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workbookProtection workbookAlgorithmName="SHA-512" workbookHashValue="iRrxz2w5GlaxIAV+hBl2IbIr5QSV3L1+IhVTVm0fiU3GdKgMw4WK/GS61eQGJTr5g80K5Y7PFQN8U7PWEesJDQ==" workbookSaltValue="85TFNaiZK4Kbw3JcLZl25Q==" workbookSpinCount="100000" lockStructure="1"/>
  <bookViews>
    <workbookView windowWidth="27945" windowHeight="12375" tabRatio="768" firstSheet="11" activeTab="17"/>
  </bookViews>
  <sheets>
    <sheet name="简介" sheetId="47" r:id="rId1"/>
    <sheet name="填表步骤及汇总方法" sheetId="43" r:id="rId2"/>
    <sheet name="封面" sheetId="29" r:id="rId3"/>
    <sheet name="内置数据" sheetId="30" state="veryHidden" r:id="rId4"/>
    <sheet name="目录" sheetId="5" r:id="rId5"/>
    <sheet name="表一（录入表）" sheetId="6" r:id="rId6"/>
    <sheet name="表二" sheetId="24" r:id="rId7"/>
    <sheet name="表二（录入表）" sheetId="23" r:id="rId8"/>
    <sheet name="表三" sheetId="8" r:id="rId9"/>
    <sheet name="表三（录入表）" sheetId="27" r:id="rId10"/>
    <sheet name="表四（录入表）" sheetId="9" r:id="rId11"/>
    <sheet name="表五（录入表）" sheetId="10" r:id="rId12"/>
    <sheet name="表六（1）" sheetId="18" r:id="rId13"/>
    <sheet name="表六（2）" sheetId="19" r:id="rId14"/>
    <sheet name="表七（1）" sheetId="20" r:id="rId15"/>
    <sheet name="表七（2）" sheetId="21" r:id="rId16"/>
    <sheet name="表八（录入表）" sheetId="11" r:id="rId17"/>
    <sheet name="表九" sheetId="12" r:id="rId18"/>
    <sheet name="表九（录入表）" sheetId="35" r:id="rId19"/>
    <sheet name="表十（录入表）" sheetId="13" r:id="rId20"/>
    <sheet name="表十一" sheetId="14" r:id="rId21"/>
    <sheet name="表十二（录入表）" sheetId="36" r:id="rId22"/>
    <sheet name="表十三（录入表）" sheetId="37" r:id="rId23"/>
    <sheet name="表十四" sheetId="17" r:id="rId24"/>
    <sheet name="数据汇集" sheetId="46" r:id="rId25"/>
  </sheets>
  <definedNames>
    <definedName name="_11_北京市" hidden="1">内置数据!$C$2:$C$17</definedName>
    <definedName name="_12_天津市" hidden="1">内置数据!$D$2:$D$17</definedName>
    <definedName name="_13_河北省" hidden="1">内置数据!$E$2:$E$13</definedName>
    <definedName name="_1301_石家庄市" hidden="1">内置数据!$AK$2:$AK$23</definedName>
    <definedName name="_1302_唐山市" hidden="1">内置数据!$AL$2:$AL$15</definedName>
    <definedName name="_1303_秦皇岛市" hidden="1">内置数据!$AM$2:$AM$8</definedName>
    <definedName name="_1304_邯郸市" hidden="1">内置数据!$AN$2:$AN$19</definedName>
    <definedName name="_1305_邢台市" hidden="1">内置数据!$AO$2:$AO$19</definedName>
    <definedName name="_1306_保定市" hidden="1">内置数据!$AP$2:$AP$22</definedName>
    <definedName name="_1307_张家口市" hidden="1">内置数据!$AQ$2:$AQ$17</definedName>
    <definedName name="_1308_承德市" hidden="1">内置数据!$AR$2:$AR$12</definedName>
    <definedName name="_1309_沧州市" hidden="1">内置数据!$AS$2:$AS$17</definedName>
    <definedName name="_1310_廊坊市" hidden="1">内置数据!$AT$2:$AT$11</definedName>
    <definedName name="_1311_衡水市" hidden="1">内置数据!$AU$2:$AU$12</definedName>
    <definedName name="_1314_雄安新区" hidden="1">内置数据!$AV$2:$AV$4</definedName>
    <definedName name="_14_山西省" hidden="1">内置数据!$F$2:$F$12</definedName>
    <definedName name="_1401_太原市" hidden="1">内置数据!$AW$2:$AW$11</definedName>
    <definedName name="_1402_大同市" hidden="1">内置数据!$AX$2:$AX$11</definedName>
    <definedName name="_1403_阳泉市" hidden="1">内置数据!$AY$2:$AY$6</definedName>
    <definedName name="_1404_长治市" hidden="1">内置数据!$AZ$2:$AZ$13</definedName>
    <definedName name="_1405_晋城市" hidden="1">内置数据!$BA$2:$BA$7</definedName>
    <definedName name="_1406_朔州市" hidden="1">内置数据!$BB$2:$BB$7</definedName>
    <definedName name="_1407_晋中市" hidden="1">内置数据!$BC$2:$BC$12</definedName>
    <definedName name="_1408_运城市" hidden="1">内置数据!$BD$2:$BD$14</definedName>
    <definedName name="_1409_忻州市" hidden="1">内置数据!$BE$2:$BE$15</definedName>
    <definedName name="_1410_临汾市" hidden="1">内置数据!$BF$2:$BF$18</definedName>
    <definedName name="_1411_吕梁市" hidden="1">内置数据!$BG$2:$BG$14</definedName>
    <definedName name="_15_内蒙古自治区" hidden="1">内置数据!$G$2:$G$13</definedName>
    <definedName name="_1501_呼和浩特市" hidden="1">内置数据!$BH$2:$BH$10</definedName>
    <definedName name="_1502_包头市" hidden="1">内置数据!$BI$2:$BI$10</definedName>
    <definedName name="_1503_乌海市" hidden="1">内置数据!$BJ$2:$BJ$4</definedName>
    <definedName name="_1504_赤峰市" hidden="1">内置数据!$BK$2:$BK$13</definedName>
    <definedName name="_1505_通辽市" hidden="1">内置数据!$BL$2:$BL$9</definedName>
    <definedName name="_1506_鄂尔多斯市" hidden="1">内置数据!$BM$2:$BM$10</definedName>
    <definedName name="_1507_呼伦贝尔市" hidden="1">内置数据!$BN$2:$BN$15</definedName>
    <definedName name="_1508_巴彦淖尔市" hidden="1">内置数据!$BO$2:$BO$8</definedName>
    <definedName name="_1509_乌兰察布市" hidden="1">内置数据!$BP$2:$BP$12</definedName>
    <definedName name="_1522_兴安盟" hidden="1">内置数据!$BQ$2:$BQ$7</definedName>
    <definedName name="_1525_锡林郭勒盟" hidden="1">内置数据!$BR$2:$BR$13</definedName>
    <definedName name="_1529_阿拉善盟" hidden="1">内置数据!$BS$2:$BS$4</definedName>
    <definedName name="_21_辽宁省" hidden="1">内置数据!$H$2:$H$15</definedName>
    <definedName name="_2101_沈阳市" hidden="1">内置数据!$BT$2:$BT$14</definedName>
    <definedName name="_2102_大连市" hidden="1">内置数据!$BU$2:$BU$11</definedName>
    <definedName name="_2103_鞍山市" hidden="1">内置数据!$BV$2:$BV$8</definedName>
    <definedName name="_2104_抚顺市" hidden="1">内置数据!$BW$2:$BW$8</definedName>
    <definedName name="_2105_本溪市" hidden="1">内置数据!$BX$2:$BX$7</definedName>
    <definedName name="_2106_丹东市" hidden="1">内置数据!$BY$2:$BY$7</definedName>
    <definedName name="_2107_锦州市" hidden="1">内置数据!$BZ$2:$BZ$8</definedName>
    <definedName name="_2108_营口市" hidden="1">内置数据!$CA$2:$CA$7</definedName>
    <definedName name="_2109_阜新市" hidden="1">内置数据!$CB$2:$CB$8</definedName>
    <definedName name="_2110_辽阳市" hidden="1">内置数据!$CC$2:$CC$8</definedName>
    <definedName name="_2111_盘锦市" hidden="1">内置数据!$CD$2:$CD$5</definedName>
    <definedName name="_2112_铁岭市" hidden="1">内置数据!$CE$2:$CE$8</definedName>
    <definedName name="_2113_朝阳市" hidden="1">内置数据!$CF$2:$CF$8</definedName>
    <definedName name="_2114_葫芦岛市" hidden="1">内置数据!$CG$2:$CG$7</definedName>
    <definedName name="_22_吉林省" hidden="1">内置数据!$I$2:$I$10</definedName>
    <definedName name="_2201_长春市" hidden="1">内置数据!$CH$2:$CH$12</definedName>
    <definedName name="_2202_吉林市" hidden="1">内置数据!$CI$2:$CI$10</definedName>
    <definedName name="_2203_四平市" hidden="1">内置数据!$CJ$2:$CJ$6</definedName>
    <definedName name="_2204_辽源市" hidden="1">内置数据!$CK$2:$CK$5</definedName>
    <definedName name="_2205_通化市" hidden="1">内置数据!$CL$2:$CL$8</definedName>
    <definedName name="_2206_白山市" hidden="1">内置数据!$CM$2:$CM$7</definedName>
    <definedName name="_2207_松原市" hidden="1">内置数据!$CN$2:$CN$6</definedName>
    <definedName name="_2208_白城市" hidden="1">内置数据!$CO$2:$CO$6</definedName>
    <definedName name="_2224_延边朝鲜族自治州" hidden="1">内置数据!$CP$2:$CP$9</definedName>
    <definedName name="_23_黑龙江省" hidden="1">内置数据!$J$2:$J$14</definedName>
    <definedName name="_2301_哈尔滨市" hidden="1">内置数据!$CQ$2:$CQ$19</definedName>
    <definedName name="_2302_齐齐哈尔市" hidden="1">内置数据!$CR$2:$CR$17</definedName>
    <definedName name="_2303_鸡西市" hidden="1">内置数据!$CS$2:$CS$10</definedName>
    <definedName name="_2304_鹤岗市" hidden="1">内置数据!$CT$2:$CT$9</definedName>
    <definedName name="_2305_双鸭山市" hidden="1">内置数据!$CU$2:$CU$9</definedName>
    <definedName name="_2306_大庆市" hidden="1">内置数据!$CV$2:$CV$10</definedName>
    <definedName name="_2307_伊春市" hidden="1">内置数据!$CW$2:$CW$11</definedName>
    <definedName name="_2308_佳木斯市" hidden="1">内置数据!$CX$2:$CX$11</definedName>
    <definedName name="_2309_七台河市" hidden="1">内置数据!$CY$2:$CY$5</definedName>
    <definedName name="_2310_牡丹江市" hidden="1">内置数据!$CZ$2:$CZ$11</definedName>
    <definedName name="_2311_黑河市" hidden="1">内置数据!$DA$2:$DA$7</definedName>
    <definedName name="_2312_绥化市" hidden="1">内置数据!$DB$2:$DB$11</definedName>
    <definedName name="_2327_大兴安岭地区" hidden="1">内置数据!$DC$2:$DC$5</definedName>
    <definedName name="_31_上海市" hidden="1">内置数据!$K$2:$K$17</definedName>
    <definedName name="_32_江苏省" hidden="1">内置数据!$L$2:$L$14</definedName>
    <definedName name="_3201_南京市" hidden="1">内置数据!$DD$2:$DD$12</definedName>
    <definedName name="_3202_无锡市" hidden="1">内置数据!$DE$2:$DE$8</definedName>
    <definedName name="_3203_徐州市" hidden="1">内置数据!$DF$2:$DF$11</definedName>
    <definedName name="_3204_常州市" hidden="1">内置数据!$DG$2:$DG$7</definedName>
    <definedName name="_3205_苏州市" hidden="1">内置数据!$DH$2:$DH$10</definedName>
    <definedName name="_3206_南通市" hidden="1">内置数据!$DI$2:$DI$8</definedName>
    <definedName name="_3207_连云港市" hidden="1">内置数据!$DJ$2:$DJ$7</definedName>
    <definedName name="_3208_淮安市" hidden="1">内置数据!$DK$2:$DK$8</definedName>
    <definedName name="_3209_盐城市" hidden="1">内置数据!$DL$2:$DL$10</definedName>
    <definedName name="_3210_扬州市" hidden="1">内置数据!$DM$2:$DM$7</definedName>
    <definedName name="_3211_镇江市" hidden="1">内置数据!$DN$2:$DN$7</definedName>
    <definedName name="_3212_泰州市" hidden="1">内置数据!$DO$2:$DO$7</definedName>
    <definedName name="_3213_宿迁市" hidden="1">内置数据!$DP$2:$DP$6</definedName>
    <definedName name="_33_浙江省" hidden="1">内置数据!$M$2:$M$12</definedName>
    <definedName name="_3301_杭州市" hidden="1">内置数据!$DQ$2:$DQ$14</definedName>
    <definedName name="_3302_宁波市" hidden="1">内置数据!$DR$2:$DR$11</definedName>
    <definedName name="_3303_温州市" hidden="1">内置数据!$DS$2:$DS$13</definedName>
    <definedName name="_3304_嘉兴市" hidden="1">内置数据!$DT$2:$DT$8</definedName>
    <definedName name="_3305_湖州市" hidden="1">内置数据!$DU$2:$DU$6</definedName>
    <definedName name="_3306_绍兴市" hidden="1">内置数据!$DV$2:$DV$7</definedName>
    <definedName name="_3307_金华市" hidden="1">内置数据!$DW$2:$DW$10</definedName>
    <definedName name="_3308_衢州市" hidden="1">内置数据!$DX$2:$DX$7</definedName>
    <definedName name="_3309_舟山市" hidden="1">内置数据!$DY$2:$DY$5</definedName>
    <definedName name="_3310_台州市" hidden="1">内置数据!$DZ$2:$DZ$10</definedName>
    <definedName name="_3311_丽水市" hidden="1">内置数据!$EA$2:$EA$10</definedName>
    <definedName name="_34_安徽省" hidden="1">内置数据!$N$2:$N$17</definedName>
    <definedName name="_3401_合肥市" hidden="1">内置数据!$EB$2:$EB$10</definedName>
    <definedName name="_3402_芜湖市" hidden="1">内置数据!$EC$2:$EC$8</definedName>
    <definedName name="_3403_蚌埠市" hidden="1">内置数据!$ED$2:$ED$8</definedName>
    <definedName name="_3404_淮南市" hidden="1">内置数据!$EE$2:$EE$8</definedName>
    <definedName name="_3405_马鞍山市" hidden="1">内置数据!$EF$2:$EF$7</definedName>
    <definedName name="_3406_淮北市" hidden="1">内置数据!$EG$2:$EG$5</definedName>
    <definedName name="_3407_铜陵市" hidden="1">内置数据!$EH$2:$EH$5</definedName>
    <definedName name="_3408_安庆市" hidden="1">内置数据!$EI$2:$EI$11</definedName>
    <definedName name="_3410_黄山市" hidden="1">内置数据!$EJ$2:$EJ$8</definedName>
    <definedName name="_3411_滁州市" hidden="1">内置数据!$EK$2:$EK$9</definedName>
    <definedName name="_3412_阜阳市" hidden="1">内置数据!$EL$2:$EL$9</definedName>
    <definedName name="_3413_宿州市" hidden="1">内置数据!$EM$2:$EM$6</definedName>
    <definedName name="_3415_六安市" hidden="1">内置数据!$EN$2:$EN$8</definedName>
    <definedName name="_3416_亳州市" hidden="1">内置数据!$EO$2:$EO$5</definedName>
    <definedName name="_3417_池州市" hidden="1">内置数据!$EP$2:$EP$5</definedName>
    <definedName name="_3418_宣城市" hidden="1">内置数据!$EQ$2:$EQ$8</definedName>
    <definedName name="_35_福建省" hidden="1">内置数据!$O$2:$O$10</definedName>
    <definedName name="_3501_福州市" hidden="1">内置数据!$ER$2:$ER$14</definedName>
    <definedName name="_3502_厦门市" hidden="1">内置数据!$ES$2:$ES$7</definedName>
    <definedName name="_3503_莆田市" hidden="1">内置数据!$ET$2:$ET$6</definedName>
    <definedName name="_3504_三明市" hidden="1">内置数据!$EU$2:$EU$12</definedName>
    <definedName name="_3505_泉州市" hidden="1">内置数据!$EV$2:$EV$13</definedName>
    <definedName name="_3506_漳州市" hidden="1">内置数据!$EW$2:$EW$12</definedName>
    <definedName name="_3507_南平市" hidden="1">内置数据!$EX$2:$EX$11</definedName>
    <definedName name="_3508_龙岩市" hidden="1">内置数据!$EY$2:$EY$8</definedName>
    <definedName name="_3509_宁德市" hidden="1">内置数据!$EZ$2:$EZ$10</definedName>
    <definedName name="_36_江西省" hidden="1">内置数据!$P$2:$P$12</definedName>
    <definedName name="_3601_南昌市" hidden="1">内置数据!$FA$2:$FA$10</definedName>
    <definedName name="_3602_景德镇市" hidden="1">内置数据!$FB$2:$FB$5</definedName>
    <definedName name="_3603_萍乡市" hidden="1">内置数据!$FC$2:$FC$6</definedName>
    <definedName name="_3604_九江市" hidden="1">内置数据!$FD$2:$FD$14</definedName>
    <definedName name="_3605_新余市" hidden="1">内置数据!$FE$2:$FE$3</definedName>
    <definedName name="_3606_鹰潭市" hidden="1">内置数据!$FF$2:$FF$4</definedName>
    <definedName name="_3607_赣州市" hidden="1">内置数据!$FG$2:$FG$19</definedName>
    <definedName name="_3608_吉安市" hidden="1">内置数据!$FH$2:$FH$14</definedName>
    <definedName name="_3609_宜春市" hidden="1">内置数据!$FI$2:$FI$11</definedName>
    <definedName name="_3610_抚州市" hidden="1">内置数据!$FJ$2:$FJ$12</definedName>
    <definedName name="_3611_上饶市" hidden="1">内置数据!$FK$2:$FK$13</definedName>
    <definedName name="_37_山东省" hidden="1">内置数据!$Q$2:$Q$17</definedName>
    <definedName name="_3701_济南市" hidden="1">内置数据!$FL$2:$FL$13</definedName>
    <definedName name="_3702_青岛市" hidden="1">内置数据!$FM$2:$FM$11</definedName>
    <definedName name="_3703_淄博市" hidden="1">内置数据!$FN$2:$FN$9</definedName>
    <definedName name="_3704_枣庄市" hidden="1">内置数据!$FO$2:$FO$7</definedName>
    <definedName name="_3705_东营市" hidden="1">内置数据!$FP$2:$FP$6</definedName>
    <definedName name="_3706_烟台市" hidden="1">内置数据!$FQ$2:$FQ$12</definedName>
    <definedName name="_3707_潍坊市" hidden="1">内置数据!$FR$2:$FR$13</definedName>
    <definedName name="_3708_济宁市" hidden="1">内置数据!$FS$2:$FS$12</definedName>
    <definedName name="_3709_泰安市" hidden="1">内置数据!$FT$2:$FT$7</definedName>
    <definedName name="_3710_威海市" hidden="1">内置数据!$FU$2:$FU$5</definedName>
    <definedName name="_3711_日照市" hidden="1">内置数据!$FV$2:$FV$5</definedName>
    <definedName name="_3713_临沂市" hidden="1">内置数据!$FW$2:$FW$13</definedName>
    <definedName name="_3714_德州市" hidden="1">内置数据!$FX$2:$FX$12</definedName>
    <definedName name="_3715_聊城市" hidden="1">内置数据!$FY$2:$FY$9</definedName>
    <definedName name="_3716_滨州市" hidden="1">内置数据!$FZ$2:$FZ$8</definedName>
    <definedName name="_3717_菏泽市" hidden="1">内置数据!$GA$2:$GA$10</definedName>
    <definedName name="_41_河南省" hidden="1">内置数据!$R$2:$R$19</definedName>
    <definedName name="_4101_郑州市" hidden="1">内置数据!$GB$2:$GB$13</definedName>
    <definedName name="_4102_开封市" hidden="1">内置数据!$GC$2:$GC$10</definedName>
    <definedName name="_4103_洛阳市" hidden="1">内置数据!$GD$2:$GD$15</definedName>
    <definedName name="_4104_平顶山市" hidden="1">内置数据!$GE$2:$GE$11</definedName>
    <definedName name="_4105_安阳市" hidden="1">内置数据!$GF$2:$GF$10</definedName>
    <definedName name="_4106_鹤壁市" hidden="1">内置数据!$GG$2:$GG$6</definedName>
    <definedName name="_4107_新乡市" hidden="1">内置数据!$GH$2:$GH$13</definedName>
    <definedName name="_4108_焦作市" hidden="1">内置数据!$GI$2:$GI$11</definedName>
    <definedName name="_4109_濮阳市" hidden="1">内置数据!$GJ$2:$GJ$7</definedName>
    <definedName name="_4110_许昌市" hidden="1">内置数据!$GK$2:$GK$7</definedName>
    <definedName name="_4111_漯河市" hidden="1">内置数据!$GL$2:$GL$6</definedName>
    <definedName name="_4112_三门峡市" hidden="1">内置数据!$GM$2:$GM$7</definedName>
    <definedName name="_4113_南阳市" hidden="1">内置数据!$GN$2:$GN$14</definedName>
    <definedName name="_4114_商丘市" hidden="1">内置数据!$GO$2:$GO$10</definedName>
    <definedName name="_4115_信阳市" hidden="1">内置数据!$GP$2:$GP$11</definedName>
    <definedName name="_4116_周口市" hidden="1">内置数据!$GQ$2:$GQ$11</definedName>
    <definedName name="_4117_驻马店市" hidden="1">内置数据!$GR$2:$GR$11</definedName>
    <definedName name="_42_湖北省" hidden="1">内置数据!$S$2:$S$18</definedName>
    <definedName name="_4201_武汉市" hidden="1">内置数据!$GS$2:$GS$14</definedName>
    <definedName name="_4202_黄石市" hidden="1">内置数据!$GT$2:$GT$7</definedName>
    <definedName name="_4203_十堰市" hidden="1">内置数据!$GU$2:$GU$9</definedName>
    <definedName name="_4205_宜昌市" hidden="1">内置数据!$GV$2:$GV$14</definedName>
    <definedName name="_4206_襄阳市" hidden="1">内置数据!$GW$2:$GW$10</definedName>
    <definedName name="_4207_鄂州市" hidden="1">内置数据!$GX$2:$GX$4</definedName>
    <definedName name="_4208_荆门市" hidden="1">内置数据!$GY$2:$GY$6</definedName>
    <definedName name="_4209_孝感市" hidden="1">内置数据!$GZ$2:$GZ$8</definedName>
    <definedName name="_4210_荆州市" hidden="1">内置数据!$HA$2:$HA$9</definedName>
    <definedName name="_4211_黄冈市" hidden="1">内置数据!$HB$2:$HB$11</definedName>
    <definedName name="_4212_咸宁市" hidden="1">内置数据!$HC$2:$HC$7</definedName>
    <definedName name="_4213_随州市" hidden="1">内置数据!$HD$2:$HD$4</definedName>
    <definedName name="_4228_恩施土家族苗族自治州" hidden="1">内置数据!$HE$2:$HE$9</definedName>
    <definedName name="_43_湖南省" hidden="1">内置数据!$T$2:$T$15</definedName>
    <definedName name="_4301_长沙市" hidden="1">内置数据!$HF$2:$HF$10</definedName>
    <definedName name="_4302_株洲市" hidden="1">内置数据!$HG$2:$HG$10</definedName>
    <definedName name="_4303_湘潭市" hidden="1">内置数据!$HH$2:$HH$6</definedName>
    <definedName name="_4304_衡阳市" hidden="1">内置数据!$HI$2:$HI$13</definedName>
    <definedName name="_4305_邵阳市" hidden="1">内置数据!$HJ$2:$HJ$13</definedName>
    <definedName name="_4306_岳阳市" hidden="1">内置数据!$HK$2:$HK$10</definedName>
    <definedName name="_4307_常德市" hidden="1">内置数据!$HL$2:$HL$10</definedName>
    <definedName name="_4308_张家界市" hidden="1">内置数据!$HM$2:$HM$5</definedName>
    <definedName name="_4309_益阳市" hidden="1">内置数据!$HN$2:$HN$7</definedName>
    <definedName name="_4310_郴州市" hidden="1">内置数据!$HO$2:$HO$12</definedName>
    <definedName name="_4311_永州市" hidden="1">内置数据!$HP$2:$HP$12</definedName>
    <definedName name="_4312_怀化市" hidden="1">内置数据!$HQ$2:$HQ$13</definedName>
    <definedName name="_4313_娄底市" hidden="1">内置数据!$HR$2:$HR$6</definedName>
    <definedName name="_4331_湘西土家族苗族自治州" hidden="1">内置数据!$HS$2:$HS$9</definedName>
    <definedName name="_44_广东省" hidden="1">内置数据!$U$2:$U$22</definedName>
    <definedName name="_4401_广州市" hidden="1">内置数据!$HT$2:$HT$12</definedName>
    <definedName name="_4402_韶关市" hidden="1">内置数据!$HU$2:$HU$11</definedName>
    <definedName name="_4403_深圳市" hidden="1">内置数据!$HV$2:$HV$10</definedName>
    <definedName name="_4404_珠海市" hidden="1">内置数据!$HW$2:$HW$4</definedName>
    <definedName name="_4405_汕头市" hidden="1">内置数据!$HX$2:$HX$8</definedName>
    <definedName name="_4406_佛山市" hidden="1">内置数据!$HY$2:$HY$6</definedName>
    <definedName name="_4407_江门市" hidden="1">内置数据!$HZ$2:$HZ$8</definedName>
    <definedName name="_4408_湛江市" hidden="1">内置数据!$IA$2:$IA$10</definedName>
    <definedName name="_4409_茂名市" hidden="1">内置数据!$IB$2:$IB$6</definedName>
    <definedName name="_4412_肇庆市" hidden="1">内置数据!$IC$2:$IC$9</definedName>
    <definedName name="_4413_惠州市" hidden="1">内置数据!$ID$2:$ID$6</definedName>
    <definedName name="_4414_梅州市" hidden="1">内置数据!$IE$2:$IE$9</definedName>
    <definedName name="_4415_汕尾市" hidden="1">内置数据!$IF$2:$IF$5</definedName>
    <definedName name="_4416_河源市" hidden="1">内置数据!$IG$2:$IG$7</definedName>
    <definedName name="_4417_阳江市" hidden="1">内置数据!$IH$2:$IH$5</definedName>
    <definedName name="_4418_清远市" hidden="1">内置数据!$II$2:$II$9</definedName>
    <definedName name="_4451_潮州市" hidden="1">内置数据!$IJ$2:$IJ$4</definedName>
    <definedName name="_4452_揭阳市" hidden="1">内置数据!$IK$2:$IK$6</definedName>
    <definedName name="_4453_云浮市" hidden="1">内置数据!$IL$2:$IL$6</definedName>
    <definedName name="_45_广西壮族自治区" hidden="1">内置数据!$V$2:$V$15</definedName>
    <definedName name="_4501_南宁市" hidden="1">内置数据!$IM$2:$IM$13</definedName>
    <definedName name="_4502_柳州市" hidden="1">内置数据!$IN$2:$IN$11</definedName>
    <definedName name="_4503_桂林市" hidden="1">内置数据!$IO$2:$IO$18</definedName>
    <definedName name="_4504_梧州市" hidden="1">内置数据!$IP$2:$IP$8</definedName>
    <definedName name="_4505_北海市" hidden="1">内置数据!$IQ$2:$IQ$5</definedName>
    <definedName name="_4506_防城港市" hidden="1">内置数据!$IR$2:$IR$5</definedName>
    <definedName name="_4507_钦州市" hidden="1">内置数据!$IS$2:$IS$5</definedName>
    <definedName name="_4508_贵港市" hidden="1">内置数据!$IT$2:$IT$6</definedName>
    <definedName name="_4509_玉林市" hidden="1">内置数据!$IU$2:$IU$8</definedName>
    <definedName name="_4510_百色市" hidden="1">内置数据!$IV$2:$IV$13</definedName>
    <definedName name="_4511_贺州市" hidden="1">内置数据!$IW$2:$IW$6</definedName>
    <definedName name="_4512_河池市" hidden="1">内置数据!$IX$2:$IX$12</definedName>
    <definedName name="_4513_来宾市" hidden="1">内置数据!$IY$2:$IY$7</definedName>
    <definedName name="_4514_崇左市" hidden="1">内置数据!$IZ$2:$IZ$8</definedName>
    <definedName name="_46_海南省" hidden="1">内置数据!$W$2:$W$20</definedName>
    <definedName name="_4601_海口市" hidden="1">内置数据!$JA$2:$JA$5</definedName>
    <definedName name="_4602_三亚市" hidden="1">内置数据!$JB$2:$JB$5</definedName>
    <definedName name="_4603_三沙市" hidden="1">内置数据!$JC$2:$JC$3</definedName>
    <definedName name="_50_重庆市" hidden="1">内置数据!$X$2:$X$39</definedName>
    <definedName name="_51_四川省" hidden="1">内置数据!$Y$2:$Y$22</definedName>
    <definedName name="_5101_成都市" hidden="1">内置数据!$JD$2:$JD$21</definedName>
    <definedName name="_5103_自贡市" hidden="1">内置数据!$JE$2:$JE$7</definedName>
    <definedName name="_5104_攀枝花市" hidden="1">内置数据!$JF$2:$JF$6</definedName>
    <definedName name="_5105_泸州市" hidden="1">内置数据!$JG$2:$JG$8</definedName>
    <definedName name="_5106_德阳市" hidden="1">内置数据!$JH$2:$JH$7</definedName>
    <definedName name="_5107_绵阳市" hidden="1">内置数据!$JI$2:$JI$10</definedName>
    <definedName name="_5108_广元市" hidden="1">内置数据!$JJ$2:$JJ$8</definedName>
    <definedName name="_5109_遂宁市" hidden="1">内置数据!$JK$2:$JK$6</definedName>
    <definedName name="_5110_内江市" hidden="1">内置数据!$JL$2:$JL$6</definedName>
    <definedName name="_5111_乐山市" hidden="1">内置数据!$JM$2:$JM$12</definedName>
    <definedName name="_5113_南充市" hidden="1">内置数据!$JN$2:$JN$10</definedName>
    <definedName name="_5114_眉山市" hidden="1">内置数据!$JO$2:$JO$7</definedName>
    <definedName name="_5115_宜宾市" hidden="1">内置数据!$JP$2:$JP$11</definedName>
    <definedName name="_5116_广安市" hidden="1">内置数据!$JQ$2:$JQ$7</definedName>
    <definedName name="_5117_达州市" hidden="1">内置数据!$JR$2:$JR$8</definedName>
    <definedName name="_5118_雅安市" hidden="1">内置数据!$JS$2:$JS$9</definedName>
    <definedName name="_5119_巴中市" hidden="1">内置数据!$JT$2:$JT$6</definedName>
    <definedName name="_5120_资阳市" hidden="1">内置数据!$JU$2:$JU$4</definedName>
    <definedName name="_5132_阿坝藏族羌族自治州" hidden="1">内置数据!$JV$2:$JV$14</definedName>
    <definedName name="_5133_甘孜藏族自治州" hidden="1">内置数据!$JW$2:$JW$19</definedName>
    <definedName name="_5134_凉山彝族自治州" hidden="1">内置数据!$JX$2:$JX$18</definedName>
    <definedName name="_52_贵州省" hidden="1">内置数据!$Z$2:$Z$10</definedName>
    <definedName name="_5201_贵阳市" hidden="1">内置数据!$JY$2:$JY$11</definedName>
    <definedName name="_5202_六盘水市" hidden="1">内置数据!$JZ$2:$JZ$5</definedName>
    <definedName name="_5203_遵义市" hidden="1">内置数据!$KA$2:$KA$15</definedName>
    <definedName name="_5204_安顺市" hidden="1">内置数据!$KB$2:$KB$7</definedName>
    <definedName name="_5205_毕节市" hidden="1">内置数据!$KC$2:$KC$9</definedName>
    <definedName name="_5206_铜仁市" hidden="1">内置数据!$KD$2:$KD$11</definedName>
    <definedName name="_5223_黔西南布依族苗族自治州" hidden="1">内置数据!$KE$2:$KE$9</definedName>
    <definedName name="_5226_黔东南苗族侗族自治州" hidden="1">内置数据!$KF$2:$KF$17</definedName>
    <definedName name="_5227_黔南布依族苗族自治州" hidden="1">内置数据!$KG$2:$KG$13</definedName>
    <definedName name="_53_云南省" hidden="1">内置数据!$AA$2:$AA$17</definedName>
    <definedName name="_5301_昆明市" hidden="1">内置数据!$KH$2:$KH$15</definedName>
    <definedName name="_5303_曲靖市" hidden="1">内置数据!$KI$2:$KI$10</definedName>
    <definedName name="_5304_玉溪市" hidden="1">内置数据!$KJ$2:$KJ$10</definedName>
    <definedName name="_5305_保山市" hidden="1">内置数据!$KK$2:$KK$6</definedName>
    <definedName name="_5306_昭通市" hidden="1">内置数据!$KL$2:$KL$12</definedName>
    <definedName name="_5307_丽江市" hidden="1">内置数据!$KM$2:$KM$6</definedName>
    <definedName name="_5308_普洱市" hidden="1">内置数据!$KN$2:$KN$11</definedName>
    <definedName name="_5309_临沧市" hidden="1">内置数据!$KO$2:$KO$9</definedName>
    <definedName name="_5323_楚雄彝族自治州" hidden="1">内置数据!$KP$2:$KP$11</definedName>
    <definedName name="_5325_红河哈尼族彝族自治州" hidden="1">内置数据!$KQ$2:$KQ$14</definedName>
    <definedName name="_5326_文山壮族苗族自治州" hidden="1">内置数据!$KR$2:$KR$9</definedName>
    <definedName name="_5328_西双版纳傣族自治州" hidden="1">内置数据!$KS$2:$KS$4</definedName>
    <definedName name="_5329_大理白族自治州" hidden="1">内置数据!$KT$2:$KT$13</definedName>
    <definedName name="_5331_德宏傣族景颇族自治州" hidden="1">内置数据!$KU$2:$KU$6</definedName>
    <definedName name="_5333_怒江傈僳族自治州" hidden="1">内置数据!$KV$2:$KV$5</definedName>
    <definedName name="_5334_迪庆藏族自治州" hidden="1">内置数据!$KW$2:$KW$4</definedName>
    <definedName name="_54_西藏自治区" hidden="1">内置数据!$AB$2:$AB$8</definedName>
    <definedName name="_5401_拉萨市" hidden="1">内置数据!$KX$2:$KX$9</definedName>
    <definedName name="_5402_日喀则市" hidden="1">内置数据!$KY$2:$KY$19</definedName>
    <definedName name="_5403_昌都市" hidden="1">内置数据!$KZ$2:$KZ$12</definedName>
    <definedName name="_5404_林芝市" hidden="1">内置数据!$LA$2:$LA$8</definedName>
    <definedName name="_5405_山南市" hidden="1">内置数据!$LB$2:$LB$13</definedName>
    <definedName name="_5406_那曲市" hidden="1">内置数据!$LC$2:$LC$12</definedName>
    <definedName name="_5425_阿里地区" hidden="1">内置数据!$LD$2:$LD$8</definedName>
    <definedName name="_61_陕西省" hidden="1">内置数据!$AC$2:$AC$12</definedName>
    <definedName name="_6101_西安市" hidden="1">内置数据!$LE$2:$LE$14</definedName>
    <definedName name="_6102_铜川市" hidden="1">内置数据!$LF$2:$LF$5</definedName>
    <definedName name="_6103_宝鸡市" hidden="1">内置数据!$LG$2:$LG$13</definedName>
    <definedName name="_6104_咸阳市" hidden="1">内置数据!$LH$2:$LH$14</definedName>
    <definedName name="_6105_渭南市" hidden="1">内置数据!$LI$2:$LI$12</definedName>
    <definedName name="_6106_延安市" hidden="1">内置数据!$LJ$2:$LJ$14</definedName>
    <definedName name="_6107_汉中市" hidden="1">内置数据!$LK$2:$LK$12</definedName>
    <definedName name="_6108_榆林市" hidden="1">内置数据!$LL$2:$LL$13</definedName>
    <definedName name="_6109_安康市" hidden="1">内置数据!$LM$2:$LM$11</definedName>
    <definedName name="_6110_商洛市" hidden="1">内置数据!$LN$2:$LN$8</definedName>
    <definedName name="_6111_杨凌示范区本级" hidden="1">内置数据!$LO$2</definedName>
    <definedName name="_62_甘肃省" hidden="1">内置数据!$AD$2:$AD$15</definedName>
    <definedName name="_6201_兰州市" hidden="1">内置数据!$LP$2:$LP$9</definedName>
    <definedName name="_6203_金昌市" hidden="1">内置数据!$LQ$2:$LQ$3</definedName>
    <definedName name="_6204_白银市" hidden="1">内置数据!$LR$2:$LR$6</definedName>
    <definedName name="_6205_天水市" hidden="1">内置数据!$LS$2:$LS$8</definedName>
    <definedName name="_6206_武威市" hidden="1">内置数据!$LT$2:$LT$5</definedName>
    <definedName name="_6207_张掖市" hidden="1">内置数据!$LU$2:$LU$7</definedName>
    <definedName name="_6208_平凉市" hidden="1">内置数据!$LV$2:$LV$8</definedName>
    <definedName name="_6209_酒泉市" hidden="1">内置数据!$LW$2:$LW$8</definedName>
    <definedName name="_6210_庆阳市" hidden="1">内置数据!$LX$2:$LX$9</definedName>
    <definedName name="_6211_定西市" hidden="1">内置数据!$LY$2:$LY$8</definedName>
    <definedName name="_6212_陇南市" hidden="1">内置数据!$LZ$2:$LZ$10</definedName>
    <definedName name="_6229_临夏回族自治州" hidden="1">内置数据!$MA$2:$MA$9</definedName>
    <definedName name="_6230_甘南藏族自治州" hidden="1">内置数据!$MB$2:$MB$9</definedName>
    <definedName name="_63_青海省" hidden="1">内置数据!$AE$2:$AE$9</definedName>
    <definedName name="_6301_西宁市" hidden="1">内置数据!$MC$2:$MC$8</definedName>
    <definedName name="_6302_海东市" hidden="1">内置数据!$MD$2:$MD$7</definedName>
    <definedName name="_6322_海北藏族自治州" hidden="1">内置数据!$ME$2:$ME$5</definedName>
    <definedName name="_6323_黄南藏族自治州" hidden="1">内置数据!$MF$2:$MF$5</definedName>
    <definedName name="_6325_海南藏族自治州" hidden="1">内置数据!$MG$2:$MG$6</definedName>
    <definedName name="_6326_果洛藏族自治州" hidden="1">内置数据!$MH$2:$MH$7</definedName>
    <definedName name="_6327_玉树藏族自治州" hidden="1">内置数据!$MI$2:$MI$7</definedName>
    <definedName name="_6328_海西蒙古族藏族自治州" hidden="1">内置数据!$MJ$2:$MJ$8</definedName>
    <definedName name="_64_宁夏回族自治区" hidden="1">内置数据!$AF$2:$AF$6</definedName>
    <definedName name="_6401_银川市" hidden="1">内置数据!$MK$2:$MK$7</definedName>
    <definedName name="_6402_石嘴山市" hidden="1">内置数据!$ML$2:$ML$4</definedName>
    <definedName name="_6403_吴忠市" hidden="1">内置数据!$MM$2:$MM$6</definedName>
    <definedName name="_6404_固原市" hidden="1">内置数据!$MN$2:$MN$6</definedName>
    <definedName name="_6405_中卫市" hidden="1">内置数据!$MO$2:$MO$4</definedName>
    <definedName name="_65_新疆维吾尔自治区" hidden="1">内置数据!$AG$2:$AG$15</definedName>
    <definedName name="_6501_乌鲁木齐市" hidden="1">内置数据!$MP$2:$MP$9</definedName>
    <definedName name="_6502_克拉玛依市" hidden="1">内置数据!$MQ$2:$MQ$5</definedName>
    <definedName name="_6504_吐鲁番市" hidden="1">内置数据!$MR$2:$MR$4</definedName>
    <definedName name="_6505_哈密市" hidden="1">内置数据!$MS$2:$MS$4</definedName>
    <definedName name="_6523_昌吉回族自治州" hidden="1">内置数据!$MT$2:$MT$8</definedName>
    <definedName name="_6527_博尔塔拉蒙古自治州" hidden="1">内置数据!$MU$2:$MU$5</definedName>
    <definedName name="_6528_巴音郭楞蒙古自治州" hidden="1">内置数据!$MV$2:$MV$10</definedName>
    <definedName name="_6529_阿克苏地区" hidden="1">内置数据!$MW$2:$MW$10</definedName>
    <definedName name="_6530_克孜勒苏柯尔克孜自治州" hidden="1">内置数据!$MX$2:$MX$5</definedName>
    <definedName name="_6531_喀什地区" hidden="1">内置数据!$MY$2:$MY$13</definedName>
    <definedName name="_6532_和田地区" hidden="1">内置数据!$MZ$2:$MZ$9</definedName>
    <definedName name="_6540_伊犁哈萨克自治州" hidden="1">内置数据!$NA$2:$NA$12</definedName>
    <definedName name="_6542_塔城地区" hidden="1">内置数据!$NB$2:$NB$8</definedName>
    <definedName name="_6543_阿勒泰地区" hidden="1">内置数据!$NC$2:$NC$8</definedName>
    <definedName name="_66_新疆生产建设兵团" hidden="1">内置数据!$AH$2:$AH$13</definedName>
    <definedName name="_xlnm._FilterDatabase" localSheetId="6" hidden="1">表二!$A$5:$G$224</definedName>
    <definedName name="_xlnm._FilterDatabase" localSheetId="7" hidden="1">'表二（录入表）'!$H$6:$H$1122</definedName>
    <definedName name="_xlnm._FilterDatabase" localSheetId="18" hidden="1">'表九（录入表）'!$B$8:$I$344</definedName>
    <definedName name="_xlnm._FilterDatabase" localSheetId="14" hidden="1">'表七（1）'!$B$9:$B$9</definedName>
    <definedName name="_xlnm._FilterDatabase" localSheetId="15" hidden="1">'表七（2）'!$B$9:$B$9</definedName>
    <definedName name="_xlnm._FilterDatabase" localSheetId="10" hidden="1">'表四（录入表）'!$A$5:$I$229</definedName>
    <definedName name="_xlnm._FilterDatabase" localSheetId="3" hidden="1">内置数据!$D$69:$D$3281</definedName>
    <definedName name="BookNameSH" hidden="1">IFERROR(MID(CELL("filename",封面!$A$1),FIND("[",CELL("filename",封面!$A$1))+1,FIND("2025年地方财政预算表（人大批复口径）_",CELL("filename",封面!$A$1))+19-FIND("[",CELL("filename",封面!$A$1))),"审核不通过，请按封面表 B2 单元格内容重命名工作簿！")</definedName>
    <definedName name="JSDX" hidden="1">数据汇集!$D$6</definedName>
    <definedName name="NmSH" hidden="1">ISNUMBER(FIND(BookNameSH,封面!$B$2))</definedName>
    <definedName name="_xlnm.Print_Area" localSheetId="16" hidden="1">'表八（录入表）'!$A$1:$G$12</definedName>
    <definedName name="_xlnm.Print_Area" localSheetId="6">表二!$A$1:$G$224</definedName>
    <definedName name="_xlnm.Print_Area" localSheetId="7">'表二（录入表）'!$A$1:$G$1120</definedName>
    <definedName name="_xlnm.Print_Area" localSheetId="17">表九!$A$1:$N$378</definedName>
    <definedName name="_xlnm.Print_Area" localSheetId="18">'表九（录入表）'!$A$1:$H$344</definedName>
    <definedName name="_xlnm.Print_Area" localSheetId="12">'表六（1）'!$A$1:$AC$9</definedName>
    <definedName name="_xlnm.Print_Area" localSheetId="8">表三!$A$1:$N$105</definedName>
    <definedName name="_xlnm.Print_Area" localSheetId="9">'表三（录入表）'!$A$1:$G$133</definedName>
    <definedName name="_xlnm.Print_Area" localSheetId="19">'表十（录入表）'!$A$1:$I$85</definedName>
    <definedName name="_xlnm.Print_Area" localSheetId="21">'表十二（录入表）'!$A$1:$E$54</definedName>
    <definedName name="_xlnm.Print_Area" localSheetId="22">'表十三（录入表）'!$A$1:$K$33</definedName>
    <definedName name="_xlnm.Print_Area" localSheetId="20">表十一!$A$1:$P$23</definedName>
    <definedName name="_xlnm.Print_Area" localSheetId="10">'表四（录入表）'!$A$1:$I$228</definedName>
    <definedName name="_xlnm.Print_Area" localSheetId="11">'表五（录入表）'!$A$1:$R$35</definedName>
    <definedName name="_xlnm.Print_Area" localSheetId="5" hidden="1">'表一（录入表）'!$A$1:$G$31</definedName>
    <definedName name="_xlnm.Print_Area" localSheetId="2" hidden="1">封面!$A$3:$E$14</definedName>
    <definedName name="_xlnm.Print_Titles" localSheetId="6">表二!$1:$5</definedName>
    <definedName name="_xlnm.Print_Titles" localSheetId="7">'表二（录入表）'!$1:$5</definedName>
    <definedName name="_xlnm.Print_Titles" localSheetId="17">表九!$1:$6</definedName>
    <definedName name="_xlnm.Print_Titles" localSheetId="18">'表九（录入表）'!$1:$5</definedName>
    <definedName name="_xlnm.Print_Titles" localSheetId="12" hidden="1">'表六（1）'!$A:$B,'表六（1）'!$1:$7</definedName>
    <definedName name="_xlnm.Print_Titles" localSheetId="8">表三!$1:$6</definedName>
    <definedName name="_xlnm.Print_Titles" localSheetId="9">'表三（录入表）'!$1:$5</definedName>
    <definedName name="_xlnm.Print_Titles" localSheetId="19">'表十（录入表）'!$1:$5</definedName>
    <definedName name="_xlnm.Print_Titles" localSheetId="21">'表十二（录入表）'!$1:$5</definedName>
    <definedName name="_xlnm.Print_Titles" localSheetId="22">'表十三（录入表）'!$1:$5</definedName>
    <definedName name="_xlnm.Print_Titles" localSheetId="20">表十一!$1:$6</definedName>
    <definedName name="_xlnm.Print_Titles" localSheetId="10">'表四（录入表）'!$1:$5</definedName>
    <definedName name="_xlnm.Print_Titles" localSheetId="11">'表五（录入表）'!$1:$5</definedName>
    <definedName name="_xlnm.Print_Titles" localSheetId="24" hidden="1">数据汇集!$A:$C,数据汇集!$2:$2</definedName>
    <definedName name="TbdqBM" hidden="1">封面!$C$7</definedName>
    <definedName name="TbdqJC" hidden="1">IFERROR(VLOOKUP(TbdqBM,内置数据!$A$69:$C$3281,3,0),"")</definedName>
    <definedName name="TbdqMC" hidden="1">IFERROR(封面!$D$11,"请在封面页选择地区")</definedName>
    <definedName name="TbjsDX" hidden="1">封面!$C$14</definedName>
    <definedName name="省级" hidden="1">内置数据!$B$2:$B$33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Fpb</author>
  </authors>
  <commentList>
    <comment ref="E7" authorId="0">
      <text>
        <r>
          <rPr>
            <b/>
            <sz val="9"/>
            <rFont val="宋体"/>
            <charset val="134"/>
          </rPr>
          <t>Fpb:</t>
        </r>
        <r>
          <rPr>
            <sz val="9"/>
            <rFont val="宋体"/>
            <charset val="134"/>
          </rPr>
          <t xml:space="preserve">
  =表九调出资金</t>
        </r>
      </text>
    </comment>
    <comment ref="C8" authorId="0">
      <text>
        <r>
          <rPr>
            <b/>
            <sz val="12"/>
            <rFont val="宋体"/>
            <charset val="134"/>
          </rPr>
          <t>Fpb：从表九（录入表）引用数据</t>
        </r>
        <r>
          <rPr>
            <sz val="12"/>
            <rFont val="宋体"/>
            <charset val="134"/>
          </rPr>
          <t xml:space="preserve">
110090202_从一般公共预算调入用于补充超长期特别国债偿债备付金的资金
+
110090204_从一般公共预算调入用于偿还超长期特别国债本金的资金
+
110090206_从一般公共预算调入用于偿还抗疫特别国债本金的资金
+
11009029991_一般公共预算调入政府性基金预算资金
</t>
        </r>
      </text>
    </comment>
    <comment ref="D8" authorId="0">
      <text>
        <r>
          <rPr>
            <b/>
            <sz val="12"/>
            <rFont val="宋体"/>
            <charset val="134"/>
          </rPr>
          <t>Fpb：从表九（录入表）引用数据</t>
        </r>
        <r>
          <rPr>
            <sz val="12"/>
            <rFont val="宋体"/>
            <charset val="134"/>
          </rPr>
          <t xml:space="preserve">
110090202_从一般公共预算调入用于补充超长期特别国债偿债备付金的资金
+
110090204_从一般公共预算调入用于偿还超长期特别国债本金的资金
+
110090206_从一般公共预算调入用于偿还抗疫特别国债本金的资金
+
11009029991_一般公共预算调入政府性基金预算资金
</t>
        </r>
      </text>
    </comment>
    <comment ref="E8" authorId="0">
      <text>
        <r>
          <rPr>
            <b/>
            <sz val="12"/>
            <rFont val="宋体"/>
            <charset val="134"/>
          </rPr>
          <t>Fpb：从表九（录入表）引用数据</t>
        </r>
        <r>
          <rPr>
            <sz val="12"/>
            <rFont val="宋体"/>
            <charset val="134"/>
          </rPr>
          <t xml:space="preserve">
110090202_从一般公共预算调入用于补充超长期特别国债偿债备付金的资金
+
110090204_从一般公共预算调入用于偿还超长期特别国债本金的资金
+
110090206_从一般公共预算调入用于偿还抗疫特别国债本金的资金
+
11009029991_一般公共预算调入政府性基金预算资金
</t>
        </r>
      </text>
    </comment>
    <comment ref="E9" authorId="0">
      <text>
        <r>
          <rPr>
            <b/>
            <sz val="9"/>
            <rFont val="宋体"/>
            <charset val="134"/>
          </rPr>
          <t>Fpb:</t>
        </r>
        <r>
          <rPr>
            <sz val="9"/>
            <rFont val="宋体"/>
            <charset val="134"/>
          </rPr>
          <t xml:space="preserve">
=一般公共预算年终结余_上年预计执行数</t>
        </r>
      </text>
    </comment>
    <comment ref="A10" authorId="0">
      <text>
        <r>
          <rPr>
            <b/>
            <sz val="9"/>
            <rFont val="宋体"/>
            <charset val="134"/>
          </rPr>
          <t>Fpb:</t>
        </r>
        <r>
          <rPr>
            <sz val="9"/>
            <rFont val="宋体"/>
            <charset val="134"/>
          </rPr>
          <t xml:space="preserve">
自定义科目编码，便于对应决算项目</t>
        </r>
      </text>
    </comment>
    <comment ref="E10" authorId="0">
      <text>
        <r>
          <rPr>
            <b/>
            <sz val="9"/>
            <rFont val="宋体"/>
            <charset val="134"/>
          </rPr>
          <t>Fpb:</t>
        </r>
        <r>
          <rPr>
            <sz val="9"/>
            <rFont val="宋体"/>
            <charset val="134"/>
          </rPr>
          <t xml:space="preserve">
=待偿债置换一般债券结余_上年预计执行数</t>
        </r>
      </text>
    </comment>
    <comment ref="A11" authorId="0">
      <text>
        <r>
          <rPr>
            <b/>
            <sz val="9"/>
            <rFont val="宋体"/>
            <charset val="134"/>
          </rPr>
          <t>Fpb:</t>
        </r>
        <r>
          <rPr>
            <sz val="9"/>
            <rFont val="宋体"/>
            <charset val="134"/>
          </rPr>
          <t xml:space="preserve">
自定义科目编码，便于对应决算项目</t>
        </r>
      </text>
    </comment>
    <comment ref="E11" authorId="0">
      <text>
        <r>
          <rPr>
            <b/>
            <sz val="9"/>
            <rFont val="宋体"/>
            <charset val="134"/>
          </rPr>
          <t>Fpb:</t>
        </r>
        <r>
          <rPr>
            <sz val="9"/>
            <rFont val="宋体"/>
            <charset val="134"/>
          </rPr>
          <t xml:space="preserve">
=国债转贷资金结余_上年预计执行数</t>
        </r>
      </text>
    </comment>
    <comment ref="A22" authorId="0">
      <text>
        <r>
          <rPr>
            <b/>
            <sz val="9"/>
            <rFont val="宋体"/>
            <charset val="134"/>
          </rPr>
          <t>Fpb:</t>
        </r>
        <r>
          <rPr>
            <sz val="9"/>
            <rFont val="宋体"/>
            <charset val="134"/>
          </rPr>
          <t xml:space="preserve">
自定义科目编码，便于对应决算项目</t>
        </r>
      </text>
    </comment>
    <comment ref="A77" authorId="0">
      <text>
        <r>
          <rPr>
            <b/>
            <sz val="9"/>
            <rFont val="宋体"/>
            <charset val="134"/>
          </rPr>
          <t>Fpb:</t>
        </r>
        <r>
          <rPr>
            <sz val="9"/>
            <rFont val="宋体"/>
            <charset val="134"/>
          </rPr>
          <t xml:space="preserve">
自定义科目编码，便于对应决算项目</t>
        </r>
      </text>
    </comment>
    <comment ref="A103" authorId="0">
      <text>
        <r>
          <rPr>
            <b/>
            <sz val="9"/>
            <rFont val="宋体"/>
            <charset val="134"/>
          </rPr>
          <t>Fpb:</t>
        </r>
        <r>
          <rPr>
            <sz val="9"/>
            <rFont val="宋体"/>
            <charset val="134"/>
          </rPr>
          <t xml:space="preserve">
自定义科目编码，便于对应决算项目</t>
        </r>
      </text>
    </comment>
    <comment ref="A107" authorId="0">
      <text>
        <r>
          <rPr>
            <b/>
            <sz val="9"/>
            <rFont val="宋体"/>
            <charset val="134"/>
          </rPr>
          <t>Fpb:</t>
        </r>
        <r>
          <rPr>
            <sz val="9"/>
            <rFont val="宋体"/>
            <charset val="134"/>
          </rPr>
          <t xml:space="preserve">
自定义科目编码，便于对应决算项目</t>
        </r>
      </text>
    </comment>
    <comment ref="A109" authorId="0">
      <text>
        <r>
          <rPr>
            <b/>
            <sz val="9"/>
            <rFont val="宋体"/>
            <charset val="134"/>
          </rPr>
          <t>Fpb:</t>
        </r>
        <r>
          <rPr>
            <sz val="9"/>
            <rFont val="宋体"/>
            <charset val="134"/>
          </rPr>
          <t xml:space="preserve">
自定义科目编码，便于对应决算项目</t>
        </r>
      </text>
    </comment>
    <comment ref="A110" authorId="0">
      <text>
        <r>
          <rPr>
            <b/>
            <sz val="9"/>
            <rFont val="宋体"/>
            <charset val="134"/>
          </rPr>
          <t>Fpb:</t>
        </r>
        <r>
          <rPr>
            <sz val="9"/>
            <rFont val="宋体"/>
            <charset val="134"/>
          </rPr>
          <t xml:space="preserve">
自定义科目编码，便于对应决算项目</t>
        </r>
      </text>
    </comment>
    <comment ref="A115" authorId="0">
      <text>
        <r>
          <rPr>
            <b/>
            <sz val="9"/>
            <rFont val="宋体"/>
            <charset val="134"/>
          </rPr>
          <t>Fpb:</t>
        </r>
        <r>
          <rPr>
            <sz val="9"/>
            <rFont val="宋体"/>
            <charset val="134"/>
          </rPr>
          <t xml:space="preserve">
自定义科目编码，便于对应决算项目</t>
        </r>
      </text>
    </comment>
  </commentList>
</comments>
</file>

<file path=xl/comments2.xml><?xml version="1.0" encoding="utf-8"?>
<comments xmlns="http://schemas.openxmlformats.org/spreadsheetml/2006/main">
  <authors>
    <author>Fpb</author>
  </authors>
  <commentList>
    <comment ref="F4" authorId="0">
      <text>
        <r>
          <rPr>
            <b/>
            <sz val="9"/>
            <rFont val="宋体"/>
            <charset val="134"/>
          </rPr>
          <t>Fpb:</t>
        </r>
        <r>
          <rPr>
            <sz val="9"/>
            <rFont val="宋体"/>
            <charset val="134"/>
          </rPr>
          <t xml:space="preserve">
合计不能大于表三“上年结余收入”科目</t>
        </r>
      </text>
    </comment>
    <comment ref="G4" authorId="0">
      <text>
        <r>
          <rPr>
            <b/>
            <sz val="9"/>
            <rFont val="宋体"/>
            <charset val="134"/>
          </rPr>
          <t>Fpb:</t>
        </r>
        <r>
          <rPr>
            <sz val="9"/>
            <rFont val="宋体"/>
            <charset val="134"/>
          </rPr>
          <t xml:space="preserve">
合计不能大于表三“调入资金”科目</t>
        </r>
      </text>
    </comment>
    <comment ref="H4" authorId="0">
      <text>
        <r>
          <rPr>
            <b/>
            <sz val="9"/>
            <rFont val="宋体"/>
            <charset val="134"/>
          </rPr>
          <t>Fpb:</t>
        </r>
        <r>
          <rPr>
            <sz val="9"/>
            <rFont val="宋体"/>
            <charset val="134"/>
          </rPr>
          <t xml:space="preserve">
合计不能大于表三“债务收入”+“债务转贷收入”-“债务转贷支出”的差额。</t>
        </r>
      </text>
    </comment>
    <comment ref="I4" authorId="0">
      <text>
        <r>
          <rPr>
            <b/>
            <sz val="9"/>
            <rFont val="宋体"/>
            <charset val="134"/>
          </rPr>
          <t>Fpb:</t>
        </r>
        <r>
          <rPr>
            <sz val="9"/>
            <rFont val="宋体"/>
            <charset val="134"/>
          </rPr>
          <t xml:space="preserve">
本列不能出现负数。</t>
        </r>
      </text>
    </comment>
  </commentList>
</comments>
</file>

<file path=xl/comments3.xml><?xml version="1.0" encoding="utf-8"?>
<comments xmlns="http://schemas.openxmlformats.org/spreadsheetml/2006/main">
  <authors>
    <author>ASUS</author>
    <author>Fpb</author>
  </authors>
  <commentList>
    <comment ref="F7" authorId="0">
      <text>
        <r>
          <rPr>
            <b/>
            <sz val="9"/>
            <rFont val="宋体"/>
            <charset val="134"/>
          </rPr>
          <t>ASUS:</t>
        </r>
        <r>
          <rPr>
            <sz val="9"/>
            <rFont val="宋体"/>
            <charset val="134"/>
          </rPr>
          <t xml:space="preserve">
引用2300902_政府性基金年终结余上年执行数</t>
        </r>
      </text>
    </comment>
    <comment ref="B51" authorId="1">
      <text>
        <r>
          <rPr>
            <b/>
            <sz val="9"/>
            <rFont val="宋体"/>
            <charset val="134"/>
          </rPr>
          <t>Fpb:</t>
        </r>
        <r>
          <rPr>
            <sz val="9"/>
            <rFont val="宋体"/>
            <charset val="134"/>
          </rPr>
          <t xml:space="preserve">
自定义科目编码，便于对应决算项目</t>
        </r>
      </text>
    </comment>
    <comment ref="B55" authorId="1">
      <text>
        <r>
          <rPr>
            <b/>
            <sz val="9"/>
            <rFont val="宋体"/>
            <charset val="134"/>
          </rPr>
          <t>Fpb:</t>
        </r>
        <r>
          <rPr>
            <sz val="9"/>
            <rFont val="宋体"/>
            <charset val="134"/>
          </rPr>
          <t xml:space="preserve">
自定义科目编码，便于对应决算项目</t>
        </r>
      </text>
    </comment>
    <comment ref="B62" authorId="1">
      <text>
        <r>
          <rPr>
            <b/>
            <sz val="9"/>
            <rFont val="宋体"/>
            <charset val="134"/>
          </rPr>
          <t>Fpb:</t>
        </r>
        <r>
          <rPr>
            <sz val="9"/>
            <rFont val="宋体"/>
            <charset val="134"/>
          </rPr>
          <t xml:space="preserve">
</t>
        </r>
        <r>
          <rPr>
            <sz val="12"/>
            <rFont val="宋体"/>
            <charset val="134"/>
          </rPr>
          <t>扩展科目编码，便于对应决算项目</t>
        </r>
      </text>
    </comment>
    <comment ref="B63" authorId="1">
      <text>
        <r>
          <rPr>
            <b/>
            <sz val="9"/>
            <rFont val="宋体"/>
            <charset val="134"/>
          </rPr>
          <t>Fpb:</t>
        </r>
        <r>
          <rPr>
            <sz val="9"/>
            <rFont val="宋体"/>
            <charset val="134"/>
          </rPr>
          <t xml:space="preserve">
</t>
        </r>
        <r>
          <rPr>
            <sz val="12"/>
            <rFont val="宋体"/>
            <charset val="134"/>
          </rPr>
          <t>扩展科目编码，便于对应决算项目</t>
        </r>
      </text>
    </comment>
    <comment ref="B335" authorId="1">
      <text>
        <r>
          <rPr>
            <b/>
            <sz val="9"/>
            <rFont val="宋体"/>
            <charset val="134"/>
          </rPr>
          <t>Fpb:</t>
        </r>
        <r>
          <rPr>
            <sz val="9"/>
            <rFont val="宋体"/>
            <charset val="134"/>
          </rPr>
          <t xml:space="preserve">
自定义科目编码，便于对应决算项目</t>
        </r>
      </text>
    </comment>
    <comment ref="B337" authorId="1">
      <text>
        <r>
          <rPr>
            <b/>
            <sz val="9"/>
            <rFont val="宋体"/>
            <charset val="134"/>
          </rPr>
          <t>Fpb:</t>
        </r>
        <r>
          <rPr>
            <sz val="9"/>
            <rFont val="宋体"/>
            <charset val="134"/>
          </rPr>
          <t xml:space="preserve">
自定义科目编码，便于对应决算项目</t>
        </r>
      </text>
    </comment>
  </commentList>
</comments>
</file>

<file path=xl/comments4.xml><?xml version="1.0" encoding="utf-8"?>
<comments xmlns="http://schemas.openxmlformats.org/spreadsheetml/2006/main">
  <authors>
    <author>Fpb</author>
    <author>ASUS</author>
  </authors>
  <commentList>
    <comment ref="A51" authorId="0">
      <text>
        <r>
          <rPr>
            <b/>
            <sz val="9"/>
            <rFont val="宋体"/>
            <charset val="134"/>
          </rPr>
          <t>Fpb:</t>
        </r>
        <r>
          <rPr>
            <sz val="9"/>
            <rFont val="宋体"/>
            <charset val="134"/>
          </rPr>
          <t xml:space="preserve">
自定义科目编码，便于对应决算项目</t>
        </r>
      </text>
    </comment>
    <comment ref="A53" authorId="0">
      <text>
        <r>
          <rPr>
            <b/>
            <sz val="9"/>
            <rFont val="宋体"/>
            <charset val="134"/>
          </rPr>
          <t>Fpb:</t>
        </r>
        <r>
          <rPr>
            <sz val="9"/>
            <rFont val="宋体"/>
            <charset val="134"/>
          </rPr>
          <t xml:space="preserve">
自定义科目编码，便于对应决算项目</t>
        </r>
      </text>
    </comment>
    <comment ref="D54" authorId="1">
      <text>
        <r>
          <rPr>
            <b/>
            <sz val="9"/>
            <rFont val="宋体"/>
            <charset val="134"/>
          </rPr>
          <t>Fpb:</t>
        </r>
        <r>
          <rPr>
            <sz val="9"/>
            <rFont val="宋体"/>
            <charset val="134"/>
          </rPr>
          <t xml:space="preserve">
Y、引用2300918_国有资本经营预算年终结余上年执行数</t>
        </r>
      </text>
    </comment>
  </commentList>
</comments>
</file>

<file path=xl/comments5.xml><?xml version="1.0" encoding="utf-8"?>
<comments xmlns="http://schemas.openxmlformats.org/spreadsheetml/2006/main">
  <authors>
    <author>Fpb</author>
    <author>ASUS</author>
  </authors>
  <commentList>
    <comment ref="A29" authorId="0">
      <text>
        <r>
          <rPr>
            <b/>
            <sz val="9"/>
            <rFont val="宋体"/>
            <charset val="134"/>
          </rPr>
          <t>Fpb:</t>
        </r>
        <r>
          <rPr>
            <sz val="9"/>
            <rFont val="宋体"/>
            <charset val="134"/>
          </rPr>
          <t xml:space="preserve">
自定义科目编码，便于对应决算项目</t>
        </r>
      </text>
    </comment>
    <comment ref="A31" authorId="0">
      <text>
        <r>
          <rPr>
            <b/>
            <sz val="9"/>
            <rFont val="宋体"/>
            <charset val="134"/>
          </rPr>
          <t>Fpb:</t>
        </r>
        <r>
          <rPr>
            <sz val="9"/>
            <rFont val="宋体"/>
            <charset val="134"/>
          </rPr>
          <t xml:space="preserve">
自定义科目编码，便于对应决算项目</t>
        </r>
      </text>
    </comment>
    <comment ref="C32" authorId="1">
      <text>
        <r>
          <rPr>
            <b/>
            <sz val="9"/>
            <rFont val="宋体"/>
            <charset val="134"/>
          </rPr>
          <t>Fpb:</t>
        </r>
        <r>
          <rPr>
            <sz val="9"/>
            <rFont val="宋体"/>
            <charset val="134"/>
          </rPr>
          <t xml:space="preserve">
引用一般公共预算110090103_从国有资本经营预算调入一般公共预算
+
政府性基金预算110090203_从国有资本经营预算调入用于补充超长期特别国债偿债备付金的资金
+
政府性基金预算110090205_从国有资本经营预算调入用于偿还超长期特别国债本金的资金 </t>
        </r>
      </text>
    </comment>
    <comment ref="G32" authorId="1">
      <text>
        <r>
          <rPr>
            <b/>
            <sz val="9"/>
            <rFont val="宋体"/>
            <charset val="134"/>
          </rPr>
          <t>Fpb:</t>
        </r>
        <r>
          <rPr>
            <sz val="9"/>
            <rFont val="宋体"/>
            <charset val="134"/>
          </rPr>
          <t xml:space="preserve">
引用一般公共预算110090103_从国有资本经营预算调入一般公共预算
+
政府性基金预算110090203_从国有资本经营预算调入用于补充超长期特别国债偿债备付金的资金
+
政府性基金预算110090205_从国有资本经营预算调入用于偿还超长期特别国债本金的资金 </t>
        </r>
      </text>
    </comment>
  </commentList>
</comments>
</file>

<file path=xl/sharedStrings.xml><?xml version="1.0" encoding="utf-8"?>
<sst xmlns="http://schemas.openxmlformats.org/spreadsheetml/2006/main" count="25286" uniqueCount="17999">
  <si>
    <t>万般努力，只为财政人更好！</t>
  </si>
  <si>
    <t>您是否遇到这些问题？</t>
  </si>
  <si>
    <t>使用电子表格汇总</t>
  </si>
  <si>
    <t>部分地区报表里外看不出是哪个地区报的，各种简称、别字需要逐一辨别。</t>
  </si>
  <si>
    <t>修改后重复报表哪个是最新版。</t>
  </si>
  <si>
    <t>小计、合计散总不符，表间数据前后不一致，勾稽关系顾此失彼。审核套表一天不够，无从下手。</t>
  </si>
  <si>
    <t>空格、字符、几个小数点等各种奇葩录入层出不穷，影响公式计算。</t>
  </si>
  <si>
    <t>不保护公式，录入时容易误删，保护后零星公式单元格影响录入。</t>
  </si>
  <si>
    <t>拖曳、剪切单元格后公式结果错误。</t>
  </si>
  <si>
    <t>使用软件汇总</t>
  </si>
  <si>
    <t>必须逐个录入，费时费力、容易误录。</t>
  </si>
  <si>
    <t>工程师不懂业务，工作人员不懂技术，业务与技术沟通不畅，系统不能契合业务。</t>
  </si>
  <si>
    <t>软件开发费用不菲，业务不是一成不变，需要不断更新完善。</t>
  </si>
  <si>
    <t>让电子表格统计数据比软件更好用。</t>
  </si>
  <si>
    <t>为了更好录入</t>
  </si>
  <si>
    <t>将汇总公式与录入表分离，方便从表外提取数据。</t>
  </si>
  <si>
    <t>将锁定单元格前置，不影响批量录入。</t>
  </si>
  <si>
    <t>表内或表间所有勾稽关系数据只需要一次录入，减轻重复录入的工作量，并避免录入不一致导致错误。</t>
  </si>
  <si>
    <t>所有公式不直接引用录入单元格，避免因拖曳、剪切单元格导致公式错误。</t>
  </si>
  <si>
    <t>检查非数字录入，避免因不小心录入空格、字符等导致公式错误。</t>
  </si>
  <si>
    <t>为了更好审核</t>
  </si>
  <si>
    <t>每个表设审核公式，发现问题及时更正。</t>
  </si>
  <si>
    <t>对发现的问题精准显示单元格地址，更正错误不迷茫。</t>
  </si>
  <si>
    <t>将所有表审核结果集中到数据汇集，让审核结果一目了然。</t>
  </si>
  <si>
    <t>省市汇总时，通过合并表格工具，不用打开地方报表就能审核各地报表。</t>
  </si>
  <si>
    <t>为了更好汇总</t>
  </si>
  <si>
    <t>录入数据自动存入数据汇集A4:HXM6区域，将该区域数据复制到地方财政预算表汇总辅助表数据汇集第7行以后，数据自动汇总并反向存入各表，不再需要分表汇总。</t>
  </si>
  <si>
    <t>使用合并表格工具（财政部WPS、WPS会员、Excel宏工具箱），不打开各地报表就可以实现汇总。</t>
  </si>
  <si>
    <t>地方财政预算表汇总辅助表内置决算报表冲抵规则，用规则引导预算编制。</t>
  </si>
  <si>
    <t>冲抵差额分科目显示在汇总表下方，让预算编制更精准。</t>
  </si>
  <si>
    <t>可根据地方财政预算表汇总辅助表封面录入地区动态调整汇总范围，方便查看各地市汇总情况及冲抵差额。</t>
  </si>
  <si>
    <t>部分地区存在多头、分科目结算情况，导致地市汇总重复或遗漏，需要手动调整。</t>
  </si>
  <si>
    <t>工作簿命名包含编码、名称、填报时间、表名，谁报的、报的什么、哪版是最新稿清清楚楚。</t>
  </si>
  <si>
    <t>注意：封面录入及工作簿命名是自动汇总的关键，请务必按照填表步骤及汇总方法要求操作。</t>
  </si>
  <si>
    <t>为完善汇总辅助表，将3196地的2023年决算报表数据录入附件3，汇总后发现江苏、浙江、安徽、河南、广东、广西、四川、甘肃等地存在多头、分科目结算情况，地市汇总有误差,省级汇总无误。</t>
  </si>
  <si>
    <t>注意：1.数据汇集工作表D2单元格显示“新版，审核通过可以上报！”，才能上报。否则 请按提示检查修改。
            2.请核对汇总后的上年预计执行数，确保没有漏报或重复填报。</t>
  </si>
  <si>
    <t>一、数据录入：</t>
  </si>
  <si>
    <t>第一步：录入封面</t>
  </si>
  <si>
    <t>封面录入项新增年终决算结算对象，分项数据录入时不再区分收支对象（区域间转移性收支除外）。</t>
  </si>
  <si>
    <t>新增对文件名称审核，不符合要求的显示审核不通过，不能上报。</t>
  </si>
  <si>
    <t>行政区划、联系人姓名、联系人手机号码都是必填项，没有录入的审核不通过，不能上报。</t>
  </si>
  <si>
    <t>省本级：录入省级、联系人信息。</t>
  </si>
  <si>
    <t>地级（地级市、地区、盟、自治州）本级：录入省级、地市级及省直辖、联系人信息。</t>
  </si>
  <si>
    <t>省直辖县级（包括：直辖市的区、县，兵团12个县级市，海南省直辖县、自治县，济源市、湖北3县级市、1个林区）：录入省级、地市级及省直辖、联系人信息。【注意：县级不录】</t>
  </si>
  <si>
    <t>县级：录入省级、地市级及省直辖、县级、联系人信息。</t>
  </si>
  <si>
    <t>非标准地区（省直管）：录入省级、非标准地区名称、联系人信息，</t>
  </si>
  <si>
    <t>非标准地区（地市管理）：录入省级、地市级及省直辖、非标准地区名称、联系人信息，</t>
  </si>
  <si>
    <t>非标准地区（县级管理）：录入省级、地市级及省直辖、县级、非标准地区名称、联系人信息，</t>
  </si>
  <si>
    <t>注意：非标准地区符号2个条件需要单独报表，1.不属于民政部批复的地级、县级行政区划；2.有独立人大机构且有预算批复。不符合条件的将相关数据合并到所属行政区划填报。</t>
  </si>
  <si>
    <t>为确保既不漏报也不重复填报，建议核对上年预计执行数。</t>
  </si>
  <si>
    <t>第二步：录入表一（录入表）</t>
  </si>
  <si>
    <t>一般公共预算收入明细表，根据人大批复的本级预算对应录入。</t>
  </si>
  <si>
    <t>注意：为避免重复统计，各级次只录入本级预算。（下同）</t>
  </si>
  <si>
    <t>第三步：录入表二（录入表）</t>
  </si>
  <si>
    <t>一般公共预算支出明细表，根据人大批复的本级预算对应录入。只需要录入科目末级，内置公式自动分级汇总。</t>
  </si>
  <si>
    <t>小技巧：使用公式VLOOKUP通过科目编码从预算表提取后核对总额。（不会公式的百度搜索VLOOKUP）</t>
  </si>
  <si>
    <t>第四步：录入表三（录入表）</t>
  </si>
  <si>
    <t>一般公共预算收支平衡表，根据人大批复的本级预算对应录入。</t>
  </si>
  <si>
    <t>辽宁、大连、浙江、宁波、福建、厦门、山东、青岛、广东、深圳注意：涉及计划单列市与省转移性收支扩展结算补助收入、专项上解收入、上解上级支出、补助下级支出_一般性转移支付等科目供录入。</t>
  </si>
  <si>
    <t>一般公共预算上年结余收入、待偿债置换一般债券上年结余、国债转贷资金上年结余3个科目预算数内置公式提取对应上年执行数，不需录入。</t>
  </si>
  <si>
    <t>从政府性基金预算调入一般公共预算，从表九引用。从国有资本经营预算调入一般公共预算，不再从表十一引用。</t>
  </si>
  <si>
    <t>新增其他调出资金从表九引用。</t>
  </si>
  <si>
    <t>第六步：录入表四</t>
  </si>
  <si>
    <t>根据人大批复的本级预算据实录入，有底色单元格不需录入。</t>
  </si>
  <si>
    <t>注意：其他支出不能出现负数。</t>
  </si>
  <si>
    <t>第七步：录入表五</t>
  </si>
  <si>
    <t>第八步：录入表八</t>
  </si>
  <si>
    <t>第九步：录入表九（录入表）、表十</t>
  </si>
  <si>
    <t>政府性基金预算上年结余收入预算数内置公式提取对应上年执行数，不需录入。</t>
  </si>
  <si>
    <t>其他比照一般公共预算要求录入。</t>
  </si>
  <si>
    <t>第十步：录入表十二（录入表）、表十三（录入表）</t>
  </si>
  <si>
    <t>比照一般公共预算要求录入。</t>
  </si>
  <si>
    <t>第十一步：录入表十四</t>
  </si>
  <si>
    <t>据实录入。</t>
  </si>
  <si>
    <t>第十二步：检查填报数据</t>
  </si>
  <si>
    <t>三本预算汇总表有平衡检查公式，如不平有提示，请按要求修正。</t>
  </si>
  <si>
    <t>所有录入表B1单元格有非数字检查公式，如有错误提示不能上报。</t>
  </si>
  <si>
    <t>第十三步：重命名工作簿</t>
  </si>
  <si>
    <t>复制封面B2单元格内容，重命名工作簿。针对复制单元格不能重命名文件，解锁了封面E2单元格，用于将B2单元格内容转换成文字后重命名工作簿。</t>
  </si>
  <si>
    <t>新增文件名审核，审核不通过的不能收取。</t>
  </si>
  <si>
    <t>注意：独立预决算的非标准行政区划如开发区等要归并到的标准行政区划。一对多的将开发区数据按对应数据拆分，分别录入对应的标准行政区划编码。</t>
  </si>
  <si>
    <t>请复制右边单元格内字符串命名文件：</t>
  </si>
  <si>
    <r>
      <rPr>
        <sz val="48"/>
        <rFont val="Times New Roman"/>
        <charset val="134"/>
      </rPr>
      <t>2025</t>
    </r>
    <r>
      <rPr>
        <sz val="48"/>
        <rFont val="方正小标宋简体"/>
        <charset val="134"/>
      </rPr>
      <t>年地方财政预算表</t>
    </r>
  </si>
  <si>
    <t>行政区划编码：</t>
  </si>
  <si>
    <t>省级：</t>
  </si>
  <si>
    <t>41_河南省</t>
  </si>
  <si>
    <t>地市级及省直辖：</t>
  </si>
  <si>
    <t>4113_南阳市</t>
  </si>
  <si>
    <t>县级：</t>
  </si>
  <si>
    <t>411323_西峡县</t>
  </si>
  <si>
    <t>非标准地区名称：</t>
  </si>
  <si>
    <t>联系人：</t>
  </si>
  <si>
    <t>梁红星</t>
  </si>
  <si>
    <t>联系手机号码：</t>
  </si>
  <si>
    <t>年终决算结算对象：</t>
  </si>
  <si>
    <t>省级</t>
  </si>
  <si>
    <t>11_北京市</t>
  </si>
  <si>
    <t>12_天津市</t>
  </si>
  <si>
    <t>13_河北省</t>
  </si>
  <si>
    <t>14_山西省</t>
  </si>
  <si>
    <t>15_内蒙古自治区</t>
  </si>
  <si>
    <t>21_辽宁省</t>
  </si>
  <si>
    <t>22_吉林省</t>
  </si>
  <si>
    <t>23_黑龙江省</t>
  </si>
  <si>
    <t>31_上海市</t>
  </si>
  <si>
    <t>32_江苏省</t>
  </si>
  <si>
    <t>33_浙江省</t>
  </si>
  <si>
    <t>34_安徽省</t>
  </si>
  <si>
    <t>35_福建省</t>
  </si>
  <si>
    <t>36_江西省</t>
  </si>
  <si>
    <t>37_山东省</t>
  </si>
  <si>
    <t>42_湖北省</t>
  </si>
  <si>
    <t>43_湖南省</t>
  </si>
  <si>
    <t>44_广东省</t>
  </si>
  <si>
    <t>45_广西壮族自治区</t>
  </si>
  <si>
    <t>46_海南省</t>
  </si>
  <si>
    <t>50_重庆市</t>
  </si>
  <si>
    <t>51_四川省</t>
  </si>
  <si>
    <t>52_贵州省</t>
  </si>
  <si>
    <t>53_云南省</t>
  </si>
  <si>
    <t>54_西藏自治区</t>
  </si>
  <si>
    <t>61_陕西省</t>
  </si>
  <si>
    <t>62_甘肃省</t>
  </si>
  <si>
    <t>63_青海省</t>
  </si>
  <si>
    <t>64_宁夏回族自治区</t>
  </si>
  <si>
    <t>65_新疆维吾尔自治区</t>
  </si>
  <si>
    <t>66_新疆生产建设兵团</t>
  </si>
  <si>
    <t>1301_石家庄市</t>
  </si>
  <si>
    <t>1302_唐山市</t>
  </si>
  <si>
    <t>1303_秦皇岛市</t>
  </si>
  <si>
    <t>1304_邯郸市</t>
  </si>
  <si>
    <t>1305_邢台市</t>
  </si>
  <si>
    <t>1306_保定市</t>
  </si>
  <si>
    <t>1307_张家口市</t>
  </si>
  <si>
    <t>1308_承德市</t>
  </si>
  <si>
    <t>1309_沧州市</t>
  </si>
  <si>
    <t>1310_廊坊市</t>
  </si>
  <si>
    <t>1311_衡水市</t>
  </si>
  <si>
    <t>1314_雄安新区</t>
  </si>
  <si>
    <t>1401_太原市</t>
  </si>
  <si>
    <t>1402_大同市</t>
  </si>
  <si>
    <t>1403_阳泉市</t>
  </si>
  <si>
    <t>1404_长治市</t>
  </si>
  <si>
    <t>1405_晋城市</t>
  </si>
  <si>
    <t>1406_朔州市</t>
  </si>
  <si>
    <t>1407_晋中市</t>
  </si>
  <si>
    <t>1408_运城市</t>
  </si>
  <si>
    <t>1409_忻州市</t>
  </si>
  <si>
    <t>1410_临汾市</t>
  </si>
  <si>
    <t>1411_吕梁市</t>
  </si>
  <si>
    <t>1501_呼和浩特市</t>
  </si>
  <si>
    <t>1502_包头市</t>
  </si>
  <si>
    <t>1503_乌海市</t>
  </si>
  <si>
    <t>1504_赤峰市</t>
  </si>
  <si>
    <t>1505_通辽市</t>
  </si>
  <si>
    <t>1506_鄂尔多斯市</t>
  </si>
  <si>
    <t>1507_呼伦贝尔市</t>
  </si>
  <si>
    <t>1508_巴彦淖尔市</t>
  </si>
  <si>
    <t>1509_乌兰察布市</t>
  </si>
  <si>
    <t>1522_兴安盟</t>
  </si>
  <si>
    <t>1525_锡林郭勒盟</t>
  </si>
  <si>
    <t>1529_阿拉善盟</t>
  </si>
  <si>
    <t>2101_沈阳市</t>
  </si>
  <si>
    <t>2102_大连市</t>
  </si>
  <si>
    <t>2103_鞍山市</t>
  </si>
  <si>
    <t>2104_抚顺市</t>
  </si>
  <si>
    <t>2105_本溪市</t>
  </si>
  <si>
    <t>2106_丹东市</t>
  </si>
  <si>
    <t>2107_锦州市</t>
  </si>
  <si>
    <t>2108_营口市</t>
  </si>
  <si>
    <t>2109_阜新市</t>
  </si>
  <si>
    <t>2110_辽阳市</t>
  </si>
  <si>
    <t>2111_盘锦市</t>
  </si>
  <si>
    <t>2112_铁岭市</t>
  </si>
  <si>
    <t>2113_朝阳市</t>
  </si>
  <si>
    <t>2114_葫芦岛市</t>
  </si>
  <si>
    <t>2201_长春市</t>
  </si>
  <si>
    <t>2202_吉林市</t>
  </si>
  <si>
    <t>2203_四平市</t>
  </si>
  <si>
    <t>2204_辽源市</t>
  </si>
  <si>
    <t>2205_通化市</t>
  </si>
  <si>
    <t>2206_白山市</t>
  </si>
  <si>
    <t>2207_松原市</t>
  </si>
  <si>
    <t>2208_白城市</t>
  </si>
  <si>
    <t>2224_延边朝鲜族自治州</t>
  </si>
  <si>
    <t>2301_哈尔滨市</t>
  </si>
  <si>
    <t>2302_齐齐哈尔市</t>
  </si>
  <si>
    <t>2303_鸡西市</t>
  </si>
  <si>
    <t>2304_鹤岗市</t>
  </si>
  <si>
    <t>2305_双鸭山市</t>
  </si>
  <si>
    <t>2306_大庆市</t>
  </si>
  <si>
    <t>2307_伊春市</t>
  </si>
  <si>
    <t>2308_佳木斯市</t>
  </si>
  <si>
    <t>2309_七台河市</t>
  </si>
  <si>
    <t>2310_牡丹江市</t>
  </si>
  <si>
    <t>2311_黑河市</t>
  </si>
  <si>
    <t>2312_绥化市</t>
  </si>
  <si>
    <t>2327_大兴安岭地区</t>
  </si>
  <si>
    <t>3201_南京市</t>
  </si>
  <si>
    <t>3202_无锡市</t>
  </si>
  <si>
    <t>3203_徐州市</t>
  </si>
  <si>
    <t>3204_常州市</t>
  </si>
  <si>
    <t>3205_苏州市</t>
  </si>
  <si>
    <t>3206_南通市</t>
  </si>
  <si>
    <t>3207_连云港市</t>
  </si>
  <si>
    <t>3208_淮安市</t>
  </si>
  <si>
    <t>3209_盐城市</t>
  </si>
  <si>
    <t>3210_扬州市</t>
  </si>
  <si>
    <t>3211_镇江市</t>
  </si>
  <si>
    <t>3212_泰州市</t>
  </si>
  <si>
    <t>3213_宿迁市</t>
  </si>
  <si>
    <t>3301_杭州市</t>
  </si>
  <si>
    <t>3302_宁波市</t>
  </si>
  <si>
    <t>3303_温州市</t>
  </si>
  <si>
    <t>3304_嘉兴市</t>
  </si>
  <si>
    <t>3305_湖州市</t>
  </si>
  <si>
    <t>3306_绍兴市</t>
  </si>
  <si>
    <t>3307_金华市</t>
  </si>
  <si>
    <t>3308_衢州市</t>
  </si>
  <si>
    <t>3309_舟山市</t>
  </si>
  <si>
    <t>3310_台州市</t>
  </si>
  <si>
    <t>3311_丽水市</t>
  </si>
  <si>
    <t>3401_合肥市</t>
  </si>
  <si>
    <t>3402_芜湖市</t>
  </si>
  <si>
    <t>3403_蚌埠市</t>
  </si>
  <si>
    <t>3404_淮南市</t>
  </si>
  <si>
    <t>3405_马鞍山市</t>
  </si>
  <si>
    <t>3406_淮北市</t>
  </si>
  <si>
    <t>3407_铜陵市</t>
  </si>
  <si>
    <t>3408_安庆市</t>
  </si>
  <si>
    <t>3410_黄山市</t>
  </si>
  <si>
    <t>3411_滁州市</t>
  </si>
  <si>
    <t>3412_阜阳市</t>
  </si>
  <si>
    <t>3413_宿州市</t>
  </si>
  <si>
    <t>3415_六安市</t>
  </si>
  <si>
    <t>3416_亳州市</t>
  </si>
  <si>
    <t>3417_池州市</t>
  </si>
  <si>
    <t>3418_宣城市</t>
  </si>
  <si>
    <t>3501_福州市</t>
  </si>
  <si>
    <t>3502_厦门市</t>
  </si>
  <si>
    <t>3503_莆田市</t>
  </si>
  <si>
    <t>3504_三明市</t>
  </si>
  <si>
    <t>3505_泉州市</t>
  </si>
  <si>
    <t>3506_漳州市</t>
  </si>
  <si>
    <t>3507_南平市</t>
  </si>
  <si>
    <t>3508_龙岩市</t>
  </si>
  <si>
    <t>3509_宁德市</t>
  </si>
  <si>
    <t>3601_南昌市</t>
  </si>
  <si>
    <t>3602_景德镇市</t>
  </si>
  <si>
    <t>3603_萍乡市</t>
  </si>
  <si>
    <t>3604_九江市</t>
  </si>
  <si>
    <t>3605_新余市</t>
  </si>
  <si>
    <t>3606_鹰潭市</t>
  </si>
  <si>
    <t>3607_赣州市</t>
  </si>
  <si>
    <t>3608_吉安市</t>
  </si>
  <si>
    <t>3609_宜春市</t>
  </si>
  <si>
    <t>3610_抚州市</t>
  </si>
  <si>
    <t>3611_上饶市</t>
  </si>
  <si>
    <t>3701_济南市</t>
  </si>
  <si>
    <t>3702_青岛市</t>
  </si>
  <si>
    <t>3703_淄博市</t>
  </si>
  <si>
    <t>3704_枣庄市</t>
  </si>
  <si>
    <t>3705_东营市</t>
  </si>
  <si>
    <t>3706_烟台市</t>
  </si>
  <si>
    <t>3707_潍坊市</t>
  </si>
  <si>
    <t>3708_济宁市</t>
  </si>
  <si>
    <t>3709_泰安市</t>
  </si>
  <si>
    <t>3710_威海市</t>
  </si>
  <si>
    <t>3711_日照市</t>
  </si>
  <si>
    <t>3713_临沂市</t>
  </si>
  <si>
    <t>3714_德州市</t>
  </si>
  <si>
    <t>3715_聊城市</t>
  </si>
  <si>
    <t>3716_滨州市</t>
  </si>
  <si>
    <t>3717_菏泽市</t>
  </si>
  <si>
    <t>4101_郑州市</t>
  </si>
  <si>
    <t>4102_开封市</t>
  </si>
  <si>
    <t>4103_洛阳市</t>
  </si>
  <si>
    <t>4104_平顶山市</t>
  </si>
  <si>
    <t>4105_安阳市</t>
  </si>
  <si>
    <t>4106_鹤壁市</t>
  </si>
  <si>
    <t>4107_新乡市</t>
  </si>
  <si>
    <t>4108_焦作市</t>
  </si>
  <si>
    <t>4109_濮阳市</t>
  </si>
  <si>
    <t>4110_许昌市</t>
  </si>
  <si>
    <t>4111_漯河市</t>
  </si>
  <si>
    <t>4112_三门峡市</t>
  </si>
  <si>
    <t>4114_商丘市</t>
  </si>
  <si>
    <t>4115_信阳市</t>
  </si>
  <si>
    <t>4116_周口市</t>
  </si>
  <si>
    <t>4117_驻马店市</t>
  </si>
  <si>
    <t>4201_武汉市</t>
  </si>
  <si>
    <t>4202_黄石市</t>
  </si>
  <si>
    <t>4203_十堰市</t>
  </si>
  <si>
    <t>4205_宜昌市</t>
  </si>
  <si>
    <t>4206_襄阳市</t>
  </si>
  <si>
    <t>4207_鄂州市</t>
  </si>
  <si>
    <t>4208_荆门市</t>
  </si>
  <si>
    <t>4209_孝感市</t>
  </si>
  <si>
    <t>4210_荆州市</t>
  </si>
  <si>
    <t>4211_黄冈市</t>
  </si>
  <si>
    <t>4212_咸宁市</t>
  </si>
  <si>
    <t>4213_随州市</t>
  </si>
  <si>
    <t>4228_恩施土家族苗族自治州</t>
  </si>
  <si>
    <t>4301_长沙市</t>
  </si>
  <si>
    <t>4302_株洲市</t>
  </si>
  <si>
    <t>4303_湘潭市</t>
  </si>
  <si>
    <t>4304_衡阳市</t>
  </si>
  <si>
    <t>4305_邵阳市</t>
  </si>
  <si>
    <t>4306_岳阳市</t>
  </si>
  <si>
    <t>4307_常德市</t>
  </si>
  <si>
    <t>4308_张家界市</t>
  </si>
  <si>
    <t>4309_益阳市</t>
  </si>
  <si>
    <t>4310_郴州市</t>
  </si>
  <si>
    <t>4311_永州市</t>
  </si>
  <si>
    <t>4312_怀化市</t>
  </si>
  <si>
    <t>4313_娄底市</t>
  </si>
  <si>
    <t>4331_湘西土家族苗族自治州</t>
  </si>
  <si>
    <t>4401_广州市</t>
  </si>
  <si>
    <t>4402_韶关市</t>
  </si>
  <si>
    <t>4403_深圳市</t>
  </si>
  <si>
    <t>4404_珠海市</t>
  </si>
  <si>
    <t>4405_汕头市</t>
  </si>
  <si>
    <t>4406_佛山市</t>
  </si>
  <si>
    <t>4407_江门市</t>
  </si>
  <si>
    <t>4408_湛江市</t>
  </si>
  <si>
    <t>4409_茂名市</t>
  </si>
  <si>
    <t>4412_肇庆市</t>
  </si>
  <si>
    <t>4413_惠州市</t>
  </si>
  <si>
    <t>4414_梅州市</t>
  </si>
  <si>
    <t>4415_汕尾市</t>
  </si>
  <si>
    <t>4416_河源市</t>
  </si>
  <si>
    <t>4417_阳江市</t>
  </si>
  <si>
    <t>4418_清远市</t>
  </si>
  <si>
    <t>4451_潮州市</t>
  </si>
  <si>
    <t>4452_揭阳市</t>
  </si>
  <si>
    <t>4453_云浮市</t>
  </si>
  <si>
    <t>4501_南宁市</t>
  </si>
  <si>
    <t>4502_柳州市</t>
  </si>
  <si>
    <t>4503_桂林市</t>
  </si>
  <si>
    <t>4504_梧州市</t>
  </si>
  <si>
    <t>4505_北海市</t>
  </si>
  <si>
    <t>4506_防城港市</t>
  </si>
  <si>
    <t>4507_钦州市</t>
  </si>
  <si>
    <t>4508_贵港市</t>
  </si>
  <si>
    <t>4509_玉林市</t>
  </si>
  <si>
    <t>4510_百色市</t>
  </si>
  <si>
    <t>4511_贺州市</t>
  </si>
  <si>
    <t>4512_河池市</t>
  </si>
  <si>
    <t>4513_来宾市</t>
  </si>
  <si>
    <t>4514_崇左市</t>
  </si>
  <si>
    <t>4601_海口市</t>
  </si>
  <si>
    <t>4602_三亚市</t>
  </si>
  <si>
    <t>4603_三沙市</t>
  </si>
  <si>
    <t>5101_成都市</t>
  </si>
  <si>
    <t>5103_自贡市</t>
  </si>
  <si>
    <t>5104_攀枝花市</t>
  </si>
  <si>
    <t>5105_泸州市</t>
  </si>
  <si>
    <t>5106_德阳市</t>
  </si>
  <si>
    <t>5107_绵阳市</t>
  </si>
  <si>
    <t>5108_广元市</t>
  </si>
  <si>
    <t>5109_遂宁市</t>
  </si>
  <si>
    <t>5110_内江市</t>
  </si>
  <si>
    <t>5111_乐山市</t>
  </si>
  <si>
    <t>5113_南充市</t>
  </si>
  <si>
    <t>5114_眉山市</t>
  </si>
  <si>
    <t>5115_宜宾市</t>
  </si>
  <si>
    <t>5116_广安市</t>
  </si>
  <si>
    <t>5117_达州市</t>
  </si>
  <si>
    <t>5118_雅安市</t>
  </si>
  <si>
    <t>5119_巴中市</t>
  </si>
  <si>
    <t>5120_资阳市</t>
  </si>
  <si>
    <t>5132_阿坝藏族羌族自治州</t>
  </si>
  <si>
    <t>5133_甘孜藏族自治州</t>
  </si>
  <si>
    <t>5134_凉山彝族自治州</t>
  </si>
  <si>
    <t>5201_贵阳市</t>
  </si>
  <si>
    <t>5202_六盘水市</t>
  </si>
  <si>
    <t>5203_遵义市</t>
  </si>
  <si>
    <t>5204_安顺市</t>
  </si>
  <si>
    <t>5205_毕节市</t>
  </si>
  <si>
    <t>5206_铜仁市</t>
  </si>
  <si>
    <t>5223_黔西南布依族苗族自治州</t>
  </si>
  <si>
    <t>5226_黔东南苗族侗族自治州</t>
  </si>
  <si>
    <t>5227_黔南布依族苗族自治州</t>
  </si>
  <si>
    <t>5301_昆明市</t>
  </si>
  <si>
    <t>5303_曲靖市</t>
  </si>
  <si>
    <t>5304_玉溪市</t>
  </si>
  <si>
    <t>5305_保山市</t>
  </si>
  <si>
    <t>5306_昭通市</t>
  </si>
  <si>
    <t>5307_丽江市</t>
  </si>
  <si>
    <t>5308_普洱市</t>
  </si>
  <si>
    <t>5309_临沧市</t>
  </si>
  <si>
    <t>5323_楚雄彝族自治州</t>
  </si>
  <si>
    <t>5325_红河哈尼族彝族自治州</t>
  </si>
  <si>
    <t>5326_文山壮族苗族自治州</t>
  </si>
  <si>
    <t>5328_西双版纳傣族自治州</t>
  </si>
  <si>
    <t>5329_大理白族自治州</t>
  </si>
  <si>
    <t>5331_德宏傣族景颇族自治州</t>
  </si>
  <si>
    <t>5333_怒江傈僳族自治州</t>
  </si>
  <si>
    <t>5334_迪庆藏族自治州</t>
  </si>
  <si>
    <t>5401_拉萨市</t>
  </si>
  <si>
    <t>5402_日喀则市</t>
  </si>
  <si>
    <t>5403_昌都市</t>
  </si>
  <si>
    <t>5404_林芝市</t>
  </si>
  <si>
    <t>5405_山南市</t>
  </si>
  <si>
    <t>5406_那曲市</t>
  </si>
  <si>
    <t>5425_阿里地区</t>
  </si>
  <si>
    <t>6101_西安市</t>
  </si>
  <si>
    <t>6102_铜川市</t>
  </si>
  <si>
    <t>6103_宝鸡市</t>
  </si>
  <si>
    <t>6104_咸阳市</t>
  </si>
  <si>
    <t>6105_渭南市</t>
  </si>
  <si>
    <t>6106_延安市</t>
  </si>
  <si>
    <t>6107_汉中市</t>
  </si>
  <si>
    <t>6108_榆林市</t>
  </si>
  <si>
    <t>6109_安康市</t>
  </si>
  <si>
    <t>6110_商洛市</t>
  </si>
  <si>
    <t>6111_杨凌示范区本级</t>
  </si>
  <si>
    <t>6201_兰州市</t>
  </si>
  <si>
    <t>6203_金昌市</t>
  </si>
  <si>
    <t>6204_白银市</t>
  </si>
  <si>
    <t>6205_天水市</t>
  </si>
  <si>
    <t>6206_武威市</t>
  </si>
  <si>
    <t>6207_张掖市</t>
  </si>
  <si>
    <t>6208_平凉市</t>
  </si>
  <si>
    <t>6209_酒泉市</t>
  </si>
  <si>
    <t>6210_庆阳市</t>
  </si>
  <si>
    <t>6211_定西市</t>
  </si>
  <si>
    <t>6212_陇南市</t>
  </si>
  <si>
    <t>6229_临夏回族自治州</t>
  </si>
  <si>
    <t>6230_甘南藏族自治州</t>
  </si>
  <si>
    <t>6301_西宁市</t>
  </si>
  <si>
    <t>6302_海东市</t>
  </si>
  <si>
    <t>6322_海北藏族自治州</t>
  </si>
  <si>
    <t>6323_黄南藏族自治州</t>
  </si>
  <si>
    <t>6325_海南藏族自治州</t>
  </si>
  <si>
    <t>6326_果洛藏族自治州</t>
  </si>
  <si>
    <t>6327_玉树藏族自治州</t>
  </si>
  <si>
    <t>6328_海西蒙古族藏族自治州</t>
  </si>
  <si>
    <t>6401_银川市</t>
  </si>
  <si>
    <t>6402_石嘴山市</t>
  </si>
  <si>
    <t>6403_吴忠市</t>
  </si>
  <si>
    <t>6404_固原市</t>
  </si>
  <si>
    <t>6405_中卫市</t>
  </si>
  <si>
    <t>6501_乌鲁木齐市</t>
  </si>
  <si>
    <t>6502_克拉玛依市</t>
  </si>
  <si>
    <t>6504_吐鲁番市</t>
  </si>
  <si>
    <t>6505_哈密市</t>
  </si>
  <si>
    <t>6523_昌吉回族自治州</t>
  </si>
  <si>
    <t>6527_博尔塔拉蒙古自治州</t>
  </si>
  <si>
    <t>6528_巴音郭楞蒙古自治州</t>
  </si>
  <si>
    <t>6529_阿克苏地区</t>
  </si>
  <si>
    <t>6530_克孜勒苏柯尔克孜自治州</t>
  </si>
  <si>
    <t>6531_喀什地区</t>
  </si>
  <si>
    <t>6532_和田地区</t>
  </si>
  <si>
    <t>6540_伊犁哈萨克自治州</t>
  </si>
  <si>
    <t>6542_塔城地区</t>
  </si>
  <si>
    <t>6543_阿勒泰地区</t>
  </si>
  <si>
    <t>定</t>
  </si>
  <si>
    <t>110101_东城区</t>
  </si>
  <si>
    <t>120101_和平区</t>
  </si>
  <si>
    <t>310101_黄浦区</t>
  </si>
  <si>
    <t>500101_万州区</t>
  </si>
  <si>
    <t>669001_石河子市</t>
  </si>
  <si>
    <t>130102_长安区</t>
  </si>
  <si>
    <t>130202_路南区</t>
  </si>
  <si>
    <t>130302_海港区</t>
  </si>
  <si>
    <t>130402_邯山区</t>
  </si>
  <si>
    <t>130502_襄都区</t>
  </si>
  <si>
    <t>130602_竞秀区</t>
  </si>
  <si>
    <t>130702_桥东区</t>
  </si>
  <si>
    <t>130802_双桥区</t>
  </si>
  <si>
    <t>130902_新华区</t>
  </si>
  <si>
    <t>131002_安次区</t>
  </si>
  <si>
    <t>131102_桃城区</t>
  </si>
  <si>
    <t>131401_雄县</t>
  </si>
  <si>
    <t>140105_小店区</t>
  </si>
  <si>
    <t>140212_新荣区</t>
  </si>
  <si>
    <t>140302_城区</t>
  </si>
  <si>
    <t>140403_潞州区</t>
  </si>
  <si>
    <t>140502_城区</t>
  </si>
  <si>
    <t>140602_朔城区</t>
  </si>
  <si>
    <t>140702_榆次区</t>
  </si>
  <si>
    <t>140802_盐湖区</t>
  </si>
  <si>
    <t>140902_忻府区</t>
  </si>
  <si>
    <t>141002_尧都区</t>
  </si>
  <si>
    <t>141102_离石区</t>
  </si>
  <si>
    <t>150102_新城区</t>
  </si>
  <si>
    <t>150202_东河区</t>
  </si>
  <si>
    <t>150302_海勃湾区</t>
  </si>
  <si>
    <t>150402_红山区</t>
  </si>
  <si>
    <t>150502_科尔沁区</t>
  </si>
  <si>
    <t>150602_东胜区</t>
  </si>
  <si>
    <t>150702_海拉尔区</t>
  </si>
  <si>
    <t>150802_临河区</t>
  </si>
  <si>
    <t>150902_集宁区</t>
  </si>
  <si>
    <t>152201_乌兰浩特市</t>
  </si>
  <si>
    <t>152501_二连浩特市</t>
  </si>
  <si>
    <t>152921_阿拉善左旗</t>
  </si>
  <si>
    <t>210102_和平区</t>
  </si>
  <si>
    <t>210202_中山区</t>
  </si>
  <si>
    <t>210302_铁东区</t>
  </si>
  <si>
    <t>210402_新抚区</t>
  </si>
  <si>
    <t>210502_平山区</t>
  </si>
  <si>
    <t>210602_元宝区</t>
  </si>
  <si>
    <t>210702_古塔区</t>
  </si>
  <si>
    <t>210802_站前区</t>
  </si>
  <si>
    <t>210902_海州区</t>
  </si>
  <si>
    <t>211002_白塔区</t>
  </si>
  <si>
    <t>211102_双台子区</t>
  </si>
  <si>
    <t>211202_银州区</t>
  </si>
  <si>
    <t>211302_双塔区</t>
  </si>
  <si>
    <t>211402_连山区</t>
  </si>
  <si>
    <t>220102_南关区</t>
  </si>
  <si>
    <t>220202_昌邑区</t>
  </si>
  <si>
    <t>220302_铁西区</t>
  </si>
  <si>
    <t>220402_龙山区</t>
  </si>
  <si>
    <t>220502_东昌区</t>
  </si>
  <si>
    <t>220602_浑江区</t>
  </si>
  <si>
    <t>220702_宁江区</t>
  </si>
  <si>
    <t>220802_洮北区</t>
  </si>
  <si>
    <t>222401_延吉市</t>
  </si>
  <si>
    <t>230102_道里区</t>
  </si>
  <si>
    <t>230202_龙沙区</t>
  </si>
  <si>
    <t>230302_鸡冠区</t>
  </si>
  <si>
    <t>230402_向阳区</t>
  </si>
  <si>
    <t>230502_尖山区</t>
  </si>
  <si>
    <t>230602_萨尔图区</t>
  </si>
  <si>
    <t>230717_伊美区</t>
  </si>
  <si>
    <t>230803_向阳区</t>
  </si>
  <si>
    <t>230902_新兴区</t>
  </si>
  <si>
    <t>231002_东安区</t>
  </si>
  <si>
    <t>231102_爱辉区</t>
  </si>
  <si>
    <t>231202_北林区</t>
  </si>
  <si>
    <t>232701_漠河市</t>
  </si>
  <si>
    <t>320102_玄武区</t>
  </si>
  <si>
    <t>320205_锡山区</t>
  </si>
  <si>
    <t>320302_鼓楼区</t>
  </si>
  <si>
    <t>320402_天宁区</t>
  </si>
  <si>
    <t>320505_虎丘区</t>
  </si>
  <si>
    <t>320612_通州区</t>
  </si>
  <si>
    <t>320703_连云区</t>
  </si>
  <si>
    <t>320803_淮安区</t>
  </si>
  <si>
    <t>320902_亭湖区</t>
  </si>
  <si>
    <t>321002_广陵区</t>
  </si>
  <si>
    <t>321102_京口区</t>
  </si>
  <si>
    <t>321202_海陵区</t>
  </si>
  <si>
    <t>321302_宿城区</t>
  </si>
  <si>
    <t>330102_上城区</t>
  </si>
  <si>
    <t>330203_海曙区</t>
  </si>
  <si>
    <t>330302_鹿城区</t>
  </si>
  <si>
    <t>330402_南湖区</t>
  </si>
  <si>
    <t>330502_吴兴区</t>
  </si>
  <si>
    <t>330602_越城区</t>
  </si>
  <si>
    <t>330702_婺城区</t>
  </si>
  <si>
    <t>330802_柯城区</t>
  </si>
  <si>
    <t>330902_定海区</t>
  </si>
  <si>
    <t>331002_椒江区</t>
  </si>
  <si>
    <t>331102_莲都区</t>
  </si>
  <si>
    <t>340102_瑶海区</t>
  </si>
  <si>
    <t>340202_镜湖区</t>
  </si>
  <si>
    <t>340302_龙子湖区</t>
  </si>
  <si>
    <t>340402_大通区</t>
  </si>
  <si>
    <t>340503_花山区</t>
  </si>
  <si>
    <t>340602_杜集区</t>
  </si>
  <si>
    <t>340705_铜官区</t>
  </si>
  <si>
    <t>340802_迎江区</t>
  </si>
  <si>
    <t>341002_屯溪区</t>
  </si>
  <si>
    <t>341102_琅琊区</t>
  </si>
  <si>
    <t>341202_颍州区</t>
  </si>
  <si>
    <t>341302_埇桥区</t>
  </si>
  <si>
    <t>341502_金安区</t>
  </si>
  <si>
    <t>341602_谯城区</t>
  </si>
  <si>
    <t>341702_贵池区</t>
  </si>
  <si>
    <t>341802_宣州区</t>
  </si>
  <si>
    <t>350102_鼓楼区</t>
  </si>
  <si>
    <t>350203_思明区</t>
  </si>
  <si>
    <t>350302_城厢区</t>
  </si>
  <si>
    <t>350404_三元区</t>
  </si>
  <si>
    <t>350502_鲤城区</t>
  </si>
  <si>
    <t>350602_芗城区</t>
  </si>
  <si>
    <t>350702_延平区</t>
  </si>
  <si>
    <t>350802_新罗区</t>
  </si>
  <si>
    <t>350902_蕉城区</t>
  </si>
  <si>
    <t>360102_东湖区</t>
  </si>
  <si>
    <t>360202_昌江区</t>
  </si>
  <si>
    <t>360302_安源区</t>
  </si>
  <si>
    <t>360402_濂溪区</t>
  </si>
  <si>
    <t>360502_渝水区</t>
  </si>
  <si>
    <t>360602_月湖区</t>
  </si>
  <si>
    <t>360702_章贡区</t>
  </si>
  <si>
    <t>360802_吉州区</t>
  </si>
  <si>
    <t>360902_袁州区</t>
  </si>
  <si>
    <t>361002_临川区</t>
  </si>
  <si>
    <t>361102_信州区</t>
  </si>
  <si>
    <t>370102_历下区</t>
  </si>
  <si>
    <t>370202_市南区</t>
  </si>
  <si>
    <t>370302_淄川区</t>
  </si>
  <si>
    <t>370402_市中区</t>
  </si>
  <si>
    <t>370502_东营区</t>
  </si>
  <si>
    <t>370602_芝罘区</t>
  </si>
  <si>
    <t>370702_潍城区</t>
  </si>
  <si>
    <t>370811_任城区</t>
  </si>
  <si>
    <t>370902_泰山区</t>
  </si>
  <si>
    <t>371002_环翠区</t>
  </si>
  <si>
    <t>371102_东港区</t>
  </si>
  <si>
    <t>371302_兰山区</t>
  </si>
  <si>
    <t>371402_德城区</t>
  </si>
  <si>
    <t>371502_东昌府区</t>
  </si>
  <si>
    <t>371602_滨城区</t>
  </si>
  <si>
    <t>371702_牡丹区</t>
  </si>
  <si>
    <t>410102_中原区</t>
  </si>
  <si>
    <t>410202_龙亭区</t>
  </si>
  <si>
    <t>410302_老城区</t>
  </si>
  <si>
    <t>410402_新华区</t>
  </si>
  <si>
    <t>410502_文峰区</t>
  </si>
  <si>
    <t>410602_鹤山区</t>
  </si>
  <si>
    <t>410702_红旗区</t>
  </si>
  <si>
    <t>410802_解放区</t>
  </si>
  <si>
    <t>410902_华龙区</t>
  </si>
  <si>
    <t>411002_魏都区</t>
  </si>
  <si>
    <t>411102_源汇区</t>
  </si>
  <si>
    <t>411202_湖滨区</t>
  </si>
  <si>
    <t>411302_宛城区</t>
  </si>
  <si>
    <t>411402_梁园区</t>
  </si>
  <si>
    <t>411502_浉河区</t>
  </si>
  <si>
    <t>411602_川汇区</t>
  </si>
  <si>
    <t>411702_驿城区</t>
  </si>
  <si>
    <t>420102_江岸区</t>
  </si>
  <si>
    <t>420202_黄石港区</t>
  </si>
  <si>
    <t>420302_茅箭区</t>
  </si>
  <si>
    <t>420502_西陵区</t>
  </si>
  <si>
    <t>420602_襄城区</t>
  </si>
  <si>
    <t>420702_梁子湖区</t>
  </si>
  <si>
    <t>420802_东宝区</t>
  </si>
  <si>
    <t>420902_孝南区</t>
  </si>
  <si>
    <t>421002_沙市区</t>
  </si>
  <si>
    <t>421102_黄州区</t>
  </si>
  <si>
    <t>421202_咸安区</t>
  </si>
  <si>
    <t>421303_曾都区</t>
  </si>
  <si>
    <t>422801_恩施市</t>
  </si>
  <si>
    <t>430102_芙蓉区</t>
  </si>
  <si>
    <t>430202_荷塘区</t>
  </si>
  <si>
    <t>430302_雨湖区</t>
  </si>
  <si>
    <t>430405_珠晖区</t>
  </si>
  <si>
    <t>430502_双清区</t>
  </si>
  <si>
    <t>430602_岳阳楼区</t>
  </si>
  <si>
    <t>430702_武陵区</t>
  </si>
  <si>
    <t>430802_永定区</t>
  </si>
  <si>
    <t>430902_资阳区</t>
  </si>
  <si>
    <t>431002_北湖区</t>
  </si>
  <si>
    <t>431102_零陵区</t>
  </si>
  <si>
    <t>431202_鹤城区</t>
  </si>
  <si>
    <t>431302_娄星区</t>
  </si>
  <si>
    <t>433101_吉首市</t>
  </si>
  <si>
    <t>440103_荔湾区</t>
  </si>
  <si>
    <t>440203_武江区</t>
  </si>
  <si>
    <t>440303_罗湖区</t>
  </si>
  <si>
    <t>440402_香洲区</t>
  </si>
  <si>
    <t>440507_龙湖区</t>
  </si>
  <si>
    <t>440604_禅城区</t>
  </si>
  <si>
    <t>440703_蓬江区</t>
  </si>
  <si>
    <t>440802_赤坎区</t>
  </si>
  <si>
    <t>440902_茂南区</t>
  </si>
  <si>
    <t>441202_端州区</t>
  </si>
  <si>
    <t>441302_惠城区</t>
  </si>
  <si>
    <t>441402_梅江区</t>
  </si>
  <si>
    <t>441502_城区</t>
  </si>
  <si>
    <t>441602_源城区</t>
  </si>
  <si>
    <t>441702_江城区</t>
  </si>
  <si>
    <t>441802_清城区</t>
  </si>
  <si>
    <t>445102_湘桥区</t>
  </si>
  <si>
    <t>445202_榕城区</t>
  </si>
  <si>
    <t>445302_云城区</t>
  </si>
  <si>
    <t>450102_兴宁区</t>
  </si>
  <si>
    <t>450202_城中区</t>
  </si>
  <si>
    <t>450302_秀峰区</t>
  </si>
  <si>
    <t>450403_万秀区</t>
  </si>
  <si>
    <t>450502_海城区</t>
  </si>
  <si>
    <t>450602_港口区</t>
  </si>
  <si>
    <t>450702_钦南区</t>
  </si>
  <si>
    <t>450802_港北区</t>
  </si>
  <si>
    <t>450902_玉州区</t>
  </si>
  <si>
    <t>451002_右江区</t>
  </si>
  <si>
    <t>451102_八步区</t>
  </si>
  <si>
    <t>451202_金城江区</t>
  </si>
  <si>
    <t>451302_兴宾区</t>
  </si>
  <si>
    <t>451402_江州区</t>
  </si>
  <si>
    <t>460105_秀英区</t>
  </si>
  <si>
    <t>460202_海棠区</t>
  </si>
  <si>
    <t>460302_南沙区</t>
  </si>
  <si>
    <t>510104_锦江区</t>
  </si>
  <si>
    <t>510302_自流井区</t>
  </si>
  <si>
    <t>510402_东区</t>
  </si>
  <si>
    <t>510502_江阳区</t>
  </si>
  <si>
    <t>510603_旌阳区</t>
  </si>
  <si>
    <t>510703_涪城区</t>
  </si>
  <si>
    <t>510802_利州区</t>
  </si>
  <si>
    <t>510903_船山区</t>
  </si>
  <si>
    <t>511002_市中区</t>
  </si>
  <si>
    <t>511102_市中区</t>
  </si>
  <si>
    <t>511302_顺庆区</t>
  </si>
  <si>
    <t>511402_东坡区</t>
  </si>
  <si>
    <t>511502_翠屏区</t>
  </si>
  <si>
    <t>511602_广安区</t>
  </si>
  <si>
    <t>511702_通川区</t>
  </si>
  <si>
    <t>511802_雨城区</t>
  </si>
  <si>
    <t>511902_巴州区</t>
  </si>
  <si>
    <t>512002_雁江区</t>
  </si>
  <si>
    <t>513201_马尔康市</t>
  </si>
  <si>
    <t>513301_康定市</t>
  </si>
  <si>
    <t>513401_西昌市</t>
  </si>
  <si>
    <t>520102_南明区</t>
  </si>
  <si>
    <t>520201_钟山区</t>
  </si>
  <si>
    <t>520302_红花岗区</t>
  </si>
  <si>
    <t>520402_西秀区</t>
  </si>
  <si>
    <t>520502_七星关区</t>
  </si>
  <si>
    <t>520602_碧江区</t>
  </si>
  <si>
    <t>522301_兴义市</t>
  </si>
  <si>
    <t>522601_凯里市</t>
  </si>
  <si>
    <t>522701_都匀市</t>
  </si>
  <si>
    <t>530102_五华区</t>
  </si>
  <si>
    <t>530302_麒麟区</t>
  </si>
  <si>
    <t>530402_红塔区</t>
  </si>
  <si>
    <t>530502_隆阳区</t>
  </si>
  <si>
    <t>530602_昭阳区</t>
  </si>
  <si>
    <t>530702_古城区</t>
  </si>
  <si>
    <t>530802_思茅区</t>
  </si>
  <si>
    <t>530902_临翔区</t>
  </si>
  <si>
    <t>532301_楚雄市</t>
  </si>
  <si>
    <t>532501_个旧市</t>
  </si>
  <si>
    <t>532601_文山市</t>
  </si>
  <si>
    <t>532801_景洪市</t>
  </si>
  <si>
    <t>532901_大理市</t>
  </si>
  <si>
    <t>533102_瑞丽市</t>
  </si>
  <si>
    <t>533301_泸水市</t>
  </si>
  <si>
    <t>533401_香格里拉市</t>
  </si>
  <si>
    <t>540102_城关区</t>
  </si>
  <si>
    <t>540202_桑珠孜区</t>
  </si>
  <si>
    <t>540302_卡若区</t>
  </si>
  <si>
    <t>540402_巴宜区</t>
  </si>
  <si>
    <t>540502_乃东区</t>
  </si>
  <si>
    <t>540602_色尼区</t>
  </si>
  <si>
    <t>542521_普兰县</t>
  </si>
  <si>
    <t>610102_新城区</t>
  </si>
  <si>
    <t>610202_王益区</t>
  </si>
  <si>
    <t>610302_渭滨区</t>
  </si>
  <si>
    <t>610402_秦都区</t>
  </si>
  <si>
    <t>610502_临渭区</t>
  </si>
  <si>
    <t>610602_宝塔区</t>
  </si>
  <si>
    <t>610702_汉台区</t>
  </si>
  <si>
    <t>610802_榆阳区</t>
  </si>
  <si>
    <t>610902_汉滨区</t>
  </si>
  <si>
    <t>611002_商州区</t>
  </si>
  <si>
    <t>611101_杨陵区</t>
  </si>
  <si>
    <t>620102_城关区</t>
  </si>
  <si>
    <t>620302_金川区</t>
  </si>
  <si>
    <t>620402_白银区</t>
  </si>
  <si>
    <t>620502_秦州区</t>
  </si>
  <si>
    <t>620602_凉州区</t>
  </si>
  <si>
    <t>620702_甘州区</t>
  </si>
  <si>
    <t>620802_崆峒区</t>
  </si>
  <si>
    <t>620902_肃州区</t>
  </si>
  <si>
    <t>621002_西峰区</t>
  </si>
  <si>
    <t>621102_安定区</t>
  </si>
  <si>
    <t>621202_武都区</t>
  </si>
  <si>
    <t>622901_临夏市</t>
  </si>
  <si>
    <t>623001_合作市</t>
  </si>
  <si>
    <t>630102_城东区</t>
  </si>
  <si>
    <t>630202_乐都区</t>
  </si>
  <si>
    <t>632221_门源回族自治县</t>
  </si>
  <si>
    <t>632301_同仁市</t>
  </si>
  <si>
    <t>632521_共和县</t>
  </si>
  <si>
    <t>632621_玛沁县</t>
  </si>
  <si>
    <t>632701_玉树市</t>
  </si>
  <si>
    <t>632801_格尔木市</t>
  </si>
  <si>
    <t>640104_兴庆区</t>
  </si>
  <si>
    <t>640202_大武口区</t>
  </si>
  <si>
    <t>640302_利通区</t>
  </si>
  <si>
    <t>640402_原州区</t>
  </si>
  <si>
    <t>640502_沙坡头区</t>
  </si>
  <si>
    <t>650102_天山区</t>
  </si>
  <si>
    <t>650202_独山子区</t>
  </si>
  <si>
    <t>650402_高昌区</t>
  </si>
  <si>
    <t>650502_伊州区</t>
  </si>
  <si>
    <t>652301_昌吉市</t>
  </si>
  <si>
    <t>652701_博乐市</t>
  </si>
  <si>
    <t>652801_库尔勒市</t>
  </si>
  <si>
    <t>652901_阿克苏市</t>
  </si>
  <si>
    <t>653001_阿图什市</t>
  </si>
  <si>
    <t>653101_喀什市</t>
  </si>
  <si>
    <t>653201_和田市</t>
  </si>
  <si>
    <t>654002_伊宁市</t>
  </si>
  <si>
    <t>654201_塔城市</t>
  </si>
  <si>
    <t>654301_阿勒泰市</t>
  </si>
  <si>
    <t>110102_西城区</t>
  </si>
  <si>
    <t>120102_河东区</t>
  </si>
  <si>
    <t>310104_徐汇区</t>
  </si>
  <si>
    <t>500102_涪陵区</t>
  </si>
  <si>
    <t>6202_嘉峪关市</t>
  </si>
  <si>
    <t>669002_阿拉尔市</t>
  </si>
  <si>
    <t>130104_桥西区</t>
  </si>
  <si>
    <t>130203_路北区</t>
  </si>
  <si>
    <t>130303_山海关区</t>
  </si>
  <si>
    <t>130403_丛台区</t>
  </si>
  <si>
    <t>130503_信都区</t>
  </si>
  <si>
    <t>130606_莲池区</t>
  </si>
  <si>
    <t>130703_桥西区</t>
  </si>
  <si>
    <t>130803_双滦区</t>
  </si>
  <si>
    <t>130903_运河区</t>
  </si>
  <si>
    <t>131003_广阳区</t>
  </si>
  <si>
    <t>131103_冀州区</t>
  </si>
  <si>
    <t>131402_容城县</t>
  </si>
  <si>
    <t>140106_迎泽区</t>
  </si>
  <si>
    <t>140213_平城区</t>
  </si>
  <si>
    <t>140303_矿区</t>
  </si>
  <si>
    <t>140404_上党区</t>
  </si>
  <si>
    <t>140521_沁水县</t>
  </si>
  <si>
    <t>140603_平鲁区</t>
  </si>
  <si>
    <t>140703_太谷区</t>
  </si>
  <si>
    <t>140821_临猗县</t>
  </si>
  <si>
    <t>140921_定襄县</t>
  </si>
  <si>
    <t>141021_曲沃县</t>
  </si>
  <si>
    <t>141121_文水县</t>
  </si>
  <si>
    <t>150103_回民区</t>
  </si>
  <si>
    <t>150203_昆都仑区</t>
  </si>
  <si>
    <t>150303_海南区</t>
  </si>
  <si>
    <t>150403_元宝山区</t>
  </si>
  <si>
    <t>150521_科尔沁左翼中旗</t>
  </si>
  <si>
    <t>150603_康巴什区</t>
  </si>
  <si>
    <t>150703_扎赉诺尔区</t>
  </si>
  <si>
    <t>150821_五原县</t>
  </si>
  <si>
    <t>150921_卓资县</t>
  </si>
  <si>
    <t>152202_阿尔山市</t>
  </si>
  <si>
    <t>152502_锡林浩特市</t>
  </si>
  <si>
    <t>152922_阿拉善右旗</t>
  </si>
  <si>
    <t>210103_沈河区</t>
  </si>
  <si>
    <t>210203_西岗区</t>
  </si>
  <si>
    <t>210303_铁西区</t>
  </si>
  <si>
    <t>210403_东洲区</t>
  </si>
  <si>
    <t>210503_溪湖区</t>
  </si>
  <si>
    <t>210603_振兴区</t>
  </si>
  <si>
    <t>210703_凌河区</t>
  </si>
  <si>
    <t>210803_西市区</t>
  </si>
  <si>
    <t>210903_新邱区</t>
  </si>
  <si>
    <t>211003_文圣区</t>
  </si>
  <si>
    <t>211103_兴隆台区</t>
  </si>
  <si>
    <t>211204_清河区</t>
  </si>
  <si>
    <t>211303_龙城区</t>
  </si>
  <si>
    <t>211403_龙港区</t>
  </si>
  <si>
    <t>220103_宽城区</t>
  </si>
  <si>
    <t>220203_龙潭区</t>
  </si>
  <si>
    <t>220303_铁东区</t>
  </si>
  <si>
    <t>220403_西安区</t>
  </si>
  <si>
    <t>220503_二道江区</t>
  </si>
  <si>
    <t>220605_江源区</t>
  </si>
  <si>
    <t>220721_前郭尔罗斯蒙古族自治县</t>
  </si>
  <si>
    <t>220821_镇赉县</t>
  </si>
  <si>
    <t>222402_图们市</t>
  </si>
  <si>
    <t>230103_南岗区</t>
  </si>
  <si>
    <t>230203_建华区</t>
  </si>
  <si>
    <t>230303_恒山区</t>
  </si>
  <si>
    <t>230403_工农区</t>
  </si>
  <si>
    <t>230503_岭东区</t>
  </si>
  <si>
    <t>230603_龙凤区</t>
  </si>
  <si>
    <t>230718_乌翠区</t>
  </si>
  <si>
    <t>230804_前进区</t>
  </si>
  <si>
    <t>230903_桃山区</t>
  </si>
  <si>
    <t>231003_阳明区</t>
  </si>
  <si>
    <t>231123_逊克县</t>
  </si>
  <si>
    <t>231221_望奎县</t>
  </si>
  <si>
    <t>232721_呼玛县</t>
  </si>
  <si>
    <t>320104_秦淮区</t>
  </si>
  <si>
    <t>320206_惠山区</t>
  </si>
  <si>
    <t>320303_云龙区</t>
  </si>
  <si>
    <t>320404_钟楼区</t>
  </si>
  <si>
    <t>320506_吴中区</t>
  </si>
  <si>
    <t>320613_崇川区</t>
  </si>
  <si>
    <t>320706_海州区</t>
  </si>
  <si>
    <t>320804_淮阴区</t>
  </si>
  <si>
    <t>320903_盐都区</t>
  </si>
  <si>
    <t>321003_邗江区</t>
  </si>
  <si>
    <t>321111_润州区</t>
  </si>
  <si>
    <t>321203_高港区</t>
  </si>
  <si>
    <t>321311_宿豫区</t>
  </si>
  <si>
    <t>330105_拱墅区</t>
  </si>
  <si>
    <t>330205_江北区</t>
  </si>
  <si>
    <t>330303_龙湾区</t>
  </si>
  <si>
    <t>330411_秀洲区</t>
  </si>
  <si>
    <t>330503_南浔区</t>
  </si>
  <si>
    <t>330603_柯桥区</t>
  </si>
  <si>
    <t>330703_金东区</t>
  </si>
  <si>
    <t>330803_衢江区</t>
  </si>
  <si>
    <t>330903_普陀区</t>
  </si>
  <si>
    <t>331003_黄岩区</t>
  </si>
  <si>
    <t>331121_青田县</t>
  </si>
  <si>
    <t>340103_庐阳区</t>
  </si>
  <si>
    <t>340207_鸠江区</t>
  </si>
  <si>
    <t>340303_蚌山区</t>
  </si>
  <si>
    <t>340403_田家庵区</t>
  </si>
  <si>
    <t>340504_雨山区</t>
  </si>
  <si>
    <t>340603_相山区</t>
  </si>
  <si>
    <t>340706_义安区</t>
  </si>
  <si>
    <t>340803_大观区</t>
  </si>
  <si>
    <t>341003_黄山区</t>
  </si>
  <si>
    <t>341103_南谯区</t>
  </si>
  <si>
    <t>341203_颍东区</t>
  </si>
  <si>
    <t>341321_砀山县</t>
  </si>
  <si>
    <t>341503_裕安区</t>
  </si>
  <si>
    <t>341621_涡阳县</t>
  </si>
  <si>
    <t>341721_东至县</t>
  </si>
  <si>
    <t>341821_郎溪县</t>
  </si>
  <si>
    <t>350103_台江区</t>
  </si>
  <si>
    <t>350205_海沧区</t>
  </si>
  <si>
    <t>350303_涵江区</t>
  </si>
  <si>
    <t>350405_沙县区</t>
  </si>
  <si>
    <t>350503_丰泽区</t>
  </si>
  <si>
    <t>350603_龙文区</t>
  </si>
  <si>
    <t>350703_建阳区</t>
  </si>
  <si>
    <t>350803_永定区</t>
  </si>
  <si>
    <t>350921_霞浦县</t>
  </si>
  <si>
    <t>360103_西湖区</t>
  </si>
  <si>
    <t>360203_珠山区</t>
  </si>
  <si>
    <t>360313_湘东区</t>
  </si>
  <si>
    <t>360403_浔阳区</t>
  </si>
  <si>
    <t>360521_分宜县</t>
  </si>
  <si>
    <t>360603_余江区</t>
  </si>
  <si>
    <t>360703_南康区</t>
  </si>
  <si>
    <t>360803_青原区</t>
  </si>
  <si>
    <t>360921_奉新县</t>
  </si>
  <si>
    <t>361003_东乡区</t>
  </si>
  <si>
    <t>361103_广丰区</t>
  </si>
  <si>
    <t>370103_市中区</t>
  </si>
  <si>
    <t>370203_市北区</t>
  </si>
  <si>
    <t>370303_张店区</t>
  </si>
  <si>
    <t>370403_薛城区</t>
  </si>
  <si>
    <t>370503_河口区</t>
  </si>
  <si>
    <t>370611_福山区</t>
  </si>
  <si>
    <t>370703_寒亭区</t>
  </si>
  <si>
    <t>370812_兖州区</t>
  </si>
  <si>
    <t>370911_岱岳区</t>
  </si>
  <si>
    <t>371003_文登区</t>
  </si>
  <si>
    <t>371103_岚山区</t>
  </si>
  <si>
    <t>371311_罗庄区</t>
  </si>
  <si>
    <t>371403_陵城区</t>
  </si>
  <si>
    <t>371503_茌平区</t>
  </si>
  <si>
    <t>371603_沾化区</t>
  </si>
  <si>
    <t>371703_定陶区</t>
  </si>
  <si>
    <t>410103_二七区</t>
  </si>
  <si>
    <t>410203_顺河回族区</t>
  </si>
  <si>
    <t>410303_西工区</t>
  </si>
  <si>
    <t>410403_卫东区</t>
  </si>
  <si>
    <t>410503_北关区</t>
  </si>
  <si>
    <t>410603_山城区</t>
  </si>
  <si>
    <t>410703_卫滨区</t>
  </si>
  <si>
    <t>410803_中站区</t>
  </si>
  <si>
    <t>410922_清丰县</t>
  </si>
  <si>
    <t>411003_建安区</t>
  </si>
  <si>
    <t>411103_郾城区</t>
  </si>
  <si>
    <t>411203_陕州区</t>
  </si>
  <si>
    <t>411303_卧龙区</t>
  </si>
  <si>
    <t>411403_睢阳区</t>
  </si>
  <si>
    <t>411503_平桥区</t>
  </si>
  <si>
    <t>411603_淮阳区</t>
  </si>
  <si>
    <t>411721_西平县</t>
  </si>
  <si>
    <t>420103_江汉区</t>
  </si>
  <si>
    <t>420203_西塞山区</t>
  </si>
  <si>
    <t>420303_张湾区</t>
  </si>
  <si>
    <t>420503_伍家岗区</t>
  </si>
  <si>
    <t>420606_樊城区</t>
  </si>
  <si>
    <t>420703_华容区</t>
  </si>
  <si>
    <t>420804_掇刀区</t>
  </si>
  <si>
    <t>420921_孝昌县</t>
  </si>
  <si>
    <t>421003_荆州区</t>
  </si>
  <si>
    <t>421121_团风县</t>
  </si>
  <si>
    <t>421221_嘉鱼县</t>
  </si>
  <si>
    <t>421321_随县</t>
  </si>
  <si>
    <t>422802_利川市</t>
  </si>
  <si>
    <t>430103_天心区</t>
  </si>
  <si>
    <t>430203_芦淞区</t>
  </si>
  <si>
    <t>430304_岳塘区</t>
  </si>
  <si>
    <t>430406_雁峰区</t>
  </si>
  <si>
    <t>430503_大祥区</t>
  </si>
  <si>
    <t>430603_云溪区</t>
  </si>
  <si>
    <t>430703_鼎城区</t>
  </si>
  <si>
    <t>430811_武陵源区</t>
  </si>
  <si>
    <t>430903_赫山区</t>
  </si>
  <si>
    <t>431003_苏仙区</t>
  </si>
  <si>
    <t>431103_冷水滩区</t>
  </si>
  <si>
    <t>431221_中方县</t>
  </si>
  <si>
    <t>431321_双峰县</t>
  </si>
  <si>
    <t>433122_泸溪县</t>
  </si>
  <si>
    <t>440104_越秀区</t>
  </si>
  <si>
    <t>440204_浈江区</t>
  </si>
  <si>
    <t>440304_福田区</t>
  </si>
  <si>
    <t>440403_斗门区</t>
  </si>
  <si>
    <t>440511_金平区</t>
  </si>
  <si>
    <t>440605_南海区</t>
  </si>
  <si>
    <t>440704_江海区</t>
  </si>
  <si>
    <t>440803_霞山区</t>
  </si>
  <si>
    <t>440904_电白区</t>
  </si>
  <si>
    <t>441203_鼎湖区</t>
  </si>
  <si>
    <t>441303_惠阳区</t>
  </si>
  <si>
    <t>441403_梅县区</t>
  </si>
  <si>
    <t>441521_海丰县</t>
  </si>
  <si>
    <t>441621_紫金县</t>
  </si>
  <si>
    <t>441704_阳东区</t>
  </si>
  <si>
    <t>441803_清新区</t>
  </si>
  <si>
    <t>445103_潮安区</t>
  </si>
  <si>
    <t>445203_揭东区</t>
  </si>
  <si>
    <t>445303_云安区</t>
  </si>
  <si>
    <t>450103_青秀区</t>
  </si>
  <si>
    <t>450203_鱼峰区</t>
  </si>
  <si>
    <t>450303_叠彩区</t>
  </si>
  <si>
    <t>450405_长洲区</t>
  </si>
  <si>
    <t>450503_银海区</t>
  </si>
  <si>
    <t>450603_防城区</t>
  </si>
  <si>
    <t>450703_钦北区</t>
  </si>
  <si>
    <t>450803_港南区</t>
  </si>
  <si>
    <t>450903_福绵区</t>
  </si>
  <si>
    <t>451003_田阳区</t>
  </si>
  <si>
    <t>451103_平桂区</t>
  </si>
  <si>
    <t>451203_宜州区</t>
  </si>
  <si>
    <t>451321_忻城县</t>
  </si>
  <si>
    <t>451421_扶绥县</t>
  </si>
  <si>
    <t>460106_龙华区</t>
  </si>
  <si>
    <t>460203_吉阳区</t>
  </si>
  <si>
    <t>460303_西沙区</t>
  </si>
  <si>
    <t>510105_青羊区</t>
  </si>
  <si>
    <t>510303_贡井区</t>
  </si>
  <si>
    <t>510403_西区</t>
  </si>
  <si>
    <t>510503_纳溪区</t>
  </si>
  <si>
    <t>510604_罗江区</t>
  </si>
  <si>
    <t>510704_游仙区</t>
  </si>
  <si>
    <t>510811_昭化区</t>
  </si>
  <si>
    <t>510904_安居区</t>
  </si>
  <si>
    <t>511011_东兴区</t>
  </si>
  <si>
    <t>511111_沙湾区</t>
  </si>
  <si>
    <t>511303_高坪区</t>
  </si>
  <si>
    <t>511403_彭山区</t>
  </si>
  <si>
    <t>511503_南溪区</t>
  </si>
  <si>
    <t>511603_前锋区</t>
  </si>
  <si>
    <t>511703_达川区</t>
  </si>
  <si>
    <t>511803_名山区</t>
  </si>
  <si>
    <t>511903_恩阳区</t>
  </si>
  <si>
    <t>512021_安岳县</t>
  </si>
  <si>
    <t>513221_汶川县</t>
  </si>
  <si>
    <t>513322_泸定县</t>
  </si>
  <si>
    <t>513402_会理市</t>
  </si>
  <si>
    <t>520103_云岩区</t>
  </si>
  <si>
    <t>520203_六枝特区</t>
  </si>
  <si>
    <t>520303_汇川区</t>
  </si>
  <si>
    <t>520403_平坝区</t>
  </si>
  <si>
    <t>520521_大方县</t>
  </si>
  <si>
    <t>520603_万山区</t>
  </si>
  <si>
    <t>522302_兴仁市</t>
  </si>
  <si>
    <t>522622_黄平县</t>
  </si>
  <si>
    <t>522702_福泉市</t>
  </si>
  <si>
    <t>530103_盘龙区</t>
  </si>
  <si>
    <t>530303_沾益区</t>
  </si>
  <si>
    <t>530403_江川区</t>
  </si>
  <si>
    <t>530521_施甸县</t>
  </si>
  <si>
    <t>530621_鲁甸县</t>
  </si>
  <si>
    <t>530721_玉龙纳西族自治县</t>
  </si>
  <si>
    <t>530821_宁洱哈尼族彝族自治县</t>
  </si>
  <si>
    <t>530921_凤庆县</t>
  </si>
  <si>
    <t>532302_禄丰市</t>
  </si>
  <si>
    <t>532502_开远市</t>
  </si>
  <si>
    <t>532622_砚山县</t>
  </si>
  <si>
    <t>532822_勐海县</t>
  </si>
  <si>
    <t>532922_漾濞彝族自治县</t>
  </si>
  <si>
    <t>533103_芒市</t>
  </si>
  <si>
    <t>533323_福贡县</t>
  </si>
  <si>
    <t>533422_德钦县</t>
  </si>
  <si>
    <t>540103_堆龙德庆区</t>
  </si>
  <si>
    <t>540221_南木林县</t>
  </si>
  <si>
    <t>540321_江达县</t>
  </si>
  <si>
    <t>540421_工布江达县</t>
  </si>
  <si>
    <t>540521_扎囊县</t>
  </si>
  <si>
    <t>540621_嘉黎县</t>
  </si>
  <si>
    <t>542522_札达县</t>
  </si>
  <si>
    <t>610103_碑林区</t>
  </si>
  <si>
    <t>610203_印台区</t>
  </si>
  <si>
    <t>610303_金台区</t>
  </si>
  <si>
    <t>610404_渭城区</t>
  </si>
  <si>
    <t>610503_华州区</t>
  </si>
  <si>
    <t>610603_安塞区</t>
  </si>
  <si>
    <t>610703_南郑区</t>
  </si>
  <si>
    <t>610803_横山区</t>
  </si>
  <si>
    <t>610921_汉阴县</t>
  </si>
  <si>
    <t>611021_洛南县</t>
  </si>
  <si>
    <t>620103_七里河区</t>
  </si>
  <si>
    <t>620321_永昌县</t>
  </si>
  <si>
    <t>620403_平川区</t>
  </si>
  <si>
    <t>620503_麦积区</t>
  </si>
  <si>
    <t>620621_民勤县</t>
  </si>
  <si>
    <t>620721_肃南裕固族自治县</t>
  </si>
  <si>
    <t>620821_泾川县</t>
  </si>
  <si>
    <t>620921_金塔县</t>
  </si>
  <si>
    <t>621021_庆城县</t>
  </si>
  <si>
    <t>621121_通渭县</t>
  </si>
  <si>
    <t>621221_成县</t>
  </si>
  <si>
    <t>622921_临夏县</t>
  </si>
  <si>
    <t>623021_临潭县</t>
  </si>
  <si>
    <t>630103_城中区</t>
  </si>
  <si>
    <t>630203_平安区</t>
  </si>
  <si>
    <t>632222_祁连县</t>
  </si>
  <si>
    <t>632322_尖扎县</t>
  </si>
  <si>
    <t>632522_同德县</t>
  </si>
  <si>
    <t>632622_班玛县</t>
  </si>
  <si>
    <t>632722_杂多县</t>
  </si>
  <si>
    <t>632802_德令哈市</t>
  </si>
  <si>
    <t>640105_西夏区</t>
  </si>
  <si>
    <t>640205_惠农区</t>
  </si>
  <si>
    <t>640303_红寺堡区</t>
  </si>
  <si>
    <t>640422_西吉县</t>
  </si>
  <si>
    <t>640521_中宁县</t>
  </si>
  <si>
    <t>650103_沙依巴克区</t>
  </si>
  <si>
    <t>650203_克拉玛依区</t>
  </si>
  <si>
    <t>650421_鄯善县</t>
  </si>
  <si>
    <t>650521_巴里坤哈萨克自治县</t>
  </si>
  <si>
    <t>652302_阜康市</t>
  </si>
  <si>
    <t>652702_阿拉山口市</t>
  </si>
  <si>
    <t>652822_轮台县</t>
  </si>
  <si>
    <t>652902_库车市</t>
  </si>
  <si>
    <t>653022_阿克陶县</t>
  </si>
  <si>
    <t>653121_疏附县</t>
  </si>
  <si>
    <t>653221_和田县</t>
  </si>
  <si>
    <t>654003_奎屯市</t>
  </si>
  <si>
    <t>654202_乌苏市</t>
  </si>
  <si>
    <t>654321_布尔津县</t>
  </si>
  <si>
    <t>110105_朝阳区</t>
  </si>
  <si>
    <t>120103_河西区</t>
  </si>
  <si>
    <t>310105_长宁区</t>
  </si>
  <si>
    <t>500103_渝中区</t>
  </si>
  <si>
    <t>669003_图木舒克市</t>
  </si>
  <si>
    <t>130105_新华区</t>
  </si>
  <si>
    <t>130204_古冶区</t>
  </si>
  <si>
    <t>130304_北戴河区</t>
  </si>
  <si>
    <t>130404_复兴区</t>
  </si>
  <si>
    <t>130505_任泽区</t>
  </si>
  <si>
    <t>130607_满城区</t>
  </si>
  <si>
    <t>130705_宣化区</t>
  </si>
  <si>
    <t>130804_鹰手营子矿区</t>
  </si>
  <si>
    <t>130921_沧县</t>
  </si>
  <si>
    <t>131022_固安县</t>
  </si>
  <si>
    <t>131121_枣强县</t>
  </si>
  <si>
    <t>131403_安新县</t>
  </si>
  <si>
    <t>140107_杏花岭区</t>
  </si>
  <si>
    <t>140214_云冈区</t>
  </si>
  <si>
    <t>140311_郊区</t>
  </si>
  <si>
    <t>140405_屯留区</t>
  </si>
  <si>
    <t>140522_阳城县</t>
  </si>
  <si>
    <t>140621_山阴县</t>
  </si>
  <si>
    <t>140721_榆社县</t>
  </si>
  <si>
    <t>140822_万荣县</t>
  </si>
  <si>
    <t>140922_五台县</t>
  </si>
  <si>
    <t>141022_翼城县</t>
  </si>
  <si>
    <t>141122_交城县</t>
  </si>
  <si>
    <t>150104_玉泉区</t>
  </si>
  <si>
    <t>150204_青山区</t>
  </si>
  <si>
    <t>150304_乌达区</t>
  </si>
  <si>
    <t>150404_松山区</t>
  </si>
  <si>
    <t>150522_科尔沁左翼后旗</t>
  </si>
  <si>
    <t>150621_达拉特旗</t>
  </si>
  <si>
    <t>150721_阿荣旗</t>
  </si>
  <si>
    <t>150822_磴口县</t>
  </si>
  <si>
    <t>150922_化德县</t>
  </si>
  <si>
    <t>152221_科尔沁右翼前旗</t>
  </si>
  <si>
    <t>152522_阿巴嘎旗</t>
  </si>
  <si>
    <t>152923_额济纳旗</t>
  </si>
  <si>
    <t>210104_大东区</t>
  </si>
  <si>
    <t>210204_沙河口区</t>
  </si>
  <si>
    <t>210304_立山区</t>
  </si>
  <si>
    <t>210404_望花区</t>
  </si>
  <si>
    <t>210504_明山区</t>
  </si>
  <si>
    <t>210604_振安区</t>
  </si>
  <si>
    <t>210711_太和区</t>
  </si>
  <si>
    <t>210804_鲅鱼圈区</t>
  </si>
  <si>
    <t>210904_太平区</t>
  </si>
  <si>
    <t>211004_宏伟区</t>
  </si>
  <si>
    <t>211104_大洼区</t>
  </si>
  <si>
    <t>211221_铁岭县</t>
  </si>
  <si>
    <t>211321_朝阳县</t>
  </si>
  <si>
    <t>211404_南票区</t>
  </si>
  <si>
    <t>220104_朝阳区</t>
  </si>
  <si>
    <t>220204_船营区</t>
  </si>
  <si>
    <t>220322_梨树县</t>
  </si>
  <si>
    <t>220421_东丰县</t>
  </si>
  <si>
    <t>220521_通化县</t>
  </si>
  <si>
    <t>220621_抚松县</t>
  </si>
  <si>
    <t>220722_长岭县</t>
  </si>
  <si>
    <t>220822_通榆县</t>
  </si>
  <si>
    <t>222403_敦化市</t>
  </si>
  <si>
    <t>230104_道外区</t>
  </si>
  <si>
    <t>230204_铁锋区</t>
  </si>
  <si>
    <t>230304_滴道区</t>
  </si>
  <si>
    <t>230404_南山区</t>
  </si>
  <si>
    <t>230505_四方台区</t>
  </si>
  <si>
    <t>230604_让胡路区</t>
  </si>
  <si>
    <t>230719_友好区</t>
  </si>
  <si>
    <t>230805_东风区</t>
  </si>
  <si>
    <t>230904_茄子河区</t>
  </si>
  <si>
    <t>231004_爱民区</t>
  </si>
  <si>
    <t>231124_孙吴县</t>
  </si>
  <si>
    <t>231222_兰西县</t>
  </si>
  <si>
    <t>232722_塔河县</t>
  </si>
  <si>
    <t>320105_建邺区</t>
  </si>
  <si>
    <t>320211_滨湖区</t>
  </si>
  <si>
    <t>320305_贾汪区</t>
  </si>
  <si>
    <t>320411_新北区</t>
  </si>
  <si>
    <t>320507_相城区</t>
  </si>
  <si>
    <t>320614_海门区</t>
  </si>
  <si>
    <t>320707_赣榆区</t>
  </si>
  <si>
    <t>320812_清江浦区</t>
  </si>
  <si>
    <t>320904_大丰区</t>
  </si>
  <si>
    <t>321012_江都区</t>
  </si>
  <si>
    <t>321112_丹徒区</t>
  </si>
  <si>
    <t>321204_姜堰区</t>
  </si>
  <si>
    <t>321322_沭阳县</t>
  </si>
  <si>
    <t>330106_西湖区</t>
  </si>
  <si>
    <t>330206_北仑区</t>
  </si>
  <si>
    <t>330304_瓯海区</t>
  </si>
  <si>
    <t>330421_嘉善县</t>
  </si>
  <si>
    <t>330521_德清县</t>
  </si>
  <si>
    <t>330604_上虞区</t>
  </si>
  <si>
    <t>330723_武义县</t>
  </si>
  <si>
    <t>330822_常山县</t>
  </si>
  <si>
    <t>330921_岱山县</t>
  </si>
  <si>
    <t>331004_路桥区</t>
  </si>
  <si>
    <t>331122_缙云县</t>
  </si>
  <si>
    <t>340104_蜀山区</t>
  </si>
  <si>
    <t>340209_弋江区</t>
  </si>
  <si>
    <t>340304_禹会区</t>
  </si>
  <si>
    <t>340404_谢家集区</t>
  </si>
  <si>
    <t>340506_博望区</t>
  </si>
  <si>
    <t>340604_烈山区</t>
  </si>
  <si>
    <t>340711_郊区</t>
  </si>
  <si>
    <t>340811_宜秀区</t>
  </si>
  <si>
    <t>341004_徽州区</t>
  </si>
  <si>
    <t>341122_来安县</t>
  </si>
  <si>
    <t>341204_颍泉区</t>
  </si>
  <si>
    <t>341322_萧县</t>
  </si>
  <si>
    <t>341504_叶集区</t>
  </si>
  <si>
    <t>341622_蒙城县</t>
  </si>
  <si>
    <t>341722_石台县</t>
  </si>
  <si>
    <t>341823_泾县</t>
  </si>
  <si>
    <t>350104_仓山区</t>
  </si>
  <si>
    <t>350206_湖里区</t>
  </si>
  <si>
    <t>350304_荔城区</t>
  </si>
  <si>
    <t>350421_明溪县</t>
  </si>
  <si>
    <t>350504_洛江区</t>
  </si>
  <si>
    <t>350604_龙海区</t>
  </si>
  <si>
    <t>350721_顺昌县</t>
  </si>
  <si>
    <t>350821_长汀县</t>
  </si>
  <si>
    <t>350922_古田县</t>
  </si>
  <si>
    <t>360104_青云谱区</t>
  </si>
  <si>
    <t>360222_浮梁县</t>
  </si>
  <si>
    <t>360321_莲花县</t>
  </si>
  <si>
    <t>360404_柴桑区</t>
  </si>
  <si>
    <t>360681_贵溪市</t>
  </si>
  <si>
    <t>360704_赣县区</t>
  </si>
  <si>
    <t>360821_吉安县</t>
  </si>
  <si>
    <t>360922_万载县</t>
  </si>
  <si>
    <t>361021_南城县</t>
  </si>
  <si>
    <t>361104_广信区</t>
  </si>
  <si>
    <t>370104_槐荫区</t>
  </si>
  <si>
    <t>370211_黄岛区</t>
  </si>
  <si>
    <t>370304_博山区</t>
  </si>
  <si>
    <t>370404_峄城区</t>
  </si>
  <si>
    <t>370505_垦利区</t>
  </si>
  <si>
    <t>370612_牟平区</t>
  </si>
  <si>
    <t>370704_坊子区</t>
  </si>
  <si>
    <t>370826_微山县</t>
  </si>
  <si>
    <t>370921_宁阳县</t>
  </si>
  <si>
    <t>371082_荣成市</t>
  </si>
  <si>
    <t>371121_五莲县</t>
  </si>
  <si>
    <t>371312_河东区</t>
  </si>
  <si>
    <t>371422_宁津县</t>
  </si>
  <si>
    <t>371521_阳谷县</t>
  </si>
  <si>
    <t>371621_惠民县</t>
  </si>
  <si>
    <t>371721_曹县</t>
  </si>
  <si>
    <t>410104_管城回族区</t>
  </si>
  <si>
    <t>410204_鼓楼区</t>
  </si>
  <si>
    <t>410304_瀍河回族区</t>
  </si>
  <si>
    <t>410404_石龙区</t>
  </si>
  <si>
    <t>410505_殷都区</t>
  </si>
  <si>
    <t>410611_淇滨区</t>
  </si>
  <si>
    <t>410704_凤泉区</t>
  </si>
  <si>
    <t>410804_马村区</t>
  </si>
  <si>
    <t>410923_南乐县</t>
  </si>
  <si>
    <t>411024_鄢陵县</t>
  </si>
  <si>
    <t>411104_召陵区</t>
  </si>
  <si>
    <t>411221_渑池县</t>
  </si>
  <si>
    <t>411321_南召县</t>
  </si>
  <si>
    <t>411421_民权县</t>
  </si>
  <si>
    <t>411521_罗山县</t>
  </si>
  <si>
    <t>411621_扶沟县</t>
  </si>
  <si>
    <t>411722_上蔡县</t>
  </si>
  <si>
    <t>420104_硚口区</t>
  </si>
  <si>
    <t>420204_下陆区</t>
  </si>
  <si>
    <t>420304_郧阳区</t>
  </si>
  <si>
    <t>420504_点军区</t>
  </si>
  <si>
    <t>420607_襄州区</t>
  </si>
  <si>
    <t>420704_鄂城区</t>
  </si>
  <si>
    <t>420822_沙洋县</t>
  </si>
  <si>
    <t>420922_大悟县</t>
  </si>
  <si>
    <t>421022_公安县</t>
  </si>
  <si>
    <t>421122_红安县</t>
  </si>
  <si>
    <t>421222_通城县</t>
  </si>
  <si>
    <t>421381_广水市</t>
  </si>
  <si>
    <t>422822_建始县</t>
  </si>
  <si>
    <t>430104_岳麓区</t>
  </si>
  <si>
    <t>430204_石峰区</t>
  </si>
  <si>
    <t>430321_湘潭县</t>
  </si>
  <si>
    <t>430407_石鼓区</t>
  </si>
  <si>
    <t>430511_北塔区</t>
  </si>
  <si>
    <t>430611_君山区</t>
  </si>
  <si>
    <t>430721_安乡县</t>
  </si>
  <si>
    <t>430821_慈利县</t>
  </si>
  <si>
    <t>430921_南县</t>
  </si>
  <si>
    <t>431021_桂阳县</t>
  </si>
  <si>
    <t>431122_东安县</t>
  </si>
  <si>
    <t>431222_沅陵县</t>
  </si>
  <si>
    <t>431322_新化县</t>
  </si>
  <si>
    <t>433123_凤凰县</t>
  </si>
  <si>
    <t>440105_海珠区</t>
  </si>
  <si>
    <t>440205_曲江区</t>
  </si>
  <si>
    <t>440305_南山区</t>
  </si>
  <si>
    <t>440404_金湾区</t>
  </si>
  <si>
    <t>440512_濠江区</t>
  </si>
  <si>
    <t>440606_顺德区</t>
  </si>
  <si>
    <t>440705_新会区</t>
  </si>
  <si>
    <t>440804_坡头区</t>
  </si>
  <si>
    <t>440981_高州市</t>
  </si>
  <si>
    <t>441204_高要区</t>
  </si>
  <si>
    <t>441322_博罗县</t>
  </si>
  <si>
    <t>441422_大埔县</t>
  </si>
  <si>
    <t>441523_陆河县</t>
  </si>
  <si>
    <t>441622_龙川县</t>
  </si>
  <si>
    <t>441721_阳西县</t>
  </si>
  <si>
    <t>441821_佛冈县</t>
  </si>
  <si>
    <t>445122_饶平县</t>
  </si>
  <si>
    <t>445222_揭西县</t>
  </si>
  <si>
    <t>445321_新兴县</t>
  </si>
  <si>
    <t>450105_江南区</t>
  </si>
  <si>
    <t>450204_柳南区</t>
  </si>
  <si>
    <t>450304_象山区</t>
  </si>
  <si>
    <t>450406_龙圩区</t>
  </si>
  <si>
    <t>450512_铁山港区</t>
  </si>
  <si>
    <t>450621_上思县</t>
  </si>
  <si>
    <t>450721_灵山县</t>
  </si>
  <si>
    <t>450804_覃塘区</t>
  </si>
  <si>
    <t>450921_容县</t>
  </si>
  <si>
    <t>451022_田东县</t>
  </si>
  <si>
    <t>451121_昭平县</t>
  </si>
  <si>
    <t>451221_南丹县</t>
  </si>
  <si>
    <t>451322_象州县</t>
  </si>
  <si>
    <t>451422_宁明县</t>
  </si>
  <si>
    <t>460107_琼山区</t>
  </si>
  <si>
    <t>460204_天涯区</t>
  </si>
  <si>
    <t>510106_金牛区</t>
  </si>
  <si>
    <t>510304_大安区</t>
  </si>
  <si>
    <t>510411_仁和区</t>
  </si>
  <si>
    <t>510504_龙马潭区</t>
  </si>
  <si>
    <t>510623_中江县</t>
  </si>
  <si>
    <t>510705_安州区</t>
  </si>
  <si>
    <t>510812_朝天区</t>
  </si>
  <si>
    <t>510921_蓬溪县</t>
  </si>
  <si>
    <t>511024_威远县</t>
  </si>
  <si>
    <t>511112_五通桥区</t>
  </si>
  <si>
    <t>511304_嘉陵区</t>
  </si>
  <si>
    <t>511421_仁寿县</t>
  </si>
  <si>
    <t>511504_叙州区</t>
  </si>
  <si>
    <t>511621_岳池县</t>
  </si>
  <si>
    <t>511722_宣汉县</t>
  </si>
  <si>
    <t>511822_荥经县</t>
  </si>
  <si>
    <t>511921_通江县</t>
  </si>
  <si>
    <t>512022_乐至县</t>
  </si>
  <si>
    <t>513222_理县</t>
  </si>
  <si>
    <t>513323_丹巴县</t>
  </si>
  <si>
    <t>513422_木里藏族自治县</t>
  </si>
  <si>
    <t>520111_花溪区</t>
  </si>
  <si>
    <t>520204_水城区</t>
  </si>
  <si>
    <t>520304_播州区</t>
  </si>
  <si>
    <t>520422_普定县</t>
  </si>
  <si>
    <t>520523_金沙县</t>
  </si>
  <si>
    <t>520621_江口县</t>
  </si>
  <si>
    <t>522323_普安县</t>
  </si>
  <si>
    <t>522623_施秉县</t>
  </si>
  <si>
    <t>522722_荔波县</t>
  </si>
  <si>
    <t>530111_官渡区</t>
  </si>
  <si>
    <t>530304_马龙区</t>
  </si>
  <si>
    <t>530423_通海县</t>
  </si>
  <si>
    <t>530523_龙陵县</t>
  </si>
  <si>
    <t>530622_巧家县</t>
  </si>
  <si>
    <t>530722_永胜县</t>
  </si>
  <si>
    <t>530822_墨江哈尼族自治县</t>
  </si>
  <si>
    <t>530922_云县</t>
  </si>
  <si>
    <t>532322_双柏县</t>
  </si>
  <si>
    <t>532503_蒙自市</t>
  </si>
  <si>
    <t>532623_西畴县</t>
  </si>
  <si>
    <t>532823_勐腊县</t>
  </si>
  <si>
    <t>532923_祥云县</t>
  </si>
  <si>
    <t>533122_梁河县</t>
  </si>
  <si>
    <t>533324_贡山独龙族怒族自治县</t>
  </si>
  <si>
    <t>533423_维西傈僳族自治县</t>
  </si>
  <si>
    <t>540104_达孜区</t>
  </si>
  <si>
    <t>540222_江孜县</t>
  </si>
  <si>
    <t>540322_贡觉县</t>
  </si>
  <si>
    <t>540481_米林县</t>
  </si>
  <si>
    <t>540522_贡嘎县</t>
  </si>
  <si>
    <t>540622_比如县</t>
  </si>
  <si>
    <t>542523_噶尔县</t>
  </si>
  <si>
    <t>610104_莲湖区</t>
  </si>
  <si>
    <t>610204_耀州区</t>
  </si>
  <si>
    <t>610304_陈仓区</t>
  </si>
  <si>
    <t>610422_三原县</t>
  </si>
  <si>
    <t>610522_潼关县</t>
  </si>
  <si>
    <t>610621_延长县</t>
  </si>
  <si>
    <t>610722_城固县</t>
  </si>
  <si>
    <t>610822_府谷县</t>
  </si>
  <si>
    <t>610922_石泉县</t>
  </si>
  <si>
    <t>611022_丹凤县</t>
  </si>
  <si>
    <t>620104_西固区</t>
  </si>
  <si>
    <t>620421_靖远县</t>
  </si>
  <si>
    <t>620521_清水县</t>
  </si>
  <si>
    <t>620622_古浪县</t>
  </si>
  <si>
    <t>620722_民乐县</t>
  </si>
  <si>
    <t>620822_灵台县</t>
  </si>
  <si>
    <t>620922_瓜州县</t>
  </si>
  <si>
    <t>621022_环县</t>
  </si>
  <si>
    <t>621122_陇西县</t>
  </si>
  <si>
    <t>621222_文县</t>
  </si>
  <si>
    <t>622922_康乐县</t>
  </si>
  <si>
    <t>623022_卓尼县</t>
  </si>
  <si>
    <t>630104_城西区</t>
  </si>
  <si>
    <t>630222_民和回族土族自治县</t>
  </si>
  <si>
    <t>632223_海晏县</t>
  </si>
  <si>
    <t>632323_泽库县</t>
  </si>
  <si>
    <t>632523_贵德县</t>
  </si>
  <si>
    <t>632623_甘德县</t>
  </si>
  <si>
    <t>632723_称多县</t>
  </si>
  <si>
    <t>632803_茫崖市</t>
  </si>
  <si>
    <t>640106_金凤区</t>
  </si>
  <si>
    <t>640221_平罗县</t>
  </si>
  <si>
    <t>640323_盐池县</t>
  </si>
  <si>
    <t>640423_隆德县</t>
  </si>
  <si>
    <t>640522_海原县</t>
  </si>
  <si>
    <t>650104_新市区</t>
  </si>
  <si>
    <t>650204_白碱滩区</t>
  </si>
  <si>
    <t>650422_托克逊县</t>
  </si>
  <si>
    <t>650522_伊吾县</t>
  </si>
  <si>
    <t>652323_呼图壁县</t>
  </si>
  <si>
    <t>652722_精河县</t>
  </si>
  <si>
    <t>652823_尉犁县</t>
  </si>
  <si>
    <t>652922_温宿县</t>
  </si>
  <si>
    <t>653023_阿合奇县</t>
  </si>
  <si>
    <t>653122_疏勒县</t>
  </si>
  <si>
    <t>653222_墨玉县</t>
  </si>
  <si>
    <t>654004_霍尔果斯市</t>
  </si>
  <si>
    <t>654203_沙湾市</t>
  </si>
  <si>
    <t>654322_富蕴县</t>
  </si>
  <si>
    <t>110106_丰台区</t>
  </si>
  <si>
    <t>120104_南开区</t>
  </si>
  <si>
    <t>310106_静安区</t>
  </si>
  <si>
    <t>4604_儋州市</t>
  </si>
  <si>
    <t>500104_大渡口区</t>
  </si>
  <si>
    <t>669004_五家渠市</t>
  </si>
  <si>
    <t>130107_井陉矿区</t>
  </si>
  <si>
    <t>130205_开平区</t>
  </si>
  <si>
    <t>130306_抚宁区</t>
  </si>
  <si>
    <t>130406_峰峰矿区</t>
  </si>
  <si>
    <t>130506_南和区</t>
  </si>
  <si>
    <t>130608_清苑区</t>
  </si>
  <si>
    <t>130706_下花园区</t>
  </si>
  <si>
    <t>130821_承德县</t>
  </si>
  <si>
    <t>130922_青县</t>
  </si>
  <si>
    <t>131023_永清县</t>
  </si>
  <si>
    <t>131122_武邑县</t>
  </si>
  <si>
    <t>140108_尖草坪区</t>
  </si>
  <si>
    <t>140215_云州区</t>
  </si>
  <si>
    <t>140321_平定县</t>
  </si>
  <si>
    <t>140406_潞城区</t>
  </si>
  <si>
    <t>140524_陵川县</t>
  </si>
  <si>
    <t>140622_应县</t>
  </si>
  <si>
    <t>140722_左权县</t>
  </si>
  <si>
    <t>140823_闻喜县</t>
  </si>
  <si>
    <t>140923_代县</t>
  </si>
  <si>
    <t>141023_襄汾县</t>
  </si>
  <si>
    <t>141123_兴县</t>
  </si>
  <si>
    <t>150105_赛罕区</t>
  </si>
  <si>
    <t>150205_石拐区</t>
  </si>
  <si>
    <t>150421_阿鲁科尔沁旗</t>
  </si>
  <si>
    <t>150523_开鲁县</t>
  </si>
  <si>
    <t>150622_准格尔旗</t>
  </si>
  <si>
    <t>150722_莫力达瓦达斡尔族自治旗</t>
  </si>
  <si>
    <t>150823_乌拉特前旗</t>
  </si>
  <si>
    <t>150923_商都县</t>
  </si>
  <si>
    <t>152222_科尔沁右翼中旗</t>
  </si>
  <si>
    <t>152523_苏尼特左旗</t>
  </si>
  <si>
    <t>210105_皇姑区</t>
  </si>
  <si>
    <t>210211_甘井子区</t>
  </si>
  <si>
    <t>210311_千山区</t>
  </si>
  <si>
    <t>210411_顺城区</t>
  </si>
  <si>
    <t>210505_南芬区</t>
  </si>
  <si>
    <t>210624_宽甸满族自治县</t>
  </si>
  <si>
    <t>210726_黑山县</t>
  </si>
  <si>
    <t>210811_老边区</t>
  </si>
  <si>
    <t>210905_清河门区</t>
  </si>
  <si>
    <t>211005_弓长岭区</t>
  </si>
  <si>
    <t>211122_盘山县</t>
  </si>
  <si>
    <t>211223_西丰县</t>
  </si>
  <si>
    <t>211322_建平县</t>
  </si>
  <si>
    <t>211421_绥中县</t>
  </si>
  <si>
    <t>220105_二道区</t>
  </si>
  <si>
    <t>220211_丰满区</t>
  </si>
  <si>
    <t>220323_伊通满族自治县</t>
  </si>
  <si>
    <t>220422_东辽县</t>
  </si>
  <si>
    <t>220523_辉南县</t>
  </si>
  <si>
    <t>220622_靖宇县</t>
  </si>
  <si>
    <t>220723_乾安县</t>
  </si>
  <si>
    <t>220881_洮南市</t>
  </si>
  <si>
    <t>222404_珲春市</t>
  </si>
  <si>
    <t>230108_平房区</t>
  </si>
  <si>
    <t>230205_昂昂溪区</t>
  </si>
  <si>
    <t>230305_梨树区</t>
  </si>
  <si>
    <t>230405_兴安区</t>
  </si>
  <si>
    <t>230506_宝山区</t>
  </si>
  <si>
    <t>230605_红岗区</t>
  </si>
  <si>
    <t>230722_嘉荫县</t>
  </si>
  <si>
    <t>230811_郊区</t>
  </si>
  <si>
    <t>230921_勃利县</t>
  </si>
  <si>
    <t>231005_西安区</t>
  </si>
  <si>
    <t>231181_北安市</t>
  </si>
  <si>
    <t>231223_青冈县</t>
  </si>
  <si>
    <t>232761_加格达奇区</t>
  </si>
  <si>
    <t>320106_鼓楼区</t>
  </si>
  <si>
    <t>320213_梁溪区</t>
  </si>
  <si>
    <t>320311_泉山区</t>
  </si>
  <si>
    <t>320412_武进区</t>
  </si>
  <si>
    <t>320508_姑苏区</t>
  </si>
  <si>
    <t>320623_如东县</t>
  </si>
  <si>
    <t>320722_东海县</t>
  </si>
  <si>
    <t>320813_洪泽区</t>
  </si>
  <si>
    <t>320921_响水县</t>
  </si>
  <si>
    <t>321023_宝应县</t>
  </si>
  <si>
    <t>321181_丹阳市</t>
  </si>
  <si>
    <t>321281_兴化市</t>
  </si>
  <si>
    <t>321323_泗阳县</t>
  </si>
  <si>
    <t>330108_滨江区</t>
  </si>
  <si>
    <t>330211_镇海区</t>
  </si>
  <si>
    <t>330305_洞头区</t>
  </si>
  <si>
    <t>330424_海盐县</t>
  </si>
  <si>
    <t>330522_长兴县</t>
  </si>
  <si>
    <t>330624_新昌县</t>
  </si>
  <si>
    <t>330726_浦江县</t>
  </si>
  <si>
    <t>330824_开化县</t>
  </si>
  <si>
    <t>330922_嵊泗县</t>
  </si>
  <si>
    <t>331022_三门县</t>
  </si>
  <si>
    <t>331123_遂昌县</t>
  </si>
  <si>
    <t>340111_包河区</t>
  </si>
  <si>
    <t>340210_湾沚区</t>
  </si>
  <si>
    <t>340311_淮上区</t>
  </si>
  <si>
    <t>340405_八公山区</t>
  </si>
  <si>
    <t>340521_当涂县</t>
  </si>
  <si>
    <t>340621_濉溪县</t>
  </si>
  <si>
    <t>340722_枞阳县</t>
  </si>
  <si>
    <t>340822_怀宁县</t>
  </si>
  <si>
    <t>341021_歙县</t>
  </si>
  <si>
    <t>341124_全椒县</t>
  </si>
  <si>
    <t>341221_临泉县</t>
  </si>
  <si>
    <t>341323_灵璧县</t>
  </si>
  <si>
    <t>341522_霍邱县</t>
  </si>
  <si>
    <t>341623_利辛县</t>
  </si>
  <si>
    <t>341723_青阳县</t>
  </si>
  <si>
    <t>341824_绩溪县</t>
  </si>
  <si>
    <t>350105_马尾区</t>
  </si>
  <si>
    <t>350211_集美区</t>
  </si>
  <si>
    <t>350305_秀屿区</t>
  </si>
  <si>
    <t>350423_清流县</t>
  </si>
  <si>
    <t>350505_泉港区</t>
  </si>
  <si>
    <t>350605_长泰区</t>
  </si>
  <si>
    <t>350722_浦城县</t>
  </si>
  <si>
    <t>350823_上杭县</t>
  </si>
  <si>
    <t>350923_屏南县</t>
  </si>
  <si>
    <t>360111_青山湖区</t>
  </si>
  <si>
    <t>360281_乐平市</t>
  </si>
  <si>
    <t>360322_上栗县</t>
  </si>
  <si>
    <t>360423_武宁县</t>
  </si>
  <si>
    <t>360722_信丰县</t>
  </si>
  <si>
    <t>360822_吉水县</t>
  </si>
  <si>
    <t>360923_上高县</t>
  </si>
  <si>
    <t>361022_黎川县</t>
  </si>
  <si>
    <t>361123_玉山县</t>
  </si>
  <si>
    <t>370105_天桥区</t>
  </si>
  <si>
    <t>370212_崂山区</t>
  </si>
  <si>
    <t>370305_临淄区</t>
  </si>
  <si>
    <t>370405_台儿庄区</t>
  </si>
  <si>
    <t>370522_利津县</t>
  </si>
  <si>
    <t>370613_莱山区</t>
  </si>
  <si>
    <t>370705_奎文区</t>
  </si>
  <si>
    <t>370827_鱼台县</t>
  </si>
  <si>
    <t>370923_东平县</t>
  </si>
  <si>
    <t>371083_乳山市</t>
  </si>
  <si>
    <t>371122_莒县</t>
  </si>
  <si>
    <t>371321_沂南县</t>
  </si>
  <si>
    <t>371423_庆云县</t>
  </si>
  <si>
    <t>371522_莘县</t>
  </si>
  <si>
    <t>371622_阳信县</t>
  </si>
  <si>
    <t>371722_单县</t>
  </si>
  <si>
    <t>410105_金水区</t>
  </si>
  <si>
    <t>410205_禹王台区</t>
  </si>
  <si>
    <t>410305_涧西区</t>
  </si>
  <si>
    <t>410411_湛河区</t>
  </si>
  <si>
    <t>410506_龙安区</t>
  </si>
  <si>
    <t>410621_浚县</t>
  </si>
  <si>
    <t>410711_牧野区</t>
  </si>
  <si>
    <t>410811_山阳区</t>
  </si>
  <si>
    <t>410926_范县</t>
  </si>
  <si>
    <t>411025_襄城县</t>
  </si>
  <si>
    <t>411121_舞阳县</t>
  </si>
  <si>
    <t>411224_卢氏县</t>
  </si>
  <si>
    <t>411322_方城县</t>
  </si>
  <si>
    <t>411422_睢县</t>
  </si>
  <si>
    <t>411522_光山县</t>
  </si>
  <si>
    <t>411622_西华县</t>
  </si>
  <si>
    <t>411723_平舆县</t>
  </si>
  <si>
    <t>420105_汉阳区</t>
  </si>
  <si>
    <t>420205_铁山区</t>
  </si>
  <si>
    <t>420322_郧西县</t>
  </si>
  <si>
    <t>420505_猇亭区</t>
  </si>
  <si>
    <t>420624_南漳县</t>
  </si>
  <si>
    <t>420881_钟祥市</t>
  </si>
  <si>
    <t>420923_云梦县</t>
  </si>
  <si>
    <t>421024_江陵县</t>
  </si>
  <si>
    <t>421123_罗田县</t>
  </si>
  <si>
    <t>421223_崇阳县</t>
  </si>
  <si>
    <t>422823_巴东县</t>
  </si>
  <si>
    <t>430105_开福区</t>
  </si>
  <si>
    <t>430211_天元区</t>
  </si>
  <si>
    <t>430381_湘乡市</t>
  </si>
  <si>
    <t>430408_蒸湘区</t>
  </si>
  <si>
    <t>430522_新邵县</t>
  </si>
  <si>
    <t>430621_岳阳县</t>
  </si>
  <si>
    <t>430722_汉寿县</t>
  </si>
  <si>
    <t>430822_桑植县</t>
  </si>
  <si>
    <t>430922_桃江县</t>
  </si>
  <si>
    <t>431022_宜章县</t>
  </si>
  <si>
    <t>431123_双牌县</t>
  </si>
  <si>
    <t>431223_辰溪县</t>
  </si>
  <si>
    <t>431381_冷水江市</t>
  </si>
  <si>
    <t>433124_花垣县</t>
  </si>
  <si>
    <t>440106_天河区</t>
  </si>
  <si>
    <t>440222_始兴县</t>
  </si>
  <si>
    <t>440306_宝安区</t>
  </si>
  <si>
    <t>440513_潮阳区</t>
  </si>
  <si>
    <t>440607_三水区</t>
  </si>
  <si>
    <t>440781_台山市</t>
  </si>
  <si>
    <t>440811_麻章区</t>
  </si>
  <si>
    <t>440982_化州市</t>
  </si>
  <si>
    <t>441223_广宁县</t>
  </si>
  <si>
    <t>441323_惠东县</t>
  </si>
  <si>
    <t>441423_丰顺县</t>
  </si>
  <si>
    <t>441581_陆丰市</t>
  </si>
  <si>
    <t>441623_连平县</t>
  </si>
  <si>
    <t>441781_阳春市</t>
  </si>
  <si>
    <t>441823_阳山县</t>
  </si>
  <si>
    <t>445224_惠来县</t>
  </si>
  <si>
    <t>445322_郁南县</t>
  </si>
  <si>
    <t>450107_西乡塘区</t>
  </si>
  <si>
    <t>450205_柳北区</t>
  </si>
  <si>
    <t>450305_七星区</t>
  </si>
  <si>
    <t>450421_苍梧县</t>
  </si>
  <si>
    <t>450521_合浦县</t>
  </si>
  <si>
    <t>450681_东兴市</t>
  </si>
  <si>
    <t>450722_浦北县</t>
  </si>
  <si>
    <t>450821_平南县</t>
  </si>
  <si>
    <t>450922_陆川县</t>
  </si>
  <si>
    <t>451024_德保县</t>
  </si>
  <si>
    <t>451122_钟山县</t>
  </si>
  <si>
    <t>451222_天峨县</t>
  </si>
  <si>
    <t>451323_武宣县</t>
  </si>
  <si>
    <t>451423_龙州县</t>
  </si>
  <si>
    <t>460108_美兰区</t>
  </si>
  <si>
    <t>460205_崖州区</t>
  </si>
  <si>
    <t>510107_武侯区</t>
  </si>
  <si>
    <t>510311_沿滩区</t>
  </si>
  <si>
    <t>510421_米易县</t>
  </si>
  <si>
    <t>510521_泸县</t>
  </si>
  <si>
    <t>510681_广汉市</t>
  </si>
  <si>
    <t>510722_三台县</t>
  </si>
  <si>
    <t>510821_旺苍县</t>
  </si>
  <si>
    <t>510923_大英县</t>
  </si>
  <si>
    <t>511025_资中县</t>
  </si>
  <si>
    <t>511113_金口河区</t>
  </si>
  <si>
    <t>511321_南部县</t>
  </si>
  <si>
    <t>511423_洪雅县</t>
  </si>
  <si>
    <t>511523_江安县</t>
  </si>
  <si>
    <t>511622_武胜县</t>
  </si>
  <si>
    <t>511723_开江县</t>
  </si>
  <si>
    <t>511823_汉源县</t>
  </si>
  <si>
    <t>511922_南江县</t>
  </si>
  <si>
    <t>513223_茂县</t>
  </si>
  <si>
    <t>513324_九龙县</t>
  </si>
  <si>
    <t>513423_盐源县</t>
  </si>
  <si>
    <t>520112_乌当区</t>
  </si>
  <si>
    <t>520281_盘州市</t>
  </si>
  <si>
    <t>520322_桐梓县</t>
  </si>
  <si>
    <t>520423_镇宁布依族苗族自治县</t>
  </si>
  <si>
    <t>520524_织金县</t>
  </si>
  <si>
    <t>520622_玉屏侗族自治县</t>
  </si>
  <si>
    <t>522324_晴隆县</t>
  </si>
  <si>
    <t>522624_三穗县</t>
  </si>
  <si>
    <t>522723_贵定县</t>
  </si>
  <si>
    <t>530112_西山区</t>
  </si>
  <si>
    <t>530322_陆良县</t>
  </si>
  <si>
    <t>530424_华宁县</t>
  </si>
  <si>
    <t>530524_昌宁县</t>
  </si>
  <si>
    <t>530623_盐津县</t>
  </si>
  <si>
    <t>530723_华坪县</t>
  </si>
  <si>
    <t>530823_景东彝族自治县</t>
  </si>
  <si>
    <t>530923_永德县</t>
  </si>
  <si>
    <t>532323_牟定县</t>
  </si>
  <si>
    <t>532504_弥勒市</t>
  </si>
  <si>
    <t>532624_麻栗坡县</t>
  </si>
  <si>
    <t>532924_宾川县</t>
  </si>
  <si>
    <t>533123_盈江县</t>
  </si>
  <si>
    <t>533325_兰坪白族普米族自治县</t>
  </si>
  <si>
    <t>540121_林周县</t>
  </si>
  <si>
    <t>540223_定日县</t>
  </si>
  <si>
    <t>540323_类乌齐县</t>
  </si>
  <si>
    <t>540423_墨脱县</t>
  </si>
  <si>
    <t>540523_桑日县</t>
  </si>
  <si>
    <t>540623_聂荣县</t>
  </si>
  <si>
    <t>542524_日土县</t>
  </si>
  <si>
    <t>610111_灞桥区</t>
  </si>
  <si>
    <t>610222_宜君县</t>
  </si>
  <si>
    <t>610305_凤翔区</t>
  </si>
  <si>
    <t>610423_泾阳县</t>
  </si>
  <si>
    <t>610523_大荔县</t>
  </si>
  <si>
    <t>610622_延川县</t>
  </si>
  <si>
    <t>610723_洋县</t>
  </si>
  <si>
    <t>610824_靖边县</t>
  </si>
  <si>
    <t>610923_宁陕县</t>
  </si>
  <si>
    <t>611023_商南县</t>
  </si>
  <si>
    <t>620105_安宁区</t>
  </si>
  <si>
    <t>620422_会宁县</t>
  </si>
  <si>
    <t>620522_秦安县</t>
  </si>
  <si>
    <t>620623_天祝藏族自治县</t>
  </si>
  <si>
    <t>620723_临泽县</t>
  </si>
  <si>
    <t>620823_崇信县</t>
  </si>
  <si>
    <t>620923_肃北蒙古族自治县</t>
  </si>
  <si>
    <t>621023_华池县</t>
  </si>
  <si>
    <t>621123_渭源县</t>
  </si>
  <si>
    <t>621223_宕昌县</t>
  </si>
  <si>
    <t>622923_永靖县</t>
  </si>
  <si>
    <t>623023_舟曲县</t>
  </si>
  <si>
    <t>630105_城北区</t>
  </si>
  <si>
    <t>630223_互助土族自治县</t>
  </si>
  <si>
    <t>632224_刚察县</t>
  </si>
  <si>
    <t>632324_河南蒙古族自治县</t>
  </si>
  <si>
    <t>632524_兴海县</t>
  </si>
  <si>
    <t>632624_达日县</t>
  </si>
  <si>
    <t>632724_治多县</t>
  </si>
  <si>
    <t>632821_乌兰县</t>
  </si>
  <si>
    <t>640121_永宁县</t>
  </si>
  <si>
    <t>640324_同心县</t>
  </si>
  <si>
    <t>640424_泾源县</t>
  </si>
  <si>
    <t>650105_水磨沟区</t>
  </si>
  <si>
    <t>650205_乌尔禾区</t>
  </si>
  <si>
    <t>652324_玛纳斯县</t>
  </si>
  <si>
    <t>652723_温泉县</t>
  </si>
  <si>
    <t>652824_若羌县</t>
  </si>
  <si>
    <t>652924_沙雅县</t>
  </si>
  <si>
    <t>653024_乌恰县</t>
  </si>
  <si>
    <t>653123_英吉沙县</t>
  </si>
  <si>
    <t>653223_皮山县</t>
  </si>
  <si>
    <t>654021_伊宁县</t>
  </si>
  <si>
    <t>654221_额敏县</t>
  </si>
  <si>
    <t>654323_福海县</t>
  </si>
  <si>
    <t>110107_石景山区</t>
  </si>
  <si>
    <t>120105_河北区</t>
  </si>
  <si>
    <t>310107_普陀区</t>
  </si>
  <si>
    <t>469001_五指山市</t>
  </si>
  <si>
    <t>500105_江北区</t>
  </si>
  <si>
    <t>669005_北屯市</t>
  </si>
  <si>
    <t>130108_裕华区</t>
  </si>
  <si>
    <t>130207_丰南区</t>
  </si>
  <si>
    <t>130321_青龙满族自治县</t>
  </si>
  <si>
    <t>130407_肥乡区</t>
  </si>
  <si>
    <t>130522_临城县</t>
  </si>
  <si>
    <t>130609_徐水区</t>
  </si>
  <si>
    <t>130708_万全区</t>
  </si>
  <si>
    <t>130822_兴隆县</t>
  </si>
  <si>
    <t>130923_东光县</t>
  </si>
  <si>
    <t>131024_香河县</t>
  </si>
  <si>
    <t>131123_武强县</t>
  </si>
  <si>
    <t>140109_万柏林区</t>
  </si>
  <si>
    <t>140221_阳高县</t>
  </si>
  <si>
    <t>140322_盂县</t>
  </si>
  <si>
    <t>140423_襄垣县</t>
  </si>
  <si>
    <t>140525_泽州县</t>
  </si>
  <si>
    <t>140623_右玉县</t>
  </si>
  <si>
    <t>140723_和顺县</t>
  </si>
  <si>
    <t>140824_稷山县</t>
  </si>
  <si>
    <t>140924_繁峙县</t>
  </si>
  <si>
    <t>141024_洪洞县</t>
  </si>
  <si>
    <t>141124_临县</t>
  </si>
  <si>
    <t>150121_土默特左旗</t>
  </si>
  <si>
    <t>150206_白云鄂博矿区</t>
  </si>
  <si>
    <t>150422_巴林左旗</t>
  </si>
  <si>
    <t>150524_库伦旗</t>
  </si>
  <si>
    <t>150623_鄂托克前旗</t>
  </si>
  <si>
    <t>150723_鄂伦春自治旗</t>
  </si>
  <si>
    <t>150824_乌拉特中旗</t>
  </si>
  <si>
    <t>150924_兴和县</t>
  </si>
  <si>
    <t>152223_扎赉特旗</t>
  </si>
  <si>
    <t>152524_苏尼特右旗</t>
  </si>
  <si>
    <t>210106_铁西区</t>
  </si>
  <si>
    <t>210212_旅顺口区</t>
  </si>
  <si>
    <t>210321_台安县</t>
  </si>
  <si>
    <t>210421_抚顺县</t>
  </si>
  <si>
    <t>210521_本溪满族自治县</t>
  </si>
  <si>
    <t>210681_东港市</t>
  </si>
  <si>
    <t>210727_义县</t>
  </si>
  <si>
    <t>210881_盖州市</t>
  </si>
  <si>
    <t>210911_细河区</t>
  </si>
  <si>
    <t>211011_太子河区</t>
  </si>
  <si>
    <t>211224_昌图县</t>
  </si>
  <si>
    <t>211324_喀喇沁左翼蒙古族自治县</t>
  </si>
  <si>
    <t>211422_建昌县</t>
  </si>
  <si>
    <t>220106_绿园区</t>
  </si>
  <si>
    <t>220221_永吉县</t>
  </si>
  <si>
    <t>220382_双辽市</t>
  </si>
  <si>
    <t>220524_柳河县</t>
  </si>
  <si>
    <t>220623_长白朝鲜族自治县</t>
  </si>
  <si>
    <t>220781_扶余市</t>
  </si>
  <si>
    <t>220882_大安市</t>
  </si>
  <si>
    <t>222405_龙井市</t>
  </si>
  <si>
    <t>230109_松北区</t>
  </si>
  <si>
    <t>230206_富拉尔基区</t>
  </si>
  <si>
    <t>230306_城子河区</t>
  </si>
  <si>
    <t>230406_东山区</t>
  </si>
  <si>
    <t>230521_集贤县</t>
  </si>
  <si>
    <t>230606_大同区</t>
  </si>
  <si>
    <t>230723_汤旺县</t>
  </si>
  <si>
    <t>230822_桦南县</t>
  </si>
  <si>
    <t>231025_林口县</t>
  </si>
  <si>
    <t>231182_五大连池市</t>
  </si>
  <si>
    <t>231224_庆安县</t>
  </si>
  <si>
    <t>320111_浦口区</t>
  </si>
  <si>
    <t>320214_新吴区</t>
  </si>
  <si>
    <t>320312_铜山区</t>
  </si>
  <si>
    <t>320413_金坛区</t>
  </si>
  <si>
    <t>320509_吴江区</t>
  </si>
  <si>
    <t>320681_启东市</t>
  </si>
  <si>
    <t>320723_灌云县</t>
  </si>
  <si>
    <t>320826_涟水县</t>
  </si>
  <si>
    <t>320922_滨海县</t>
  </si>
  <si>
    <t>321081_仪征市</t>
  </si>
  <si>
    <t>321182_扬中市</t>
  </si>
  <si>
    <t>321282_靖江市</t>
  </si>
  <si>
    <t>321324_泗洪县</t>
  </si>
  <si>
    <t>330109_萧山区</t>
  </si>
  <si>
    <t>330212_鄞州区</t>
  </si>
  <si>
    <t>330324_永嘉县</t>
  </si>
  <si>
    <t>330481_海宁市</t>
  </si>
  <si>
    <t>330523_安吉县</t>
  </si>
  <si>
    <t>330681_诸暨市</t>
  </si>
  <si>
    <t>330727_磐安县</t>
  </si>
  <si>
    <t>330825_龙游县</t>
  </si>
  <si>
    <t>331023_天台县</t>
  </si>
  <si>
    <t>331124_松阳县</t>
  </si>
  <si>
    <t>340121_长丰县</t>
  </si>
  <si>
    <t>340212_繁昌区</t>
  </si>
  <si>
    <t>340321_怀远县</t>
  </si>
  <si>
    <t>340406_潘集区</t>
  </si>
  <si>
    <t>340522_含山县</t>
  </si>
  <si>
    <t>340825_太湖县</t>
  </si>
  <si>
    <t>341022_休宁县</t>
  </si>
  <si>
    <t>341125_定远县</t>
  </si>
  <si>
    <t>341222_太和县</t>
  </si>
  <si>
    <t>341324_泗县</t>
  </si>
  <si>
    <t>341523_舒城县</t>
  </si>
  <si>
    <t>341825_旌德县</t>
  </si>
  <si>
    <t>350111_晋安区</t>
  </si>
  <si>
    <t>350212_同安区</t>
  </si>
  <si>
    <t>350322_仙游县</t>
  </si>
  <si>
    <t>350424_宁化县</t>
  </si>
  <si>
    <t>350521_惠安县</t>
  </si>
  <si>
    <t>350622_云霄县</t>
  </si>
  <si>
    <t>350723_光泽县</t>
  </si>
  <si>
    <t>350824_武平县</t>
  </si>
  <si>
    <t>350924_寿宁县</t>
  </si>
  <si>
    <t>360112_新建区</t>
  </si>
  <si>
    <t>360323_芦溪县</t>
  </si>
  <si>
    <t>360424_修水县</t>
  </si>
  <si>
    <t>360723_大余县</t>
  </si>
  <si>
    <t>360823_峡江县</t>
  </si>
  <si>
    <t>360924_宜丰县</t>
  </si>
  <si>
    <t>361023_南丰县</t>
  </si>
  <si>
    <t>361124_铅山县</t>
  </si>
  <si>
    <t>370112_历城区</t>
  </si>
  <si>
    <t>370213_李沧区</t>
  </si>
  <si>
    <t>370306_周村区</t>
  </si>
  <si>
    <t>370406_山亭区</t>
  </si>
  <si>
    <t>370523_广饶县</t>
  </si>
  <si>
    <t>370614_蓬莱区</t>
  </si>
  <si>
    <t>370724_临朐县</t>
  </si>
  <si>
    <t>370828_金乡县</t>
  </si>
  <si>
    <t>370982_新泰市</t>
  </si>
  <si>
    <t>371322_郯城县</t>
  </si>
  <si>
    <t>371424_临邑县</t>
  </si>
  <si>
    <t>371524_东阿县</t>
  </si>
  <si>
    <t>371623_无棣县</t>
  </si>
  <si>
    <t>371723_成武县</t>
  </si>
  <si>
    <t>410106_上街区</t>
  </si>
  <si>
    <t>410212_祥符区</t>
  </si>
  <si>
    <t>410307_偃师区</t>
  </si>
  <si>
    <t>410421_宝丰县</t>
  </si>
  <si>
    <t>410522_安阳县</t>
  </si>
  <si>
    <t>410622_淇县</t>
  </si>
  <si>
    <t>410721_新乡县</t>
  </si>
  <si>
    <t>410821_修武县</t>
  </si>
  <si>
    <t>410927_台前县</t>
  </si>
  <si>
    <t>411081_禹州市</t>
  </si>
  <si>
    <t>411122_临颍县</t>
  </si>
  <si>
    <t>411281_义马市</t>
  </si>
  <si>
    <t>411423_宁陵县</t>
  </si>
  <si>
    <t>411523_新县</t>
  </si>
  <si>
    <t>411623_商水县</t>
  </si>
  <si>
    <t>411724_正阳县</t>
  </si>
  <si>
    <t>420106_武昌区</t>
  </si>
  <si>
    <t>420222_阳新县</t>
  </si>
  <si>
    <t>420323_竹山县</t>
  </si>
  <si>
    <t>420506_夷陵区</t>
  </si>
  <si>
    <t>420625_谷城县</t>
  </si>
  <si>
    <t>420882_京山市</t>
  </si>
  <si>
    <t>420981_应城市</t>
  </si>
  <si>
    <t>421081_石首市</t>
  </si>
  <si>
    <t>421124_英山县</t>
  </si>
  <si>
    <t>421224_通山县</t>
  </si>
  <si>
    <t>422825_宣恩县</t>
  </si>
  <si>
    <t>430111_雨花区</t>
  </si>
  <si>
    <t>430212_渌口区</t>
  </si>
  <si>
    <t>430382_韶山市</t>
  </si>
  <si>
    <t>430412_南岳区</t>
  </si>
  <si>
    <t>430523_邵阳县</t>
  </si>
  <si>
    <t>430623_华容县</t>
  </si>
  <si>
    <t>430723_澧县</t>
  </si>
  <si>
    <t>430923_安化县</t>
  </si>
  <si>
    <t>431023_永兴县</t>
  </si>
  <si>
    <t>431124_道县</t>
  </si>
  <si>
    <t>431224_溆浦县</t>
  </si>
  <si>
    <t>431382_涟源市</t>
  </si>
  <si>
    <t>433125_保靖县</t>
  </si>
  <si>
    <t>440111_白云区</t>
  </si>
  <si>
    <t>440224_仁化县</t>
  </si>
  <si>
    <t>440307_龙岗区</t>
  </si>
  <si>
    <t>440514_潮南区</t>
  </si>
  <si>
    <t>440608_高明区</t>
  </si>
  <si>
    <t>440783_开平市</t>
  </si>
  <si>
    <t>440823_遂溪县</t>
  </si>
  <si>
    <t>440983_信宜市</t>
  </si>
  <si>
    <t>441224_怀集县</t>
  </si>
  <si>
    <t>441324_龙门县</t>
  </si>
  <si>
    <t>441424_五华县</t>
  </si>
  <si>
    <t>441624_和平县</t>
  </si>
  <si>
    <t>441825_连山壮族瑶族自治县</t>
  </si>
  <si>
    <t>445281_普宁市</t>
  </si>
  <si>
    <t>445381_罗定市</t>
  </si>
  <si>
    <t>450108_良庆区</t>
  </si>
  <si>
    <t>450206_柳江区</t>
  </si>
  <si>
    <t>450311_雁山区</t>
  </si>
  <si>
    <t>450422_藤县</t>
  </si>
  <si>
    <t>450881_桂平市</t>
  </si>
  <si>
    <t>450923_博白县</t>
  </si>
  <si>
    <t>451026_那坡县</t>
  </si>
  <si>
    <t>451123_富川瑶族自治县</t>
  </si>
  <si>
    <t>451223_凤山县</t>
  </si>
  <si>
    <t>451324_金秀瑶族自治县</t>
  </si>
  <si>
    <t>451424_大新县</t>
  </si>
  <si>
    <t>510108_成华区</t>
  </si>
  <si>
    <t>510321_荣县</t>
  </si>
  <si>
    <t>510422_盐边县</t>
  </si>
  <si>
    <t>510522_合江县</t>
  </si>
  <si>
    <t>510682_什邡市</t>
  </si>
  <si>
    <t>510723_盐亭县</t>
  </si>
  <si>
    <t>510822_青川县</t>
  </si>
  <si>
    <t>510981_射洪市</t>
  </si>
  <si>
    <t>511083_隆昌市</t>
  </si>
  <si>
    <t>511123_犍为县</t>
  </si>
  <si>
    <t>511322_营山县</t>
  </si>
  <si>
    <t>511424_丹棱县</t>
  </si>
  <si>
    <t>511524_长宁县</t>
  </si>
  <si>
    <t>511623_邻水县</t>
  </si>
  <si>
    <t>511724_大竹县</t>
  </si>
  <si>
    <t>511824_石棉县</t>
  </si>
  <si>
    <t>511923_平昌县</t>
  </si>
  <si>
    <t>513224_松潘县</t>
  </si>
  <si>
    <t>513325_雅江县</t>
  </si>
  <si>
    <t>513424_德昌县</t>
  </si>
  <si>
    <t>520113_白云区</t>
  </si>
  <si>
    <t>520323_绥阳县</t>
  </si>
  <si>
    <t>520424_关岭布依族苗族自治县</t>
  </si>
  <si>
    <t>520525_纳雍县</t>
  </si>
  <si>
    <t>520623_石阡县</t>
  </si>
  <si>
    <t>522325_贞丰县</t>
  </si>
  <si>
    <t>522625_镇远县</t>
  </si>
  <si>
    <t>522725_瓮安县</t>
  </si>
  <si>
    <t>530113_东川区</t>
  </si>
  <si>
    <t>530323_师宗县</t>
  </si>
  <si>
    <t>530425_易门县</t>
  </si>
  <si>
    <t>530581_腾冲市</t>
  </si>
  <si>
    <t>530624_大关县</t>
  </si>
  <si>
    <t>530724_宁蒗彝族自治县</t>
  </si>
  <si>
    <t>530824_景谷傣族彝族自治县</t>
  </si>
  <si>
    <t>530924_镇康县</t>
  </si>
  <si>
    <t>532324_南华县</t>
  </si>
  <si>
    <t>532523_屏边苗族自治县</t>
  </si>
  <si>
    <t>532625_马关县</t>
  </si>
  <si>
    <t>532925_弥渡县</t>
  </si>
  <si>
    <t>533124_陇川县</t>
  </si>
  <si>
    <t>540122_当雄县</t>
  </si>
  <si>
    <t>540224_萨迦县</t>
  </si>
  <si>
    <t>540324_丁青县</t>
  </si>
  <si>
    <t>540424_波密县</t>
  </si>
  <si>
    <t>540524_琼结县</t>
  </si>
  <si>
    <t>540624_安多县</t>
  </si>
  <si>
    <t>542525_革吉县</t>
  </si>
  <si>
    <t>610112_未央区</t>
  </si>
  <si>
    <t>610323_岐山县</t>
  </si>
  <si>
    <t>610424_乾县</t>
  </si>
  <si>
    <t>610524_合阳县</t>
  </si>
  <si>
    <t>610625_志丹县</t>
  </si>
  <si>
    <t>610724_西乡县</t>
  </si>
  <si>
    <t>610825_定边县</t>
  </si>
  <si>
    <t>610924_紫阳县</t>
  </si>
  <si>
    <t>611024_山阳县</t>
  </si>
  <si>
    <t>620111_红古区</t>
  </si>
  <si>
    <t>620423_景泰县</t>
  </si>
  <si>
    <t>620523_甘谷县</t>
  </si>
  <si>
    <t>620724_高台县</t>
  </si>
  <si>
    <t>620825_庄浪县</t>
  </si>
  <si>
    <t>620924_阿克塞哈萨克族自治县</t>
  </si>
  <si>
    <t>621024_合水县</t>
  </si>
  <si>
    <t>621124_临洮县</t>
  </si>
  <si>
    <t>621224_康县</t>
  </si>
  <si>
    <t>622924_广河县</t>
  </si>
  <si>
    <t>623024_迭部县</t>
  </si>
  <si>
    <t>630106_湟中区</t>
  </si>
  <si>
    <t>630224_化隆回族自治县</t>
  </si>
  <si>
    <t>632525_贵南县</t>
  </si>
  <si>
    <t>632625_久治县</t>
  </si>
  <si>
    <t>632725_囊谦县</t>
  </si>
  <si>
    <t>632822_都兰县</t>
  </si>
  <si>
    <t>640122_贺兰县</t>
  </si>
  <si>
    <t>640381_青铜峡市</t>
  </si>
  <si>
    <t>640425_彭阳县</t>
  </si>
  <si>
    <t>650106_头屯河区</t>
  </si>
  <si>
    <t>652325_奇台县</t>
  </si>
  <si>
    <t>652825_且末县</t>
  </si>
  <si>
    <t>652925_新和县</t>
  </si>
  <si>
    <t>653124_泽普县</t>
  </si>
  <si>
    <t>653224_洛浦县</t>
  </si>
  <si>
    <t>654022_察布查尔锡伯自治县</t>
  </si>
  <si>
    <t>654224_托里县</t>
  </si>
  <si>
    <t>654324_哈巴河县</t>
  </si>
  <si>
    <t>110108_海淀区</t>
  </si>
  <si>
    <t>120106_红桥区</t>
  </si>
  <si>
    <t>310109_虹口区</t>
  </si>
  <si>
    <t>469002_琼海市</t>
  </si>
  <si>
    <t>500106_沙坪坝区</t>
  </si>
  <si>
    <t>669006_铁门关市</t>
  </si>
  <si>
    <t>130109_藁城区</t>
  </si>
  <si>
    <t>130208_丰润区</t>
  </si>
  <si>
    <t>130322_昌黎县</t>
  </si>
  <si>
    <t>130408_永年区</t>
  </si>
  <si>
    <t>130523_内丘县</t>
  </si>
  <si>
    <t>130623_涞水县</t>
  </si>
  <si>
    <t>130709_崇礼区</t>
  </si>
  <si>
    <t>130824_滦平县</t>
  </si>
  <si>
    <t>130924_海兴县</t>
  </si>
  <si>
    <t>131025_大城县</t>
  </si>
  <si>
    <t>131124_饶阳县</t>
  </si>
  <si>
    <t>140110_晋源区</t>
  </si>
  <si>
    <t>140222_天镇县</t>
  </si>
  <si>
    <t>140425_平顺县</t>
  </si>
  <si>
    <t>140581_高平市</t>
  </si>
  <si>
    <t>140681_怀仁市</t>
  </si>
  <si>
    <t>140724_昔阳县</t>
  </si>
  <si>
    <t>140825_新绛县</t>
  </si>
  <si>
    <t>140925_宁武县</t>
  </si>
  <si>
    <t>141025_古县</t>
  </si>
  <si>
    <t>141125_柳林县</t>
  </si>
  <si>
    <t>150122_托克托县</t>
  </si>
  <si>
    <t>150207_九原区</t>
  </si>
  <si>
    <t>150423_巴林右旗</t>
  </si>
  <si>
    <t>150525_奈曼旗</t>
  </si>
  <si>
    <t>150624_鄂托克旗</t>
  </si>
  <si>
    <t>150724_鄂温克族自治旗</t>
  </si>
  <si>
    <t>150825_乌拉特后旗</t>
  </si>
  <si>
    <t>150925_凉城县</t>
  </si>
  <si>
    <t>152224_突泉县</t>
  </si>
  <si>
    <t>152525_东乌珠穆沁旗</t>
  </si>
  <si>
    <t>210111_苏家屯区</t>
  </si>
  <si>
    <t>210213_金州区</t>
  </si>
  <si>
    <t>210323_岫岩满族自治县</t>
  </si>
  <si>
    <t>210422_新宾满族自治县</t>
  </si>
  <si>
    <t>210522_桓仁满族自治县</t>
  </si>
  <si>
    <t>210682_凤城市</t>
  </si>
  <si>
    <t>210781_凌海市</t>
  </si>
  <si>
    <t>210882_大石桥市</t>
  </si>
  <si>
    <t>210921_阜新蒙古族自治县</t>
  </si>
  <si>
    <t>211021_辽阳县</t>
  </si>
  <si>
    <t>211281_调兵山市</t>
  </si>
  <si>
    <t>211381_北票市</t>
  </si>
  <si>
    <t>211481_兴城市</t>
  </si>
  <si>
    <t>220112_双阳区</t>
  </si>
  <si>
    <t>220281_蛟河市</t>
  </si>
  <si>
    <t>220581_梅河口市</t>
  </si>
  <si>
    <t>220681_临江市</t>
  </si>
  <si>
    <t>222406_和龙市</t>
  </si>
  <si>
    <t>230110_香坊区</t>
  </si>
  <si>
    <t>230207_碾子山区</t>
  </si>
  <si>
    <t>230307_麻山区</t>
  </si>
  <si>
    <t>230407_兴山区</t>
  </si>
  <si>
    <t>230522_友谊县</t>
  </si>
  <si>
    <t>230621_肇州县</t>
  </si>
  <si>
    <t>230724_丰林县</t>
  </si>
  <si>
    <t>230826_桦川县</t>
  </si>
  <si>
    <t>231081_绥芬河市</t>
  </si>
  <si>
    <t>231183_嫩江市</t>
  </si>
  <si>
    <t>231225_明水县</t>
  </si>
  <si>
    <t>320113_栖霞区</t>
  </si>
  <si>
    <t>320281_江阴市</t>
  </si>
  <si>
    <t>320321_丰县</t>
  </si>
  <si>
    <t>320481_溧阳市</t>
  </si>
  <si>
    <t>320581_常熟市</t>
  </si>
  <si>
    <t>320682_如皋市</t>
  </si>
  <si>
    <t>320724_灌南县</t>
  </si>
  <si>
    <t>320830_盱眙县</t>
  </si>
  <si>
    <t>320923_阜宁县</t>
  </si>
  <si>
    <t>321084_高邮市</t>
  </si>
  <si>
    <t>321183_句容市</t>
  </si>
  <si>
    <t>321283_泰兴市</t>
  </si>
  <si>
    <t>330110_余杭区</t>
  </si>
  <si>
    <t>330213_奉化区</t>
  </si>
  <si>
    <t>330326_平阳县</t>
  </si>
  <si>
    <t>330482_平湖市</t>
  </si>
  <si>
    <t>330683_嵊州市</t>
  </si>
  <si>
    <t>330781_兰溪市</t>
  </si>
  <si>
    <t>330881_江山市</t>
  </si>
  <si>
    <t>331024_仙居县</t>
  </si>
  <si>
    <t>331125_云和县</t>
  </si>
  <si>
    <t>340122_肥东县</t>
  </si>
  <si>
    <t>340223_南陵县</t>
  </si>
  <si>
    <t>340322_五河县</t>
  </si>
  <si>
    <t>340421_凤台县</t>
  </si>
  <si>
    <t>340523_和县</t>
  </si>
  <si>
    <t>340826_宿松县</t>
  </si>
  <si>
    <t>341023_黟县</t>
  </si>
  <si>
    <t>341126_凤阳县</t>
  </si>
  <si>
    <t>341225_阜南县</t>
  </si>
  <si>
    <t>341524_金寨县</t>
  </si>
  <si>
    <t>341881_宁国市</t>
  </si>
  <si>
    <t>350112_长乐区</t>
  </si>
  <si>
    <t>350213_翔安区</t>
  </si>
  <si>
    <t>350425_大田县</t>
  </si>
  <si>
    <t>350524_安溪县</t>
  </si>
  <si>
    <t>350623_漳浦县</t>
  </si>
  <si>
    <t>350724_松溪县</t>
  </si>
  <si>
    <t>350825_连城县</t>
  </si>
  <si>
    <t>350925_周宁县</t>
  </si>
  <si>
    <t>360113_红谷滩区</t>
  </si>
  <si>
    <t>360425_永修县</t>
  </si>
  <si>
    <t>360724_上犹县</t>
  </si>
  <si>
    <t>360824_新干县</t>
  </si>
  <si>
    <t>360925_靖安县</t>
  </si>
  <si>
    <t>361024_崇仁县</t>
  </si>
  <si>
    <t>361125_横峰县</t>
  </si>
  <si>
    <t>370113_长清区</t>
  </si>
  <si>
    <t>370214_城阳区</t>
  </si>
  <si>
    <t>370321_桓台县</t>
  </si>
  <si>
    <t>370481_滕州市</t>
  </si>
  <si>
    <t>370681_龙口市</t>
  </si>
  <si>
    <t>370725_昌乐县</t>
  </si>
  <si>
    <t>370829_嘉祥县</t>
  </si>
  <si>
    <t>370983_肥城市</t>
  </si>
  <si>
    <t>371323_沂水县</t>
  </si>
  <si>
    <t>371425_齐河县</t>
  </si>
  <si>
    <t>371525_冠县</t>
  </si>
  <si>
    <t>371625_博兴县</t>
  </si>
  <si>
    <t>371724_巨野县</t>
  </si>
  <si>
    <t>410108_惠济区</t>
  </si>
  <si>
    <t>410221_杞县</t>
  </si>
  <si>
    <t>410308_孟津区</t>
  </si>
  <si>
    <t>410422_叶县</t>
  </si>
  <si>
    <t>410523_汤阴县</t>
  </si>
  <si>
    <t>410724_获嘉县</t>
  </si>
  <si>
    <t>410822_博爱县</t>
  </si>
  <si>
    <t>410928_濮阳县</t>
  </si>
  <si>
    <t>411082_长葛市</t>
  </si>
  <si>
    <t>411282_灵宝市</t>
  </si>
  <si>
    <t>411324_镇平县</t>
  </si>
  <si>
    <t>411424_柘城县</t>
  </si>
  <si>
    <t>411524_商城县</t>
  </si>
  <si>
    <t>411624_沈丘县</t>
  </si>
  <si>
    <t>411725_确山县</t>
  </si>
  <si>
    <t>420107_青山区</t>
  </si>
  <si>
    <t>420281_大冶市</t>
  </si>
  <si>
    <t>420324_竹溪县</t>
  </si>
  <si>
    <t>420525_远安县</t>
  </si>
  <si>
    <t>420626_保康县</t>
  </si>
  <si>
    <t>420982_安陆市</t>
  </si>
  <si>
    <t>421083_洪湖市</t>
  </si>
  <si>
    <t>421125_浠水县</t>
  </si>
  <si>
    <t>421281_赤壁市</t>
  </si>
  <si>
    <t>422826_咸丰县</t>
  </si>
  <si>
    <t>430112_望城区</t>
  </si>
  <si>
    <t>430223_攸县</t>
  </si>
  <si>
    <t>430421_衡阳县</t>
  </si>
  <si>
    <t>430524_隆回县</t>
  </si>
  <si>
    <t>430624_湘阴县</t>
  </si>
  <si>
    <t>430724_临澧县</t>
  </si>
  <si>
    <t>430981_沅江市</t>
  </si>
  <si>
    <t>431024_嘉禾县</t>
  </si>
  <si>
    <t>431125_江永县</t>
  </si>
  <si>
    <t>431225_会同县</t>
  </si>
  <si>
    <t>433126_古丈县</t>
  </si>
  <si>
    <t>440112_黄埔区</t>
  </si>
  <si>
    <t>440229_翁源县</t>
  </si>
  <si>
    <t>440308_盐田区</t>
  </si>
  <si>
    <t>440515_澄海区</t>
  </si>
  <si>
    <t>440784_鹤山市</t>
  </si>
  <si>
    <t>440825_徐闻县</t>
  </si>
  <si>
    <t>441225_封开县</t>
  </si>
  <si>
    <t>441426_平远县</t>
  </si>
  <si>
    <t>441625_东源县</t>
  </si>
  <si>
    <t>441826_连南瑶族自治县</t>
  </si>
  <si>
    <t>450109_邕宁区</t>
  </si>
  <si>
    <t>450222_柳城县</t>
  </si>
  <si>
    <t>450312_临桂区</t>
  </si>
  <si>
    <t>450423_蒙山县</t>
  </si>
  <si>
    <t>450924_兴业县</t>
  </si>
  <si>
    <t>451027_凌云县</t>
  </si>
  <si>
    <t>451224_东兰县</t>
  </si>
  <si>
    <t>451381_合山市</t>
  </si>
  <si>
    <t>451425_天等县</t>
  </si>
  <si>
    <t>510112_龙泉驿区</t>
  </si>
  <si>
    <t>510322_富顺县</t>
  </si>
  <si>
    <t>510524_叙永县</t>
  </si>
  <si>
    <t>510683_绵竹市</t>
  </si>
  <si>
    <t>510725_梓潼县</t>
  </si>
  <si>
    <t>510823_剑阁县</t>
  </si>
  <si>
    <t>511124_井研县</t>
  </si>
  <si>
    <t>511323_蓬安县</t>
  </si>
  <si>
    <t>511425_青神县</t>
  </si>
  <si>
    <t>511525_高县</t>
  </si>
  <si>
    <t>511681_华蓥市</t>
  </si>
  <si>
    <t>511725_渠县</t>
  </si>
  <si>
    <t>511825_天全县</t>
  </si>
  <si>
    <t>513225_九寨沟县</t>
  </si>
  <si>
    <t>513326_道孚县</t>
  </si>
  <si>
    <t>513426_会东县</t>
  </si>
  <si>
    <t>520115_观山湖区</t>
  </si>
  <si>
    <t>520324_正安县</t>
  </si>
  <si>
    <t>520425_紫云苗族布依族自治县</t>
  </si>
  <si>
    <t>520526_威宁彝族回族苗族自治县</t>
  </si>
  <si>
    <t>520624_思南县</t>
  </si>
  <si>
    <t>522326_望谟县</t>
  </si>
  <si>
    <t>522626_岑巩县</t>
  </si>
  <si>
    <t>522726_独山县</t>
  </si>
  <si>
    <t>530114_呈贡区</t>
  </si>
  <si>
    <t>530324_罗平县</t>
  </si>
  <si>
    <t>530426_峨山彝族自治县</t>
  </si>
  <si>
    <t>530625_永善县</t>
  </si>
  <si>
    <t>530825_镇沅彝族哈尼族拉祜族自治县</t>
  </si>
  <si>
    <t>530925_双江拉祜族佤族布朗族傣族自治县</t>
  </si>
  <si>
    <t>532325_姚安县</t>
  </si>
  <si>
    <t>532524_建水县</t>
  </si>
  <si>
    <t>532626_丘北县</t>
  </si>
  <si>
    <t>532926_南涧彝族自治县</t>
  </si>
  <si>
    <t>540123_尼木县</t>
  </si>
  <si>
    <t>540225_拉孜县</t>
  </si>
  <si>
    <t>540325_察雅县</t>
  </si>
  <si>
    <t>540425_察隅县</t>
  </si>
  <si>
    <t>540525_曲松县</t>
  </si>
  <si>
    <t>540625_申扎县</t>
  </si>
  <si>
    <t>542526_改则县</t>
  </si>
  <si>
    <t>610113_雁塔区</t>
  </si>
  <si>
    <t>610324_扶风县</t>
  </si>
  <si>
    <t>610425_礼泉县</t>
  </si>
  <si>
    <t>610525_澄城县</t>
  </si>
  <si>
    <t>610626_吴起县</t>
  </si>
  <si>
    <t>610725_勉县</t>
  </si>
  <si>
    <t>610826_绥德县</t>
  </si>
  <si>
    <t>610925_岚皋县</t>
  </si>
  <si>
    <t>611025_镇安县</t>
  </si>
  <si>
    <t>620121_永登县</t>
  </si>
  <si>
    <t>620524_武山县</t>
  </si>
  <si>
    <t>620725_山丹县</t>
  </si>
  <si>
    <t>620826_静宁县</t>
  </si>
  <si>
    <t>620981_玉门市</t>
  </si>
  <si>
    <t>621025_正宁县</t>
  </si>
  <si>
    <t>621125_漳县</t>
  </si>
  <si>
    <t>621225_西和县</t>
  </si>
  <si>
    <t>622925_和政县</t>
  </si>
  <si>
    <t>623025_玛曲县</t>
  </si>
  <si>
    <t>630121_大通回族土族自治县</t>
  </si>
  <si>
    <t>630225_循化撒拉族自治县</t>
  </si>
  <si>
    <t>632626_玛多县</t>
  </si>
  <si>
    <t>632726_曲麻莱县</t>
  </si>
  <si>
    <t>632823_天峻县</t>
  </si>
  <si>
    <t>640181_灵武市</t>
  </si>
  <si>
    <t>650107_达坂城区</t>
  </si>
  <si>
    <t>652327_吉木萨尔县</t>
  </si>
  <si>
    <t>652826_焉耆回族自治县</t>
  </si>
  <si>
    <t>652926_拜城县</t>
  </si>
  <si>
    <t>653125_莎车县</t>
  </si>
  <si>
    <t>653225_策勒县</t>
  </si>
  <si>
    <t>654023_霍城县</t>
  </si>
  <si>
    <t>654225_裕民县</t>
  </si>
  <si>
    <t>654325_青河县</t>
  </si>
  <si>
    <t>110109_门头沟区</t>
  </si>
  <si>
    <t>120110_东丽区</t>
  </si>
  <si>
    <t>310110_杨浦区</t>
  </si>
  <si>
    <t>469005_文昌市</t>
  </si>
  <si>
    <t>500107_九龙坡区</t>
  </si>
  <si>
    <t>669007_双河市</t>
  </si>
  <si>
    <t>130110_鹿泉区</t>
  </si>
  <si>
    <t>130209_曹妃甸区</t>
  </si>
  <si>
    <t>130324_卢龙县</t>
  </si>
  <si>
    <t>130423_临漳县</t>
  </si>
  <si>
    <t>130524_柏乡县</t>
  </si>
  <si>
    <t>130624_阜平县</t>
  </si>
  <si>
    <t>130722_张北县</t>
  </si>
  <si>
    <t>130825_隆化县</t>
  </si>
  <si>
    <t>130925_盐山县</t>
  </si>
  <si>
    <t>131026_文安县</t>
  </si>
  <si>
    <t>131125_安平县</t>
  </si>
  <si>
    <t>140121_清徐县</t>
  </si>
  <si>
    <t>140223_广灵县</t>
  </si>
  <si>
    <t>140426_黎城县</t>
  </si>
  <si>
    <t>140725_寿阳县</t>
  </si>
  <si>
    <t>140826_绛县</t>
  </si>
  <si>
    <t>140926_静乐县</t>
  </si>
  <si>
    <t>141026_安泽县</t>
  </si>
  <si>
    <t>141126_石楼县</t>
  </si>
  <si>
    <t>150123_和林格尔县</t>
  </si>
  <si>
    <t>150221_土默特右旗</t>
  </si>
  <si>
    <t>150424_林西县</t>
  </si>
  <si>
    <t>150526_扎鲁特旗</t>
  </si>
  <si>
    <t>150625_杭锦旗</t>
  </si>
  <si>
    <t>150725_陈巴尔虎旗</t>
  </si>
  <si>
    <t>150826_杭锦后旗</t>
  </si>
  <si>
    <t>150926_察哈尔右翼前旗</t>
  </si>
  <si>
    <t>152526_西乌珠穆沁旗</t>
  </si>
  <si>
    <t>210112_浑南区</t>
  </si>
  <si>
    <t>210214_普兰店区</t>
  </si>
  <si>
    <t>210381_海城市</t>
  </si>
  <si>
    <t>210423_清原满族自治县</t>
  </si>
  <si>
    <t>210782_北镇市</t>
  </si>
  <si>
    <t>210922_彰武县</t>
  </si>
  <si>
    <t>211081_灯塔市</t>
  </si>
  <si>
    <t>211282_开原市</t>
  </si>
  <si>
    <t>211382_凌源市</t>
  </si>
  <si>
    <t>220113_九台区</t>
  </si>
  <si>
    <t>220282_桦甸市</t>
  </si>
  <si>
    <t>220582_集安市</t>
  </si>
  <si>
    <t>222424_汪清县</t>
  </si>
  <si>
    <t>230111_呼兰区</t>
  </si>
  <si>
    <t>230208_梅里斯达斡尔族区</t>
  </si>
  <si>
    <t>230321_鸡东县</t>
  </si>
  <si>
    <t>230421_萝北县</t>
  </si>
  <si>
    <t>230523_宝清县</t>
  </si>
  <si>
    <t>230622_肇源县</t>
  </si>
  <si>
    <t>230725_大箐山县</t>
  </si>
  <si>
    <t>230828_汤原县</t>
  </si>
  <si>
    <t>231083_海林市</t>
  </si>
  <si>
    <t>231226_绥棱县</t>
  </si>
  <si>
    <t>320114_雨花台区</t>
  </si>
  <si>
    <t>320282_宜兴市</t>
  </si>
  <si>
    <t>320322_沛县</t>
  </si>
  <si>
    <t>320582_张家港市</t>
  </si>
  <si>
    <t>320685_海安市</t>
  </si>
  <si>
    <t>320831_金湖县</t>
  </si>
  <si>
    <t>320924_射阳县</t>
  </si>
  <si>
    <t>330111_富阳区</t>
  </si>
  <si>
    <t>330225_象山县</t>
  </si>
  <si>
    <t>330327_苍南县</t>
  </si>
  <si>
    <t>330483_桐乡市</t>
  </si>
  <si>
    <t>330782_义乌市</t>
  </si>
  <si>
    <t>331081_温岭市</t>
  </si>
  <si>
    <t>331126_庆元县</t>
  </si>
  <si>
    <t>340123_肥西县</t>
  </si>
  <si>
    <t>340281_无为市</t>
  </si>
  <si>
    <t>340323_固镇县</t>
  </si>
  <si>
    <t>340422_寿县</t>
  </si>
  <si>
    <t>340827_望江县</t>
  </si>
  <si>
    <t>341024_祁门县</t>
  </si>
  <si>
    <t>341181_天长市</t>
  </si>
  <si>
    <t>341226_颍上县</t>
  </si>
  <si>
    <t>341525_霍山县</t>
  </si>
  <si>
    <t>341882_广德市</t>
  </si>
  <si>
    <t>350121_闽侯县</t>
  </si>
  <si>
    <t>350426_尤溪县</t>
  </si>
  <si>
    <t>350525_永春县</t>
  </si>
  <si>
    <t>350624_诏安县</t>
  </si>
  <si>
    <t>350725_政和县</t>
  </si>
  <si>
    <t>350881_漳平市</t>
  </si>
  <si>
    <t>350926_柘荣县</t>
  </si>
  <si>
    <t>360121_南昌县</t>
  </si>
  <si>
    <t>360426_德安县</t>
  </si>
  <si>
    <t>360725_崇义县</t>
  </si>
  <si>
    <t>360825_永丰县</t>
  </si>
  <si>
    <t>360926_铜鼓县</t>
  </si>
  <si>
    <t>361025_乐安县</t>
  </si>
  <si>
    <t>361126_弋阳县</t>
  </si>
  <si>
    <t>370114_章丘区</t>
  </si>
  <si>
    <t>370215_即墨区</t>
  </si>
  <si>
    <t>370322_高青县</t>
  </si>
  <si>
    <t>370682_莱阳市</t>
  </si>
  <si>
    <t>370781_青州市</t>
  </si>
  <si>
    <t>370830_汶上县</t>
  </si>
  <si>
    <t>371324_兰陵县</t>
  </si>
  <si>
    <t>371426_平原县</t>
  </si>
  <si>
    <t>371526_高唐县</t>
  </si>
  <si>
    <t>371681_邹平市</t>
  </si>
  <si>
    <t>371725_郓城县</t>
  </si>
  <si>
    <t>410122_中牟县</t>
  </si>
  <si>
    <t>410222_通许县</t>
  </si>
  <si>
    <t>410311_洛龙区</t>
  </si>
  <si>
    <t>410423_鲁山县</t>
  </si>
  <si>
    <t>410526_滑县</t>
  </si>
  <si>
    <t>410725_原阳县</t>
  </si>
  <si>
    <t>410823_武陟县</t>
  </si>
  <si>
    <t>411325_内乡县</t>
  </si>
  <si>
    <t>411425_虞城县</t>
  </si>
  <si>
    <t>411525_固始县</t>
  </si>
  <si>
    <t>411625_郸城县</t>
  </si>
  <si>
    <t>411726_泌阳县</t>
  </si>
  <si>
    <t>420111_洪山区</t>
  </si>
  <si>
    <t>420325_房县</t>
  </si>
  <si>
    <t>420526_兴山县</t>
  </si>
  <si>
    <t>420682_老河口市</t>
  </si>
  <si>
    <t>420984_汉川市</t>
  </si>
  <si>
    <t>421087_松滋市</t>
  </si>
  <si>
    <t>421126_蕲春县</t>
  </si>
  <si>
    <t>422827_来凤县</t>
  </si>
  <si>
    <t>430121_长沙县</t>
  </si>
  <si>
    <t>430224_茶陵县</t>
  </si>
  <si>
    <t>430422_衡南县</t>
  </si>
  <si>
    <t>430525_洞口县</t>
  </si>
  <si>
    <t>430626_平江县</t>
  </si>
  <si>
    <t>430725_桃源县</t>
  </si>
  <si>
    <t>431025_临武县</t>
  </si>
  <si>
    <t>431126_宁远县</t>
  </si>
  <si>
    <t>431226_麻阳苗族自治县</t>
  </si>
  <si>
    <t>433127_永顺县</t>
  </si>
  <si>
    <t>440113_番禺区</t>
  </si>
  <si>
    <t>440232_乳源瑶族自治县</t>
  </si>
  <si>
    <t>440309_龙华区</t>
  </si>
  <si>
    <t>440523_南澳县</t>
  </si>
  <si>
    <t>440785_恩平市</t>
  </si>
  <si>
    <t>440881_廉江市</t>
  </si>
  <si>
    <t>441226_德庆县</t>
  </si>
  <si>
    <t>441427_蕉岭县</t>
  </si>
  <si>
    <t>441881_英德市</t>
  </si>
  <si>
    <t>450110_武鸣区</t>
  </si>
  <si>
    <t>450223_鹿寨县</t>
  </si>
  <si>
    <t>450321_阳朔县</t>
  </si>
  <si>
    <t>450481_岑溪市</t>
  </si>
  <si>
    <t>450981_北流市</t>
  </si>
  <si>
    <t>451028_乐业县</t>
  </si>
  <si>
    <t>451225_罗城仫佬族自治县</t>
  </si>
  <si>
    <t>451481_凭祥市</t>
  </si>
  <si>
    <t>510113_青白江区</t>
  </si>
  <si>
    <t>510525_古蔺县</t>
  </si>
  <si>
    <t>510726_北川羌族自治县</t>
  </si>
  <si>
    <t>510824_苍溪县</t>
  </si>
  <si>
    <t>511126_夹江县</t>
  </si>
  <si>
    <t>511324_仪陇县</t>
  </si>
  <si>
    <t>511526_珙县</t>
  </si>
  <si>
    <t>511781_万源市</t>
  </si>
  <si>
    <t>511826_芦山县</t>
  </si>
  <si>
    <t>513226_金川县</t>
  </si>
  <si>
    <t>513327_炉霍县</t>
  </si>
  <si>
    <t>513427_宁南县</t>
  </si>
  <si>
    <t>520121_开阳县</t>
  </si>
  <si>
    <t>520325_道真仡佬族苗族自治县</t>
  </si>
  <si>
    <t>520527_赫章县</t>
  </si>
  <si>
    <t>520625_印江土家族苗族自治县</t>
  </si>
  <si>
    <t>522327_册亨县</t>
  </si>
  <si>
    <t>522627_天柱县</t>
  </si>
  <si>
    <t>522727_平塘县</t>
  </si>
  <si>
    <t>530115_晋宁区</t>
  </si>
  <si>
    <t>530325_富源县</t>
  </si>
  <si>
    <t>530427_新平彝族傣族自治县</t>
  </si>
  <si>
    <t>530626_绥江县</t>
  </si>
  <si>
    <t>530826_江城哈尼族彝族自治县</t>
  </si>
  <si>
    <t>530926_耿马傣族佤族自治县</t>
  </si>
  <si>
    <t>532326_大姚县</t>
  </si>
  <si>
    <t>532525_石屏县</t>
  </si>
  <si>
    <t>532627_广南县</t>
  </si>
  <si>
    <t>532927_巍山彝族回族自治县</t>
  </si>
  <si>
    <t>540124_曲水县</t>
  </si>
  <si>
    <t>540226_昂仁县</t>
  </si>
  <si>
    <t>540326_八宿县</t>
  </si>
  <si>
    <t>540426_朗县</t>
  </si>
  <si>
    <t>540526_措美县</t>
  </si>
  <si>
    <t>540626_索县</t>
  </si>
  <si>
    <t>542527_措勤县</t>
  </si>
  <si>
    <t>610114_阎良区</t>
  </si>
  <si>
    <t>610326_眉县</t>
  </si>
  <si>
    <t>610426_永寿县</t>
  </si>
  <si>
    <t>610526_蒲城县</t>
  </si>
  <si>
    <t>610627_甘泉县</t>
  </si>
  <si>
    <t>610726_宁强县</t>
  </si>
  <si>
    <t>610827_米脂县</t>
  </si>
  <si>
    <t>610926_平利县</t>
  </si>
  <si>
    <t>611026_柞水县</t>
  </si>
  <si>
    <t>620122_皋兰县</t>
  </si>
  <si>
    <t>620525_张家川回族自治县</t>
  </si>
  <si>
    <t>620881_华亭市</t>
  </si>
  <si>
    <t>620982_敦煌市</t>
  </si>
  <si>
    <t>621026_宁县</t>
  </si>
  <si>
    <t>621126_岷县</t>
  </si>
  <si>
    <t>621226_礼县</t>
  </si>
  <si>
    <t>622926_东乡族自治县</t>
  </si>
  <si>
    <t>623026_碌曲县</t>
  </si>
  <si>
    <t>630123_湟源县</t>
  </si>
  <si>
    <t>632857_大柴旦行政委员会</t>
  </si>
  <si>
    <t>650109_米东区</t>
  </si>
  <si>
    <t>652328_木垒哈萨克自治县</t>
  </si>
  <si>
    <t>652827_和静县</t>
  </si>
  <si>
    <t>652927_乌什县</t>
  </si>
  <si>
    <t>653126_叶城县</t>
  </si>
  <si>
    <t>653226_于田县</t>
  </si>
  <si>
    <t>654024_巩留县</t>
  </si>
  <si>
    <t>654226_和布克赛尔蒙古自治县</t>
  </si>
  <si>
    <t>654326_吉木乃县</t>
  </si>
  <si>
    <t>110111_房山区</t>
  </si>
  <si>
    <t>120111_西青区</t>
  </si>
  <si>
    <t>310112_闵行区</t>
  </si>
  <si>
    <t>469006_万宁市</t>
  </si>
  <si>
    <t>500108_南岸区</t>
  </si>
  <si>
    <t>669008_可克达拉市</t>
  </si>
  <si>
    <t>130111_栾城区</t>
  </si>
  <si>
    <t>130224_滦南县</t>
  </si>
  <si>
    <t>130424_成安县</t>
  </si>
  <si>
    <t>130525_隆尧县</t>
  </si>
  <si>
    <t>130626_定兴县</t>
  </si>
  <si>
    <t>130723_康保县</t>
  </si>
  <si>
    <t>130826_丰宁满族自治县</t>
  </si>
  <si>
    <t>130926_肃宁县</t>
  </si>
  <si>
    <t>131028_大厂回族自治县</t>
  </si>
  <si>
    <t>131126_故城县</t>
  </si>
  <si>
    <t>140122_阳曲县</t>
  </si>
  <si>
    <t>140224_灵丘县</t>
  </si>
  <si>
    <t>140427_壶关县</t>
  </si>
  <si>
    <t>140727_祁县</t>
  </si>
  <si>
    <t>140827_垣曲县</t>
  </si>
  <si>
    <t>140927_神池县</t>
  </si>
  <si>
    <t>141027_浮山县</t>
  </si>
  <si>
    <t>141127_岚县</t>
  </si>
  <si>
    <t>150124_清水河县</t>
  </si>
  <si>
    <t>150222_固阳县</t>
  </si>
  <si>
    <t>150425_克什克腾旗</t>
  </si>
  <si>
    <t>150581_霍林郭勒市</t>
  </si>
  <si>
    <t>150626_乌审旗</t>
  </si>
  <si>
    <t>150726_新巴尔虎左旗</t>
  </si>
  <si>
    <t>150927_察哈尔右翼中旗</t>
  </si>
  <si>
    <t>152527_太仆寺旗</t>
  </si>
  <si>
    <t>210113_沈北新区</t>
  </si>
  <si>
    <t>210224_长海县</t>
  </si>
  <si>
    <t>220122_农安县</t>
  </si>
  <si>
    <t>220283_舒兰市</t>
  </si>
  <si>
    <t>222426_安图县</t>
  </si>
  <si>
    <t>230112_阿城区</t>
  </si>
  <si>
    <t>230221_龙江县</t>
  </si>
  <si>
    <t>230381_虎林市</t>
  </si>
  <si>
    <t>230422_绥滨县</t>
  </si>
  <si>
    <t>230524_饶河县</t>
  </si>
  <si>
    <t>230623_林甸县</t>
  </si>
  <si>
    <t>230726_南岔县</t>
  </si>
  <si>
    <t>230881_同江市</t>
  </si>
  <si>
    <t>231084_宁安市</t>
  </si>
  <si>
    <t>231281_安达市</t>
  </si>
  <si>
    <t>320115_江宁区</t>
  </si>
  <si>
    <t>320324_睢宁县</t>
  </si>
  <si>
    <t>320583_昆山市</t>
  </si>
  <si>
    <t>320925_建湖县</t>
  </si>
  <si>
    <t>330112_临安区</t>
  </si>
  <si>
    <t>330226_宁海县</t>
  </si>
  <si>
    <t>330328_文成县</t>
  </si>
  <si>
    <t>330783_东阳市</t>
  </si>
  <si>
    <t>331082_临海市</t>
  </si>
  <si>
    <t>331127_景宁畲族自治县</t>
  </si>
  <si>
    <t>340124_庐江县</t>
  </si>
  <si>
    <t>340828_岳西县</t>
  </si>
  <si>
    <t>341182_明光市</t>
  </si>
  <si>
    <t>341282_界首市</t>
  </si>
  <si>
    <t>350122_连江县</t>
  </si>
  <si>
    <t>350428_将乐县</t>
  </si>
  <si>
    <t>350526_德化县</t>
  </si>
  <si>
    <t>350626_东山县</t>
  </si>
  <si>
    <t>350781_邵武市</t>
  </si>
  <si>
    <t>350981_福安市</t>
  </si>
  <si>
    <t>360123_安义县</t>
  </si>
  <si>
    <t>360428_都昌县</t>
  </si>
  <si>
    <t>360726_安远县</t>
  </si>
  <si>
    <t>360826_泰和县</t>
  </si>
  <si>
    <t>360981_丰城市</t>
  </si>
  <si>
    <t>361026_宜黄县</t>
  </si>
  <si>
    <t>361127_余干县</t>
  </si>
  <si>
    <t>370115_济阳区</t>
  </si>
  <si>
    <t>370281_胶州市</t>
  </si>
  <si>
    <t>370323_沂源县</t>
  </si>
  <si>
    <t>370683_莱州市</t>
  </si>
  <si>
    <t>370782_诸城市</t>
  </si>
  <si>
    <t>370831_泗水县</t>
  </si>
  <si>
    <t>371325_费县</t>
  </si>
  <si>
    <t>371427_夏津县</t>
  </si>
  <si>
    <t>371581_临清市</t>
  </si>
  <si>
    <t>371726_鄄城县</t>
  </si>
  <si>
    <t>410181_巩义市</t>
  </si>
  <si>
    <t>410223_尉氏县</t>
  </si>
  <si>
    <t>410323_新安县</t>
  </si>
  <si>
    <t>410425_郏县</t>
  </si>
  <si>
    <t>410527_内黄县</t>
  </si>
  <si>
    <t>410726_延津县</t>
  </si>
  <si>
    <t>410825_温县</t>
  </si>
  <si>
    <t>411326_淅川县</t>
  </si>
  <si>
    <t>411426_夏邑县</t>
  </si>
  <si>
    <t>411526_潢川县</t>
  </si>
  <si>
    <t>411627_太康县</t>
  </si>
  <si>
    <t>411727_汝南县</t>
  </si>
  <si>
    <t>420112_东西湖区</t>
  </si>
  <si>
    <t>420381_丹江口市</t>
  </si>
  <si>
    <t>420527_秭归县</t>
  </si>
  <si>
    <t>420683_枣阳市</t>
  </si>
  <si>
    <t>421088_监利市</t>
  </si>
  <si>
    <t>421127_黄梅县</t>
  </si>
  <si>
    <t>422828_鹤峰县</t>
  </si>
  <si>
    <t>430181_浏阳市</t>
  </si>
  <si>
    <t>430225_炎陵县</t>
  </si>
  <si>
    <t>430423_衡山县</t>
  </si>
  <si>
    <t>430527_绥宁县</t>
  </si>
  <si>
    <t>430681_汨罗市</t>
  </si>
  <si>
    <t>430726_石门县</t>
  </si>
  <si>
    <t>431026_汝城县</t>
  </si>
  <si>
    <t>431127_蓝山县</t>
  </si>
  <si>
    <t>431227_新晃侗族自治县</t>
  </si>
  <si>
    <t>433130_龙山县</t>
  </si>
  <si>
    <t>440114_花都区</t>
  </si>
  <si>
    <t>440233_新丰县</t>
  </si>
  <si>
    <t>440310_坪山区</t>
  </si>
  <si>
    <t>440882_雷州市</t>
  </si>
  <si>
    <t>441284_四会市</t>
  </si>
  <si>
    <t>441481_兴宁市</t>
  </si>
  <si>
    <t>441882_连州市</t>
  </si>
  <si>
    <t>450123_隆安县</t>
  </si>
  <si>
    <t>450224_融安县</t>
  </si>
  <si>
    <t>450323_灵川县</t>
  </si>
  <si>
    <t>451029_田林县</t>
  </si>
  <si>
    <t>451226_环江毛南族自治县</t>
  </si>
  <si>
    <t>510114_新都区</t>
  </si>
  <si>
    <t>510727_平武县</t>
  </si>
  <si>
    <t>511129_沐川县</t>
  </si>
  <si>
    <t>511325_西充县</t>
  </si>
  <si>
    <t>511527_筠连县</t>
  </si>
  <si>
    <t>511827_宝兴县</t>
  </si>
  <si>
    <t>513227_小金县</t>
  </si>
  <si>
    <t>513328_甘孜县</t>
  </si>
  <si>
    <t>513428_普格县</t>
  </si>
  <si>
    <t>520122_息烽县</t>
  </si>
  <si>
    <t>520326_务川仡佬族苗族自治县</t>
  </si>
  <si>
    <t>520581_黔西市</t>
  </si>
  <si>
    <t>520626_德江县</t>
  </si>
  <si>
    <t>522328_安龙县</t>
  </si>
  <si>
    <t>522628_锦屏县</t>
  </si>
  <si>
    <t>522728_罗甸县</t>
  </si>
  <si>
    <t>530124_富民县</t>
  </si>
  <si>
    <t>530326_会泽县</t>
  </si>
  <si>
    <t>530428_元江哈尼族彝族傣族自治县</t>
  </si>
  <si>
    <t>530627_镇雄县</t>
  </si>
  <si>
    <t>530827_孟连傣族拉祜族佤族自治县</t>
  </si>
  <si>
    <t>530927_沧源佤族自治县</t>
  </si>
  <si>
    <t>532327_永仁县</t>
  </si>
  <si>
    <t>532527_泸西县</t>
  </si>
  <si>
    <t>532628_富宁县</t>
  </si>
  <si>
    <t>532928_永平县</t>
  </si>
  <si>
    <t>540127_墨竹工卡县</t>
  </si>
  <si>
    <t>540227_谢通门县</t>
  </si>
  <si>
    <t>540327_左贡县</t>
  </si>
  <si>
    <t>540527_洛扎县</t>
  </si>
  <si>
    <t>540627_班戈县</t>
  </si>
  <si>
    <t>610115_临潼区</t>
  </si>
  <si>
    <t>610327_陇县</t>
  </si>
  <si>
    <t>610428_长武县</t>
  </si>
  <si>
    <t>610527_白水县</t>
  </si>
  <si>
    <t>610628_富县</t>
  </si>
  <si>
    <t>610727_略阳县</t>
  </si>
  <si>
    <t>610828_佳县</t>
  </si>
  <si>
    <t>610927_镇坪县</t>
  </si>
  <si>
    <t>620123_榆中县</t>
  </si>
  <si>
    <t>621027_镇原县</t>
  </si>
  <si>
    <t>621227_徽县</t>
  </si>
  <si>
    <t>622927_积石山保安族东乡族撒拉族自治县</t>
  </si>
  <si>
    <t>623027_夏河县</t>
  </si>
  <si>
    <t>650121_乌鲁木齐县</t>
  </si>
  <si>
    <t>652828_和硕县</t>
  </si>
  <si>
    <t>652928_阿瓦提县</t>
  </si>
  <si>
    <t>653127_麦盖提县</t>
  </si>
  <si>
    <t>653227_民丰县</t>
  </si>
  <si>
    <t>654025_新源县</t>
  </si>
  <si>
    <t>110112_通州区</t>
  </si>
  <si>
    <t>120112_津南区</t>
  </si>
  <si>
    <t>310113_宝山区</t>
  </si>
  <si>
    <t>469007_东方市</t>
  </si>
  <si>
    <t>500109_北碚区</t>
  </si>
  <si>
    <t>669009_昆玉市</t>
  </si>
  <si>
    <t>130121_井陉县</t>
  </si>
  <si>
    <t>130225_乐亭县</t>
  </si>
  <si>
    <t>130425_大名县</t>
  </si>
  <si>
    <t>130528_宁晋县</t>
  </si>
  <si>
    <t>130627_唐县</t>
  </si>
  <si>
    <t>130724_沽源县</t>
  </si>
  <si>
    <t>130827_宽城满族自治县</t>
  </si>
  <si>
    <t>130927_南皮县</t>
  </si>
  <si>
    <t>131081_霸州市</t>
  </si>
  <si>
    <t>131127_景县</t>
  </si>
  <si>
    <t>140123_娄烦县</t>
  </si>
  <si>
    <t>140225_浑源县</t>
  </si>
  <si>
    <t>140428_长子县</t>
  </si>
  <si>
    <t>140728_平遥县</t>
  </si>
  <si>
    <t>140828_夏县</t>
  </si>
  <si>
    <t>140928_五寨县</t>
  </si>
  <si>
    <t>141028_吉县</t>
  </si>
  <si>
    <t>141128_方山县</t>
  </si>
  <si>
    <t>150125_武川县</t>
  </si>
  <si>
    <t>150223_达尔罕茂明安联合旗</t>
  </si>
  <si>
    <t>150426_翁牛特旗</t>
  </si>
  <si>
    <t>150627_伊金霍洛旗</t>
  </si>
  <si>
    <t>150727_新巴尔虎右旗</t>
  </si>
  <si>
    <t>150928_察哈尔右翼后旗</t>
  </si>
  <si>
    <t>152528_镶黄旗</t>
  </si>
  <si>
    <t>210114_于洪区</t>
  </si>
  <si>
    <t>210281_瓦房店市</t>
  </si>
  <si>
    <t>220182_榆树市</t>
  </si>
  <si>
    <t>220284_磐石市</t>
  </si>
  <si>
    <t>230113_双城区</t>
  </si>
  <si>
    <t>230223_依安县</t>
  </si>
  <si>
    <t>230382_密山市</t>
  </si>
  <si>
    <t>230624_杜尔伯特蒙古族自治县</t>
  </si>
  <si>
    <t>230751_金林区</t>
  </si>
  <si>
    <t>230882_富锦市</t>
  </si>
  <si>
    <t>231085_穆棱市</t>
  </si>
  <si>
    <t>231282_肇东市</t>
  </si>
  <si>
    <t>320116_六合区</t>
  </si>
  <si>
    <t>320381_新沂市</t>
  </si>
  <si>
    <t>320585_太仓市</t>
  </si>
  <si>
    <t>320981_东台市</t>
  </si>
  <si>
    <t>330113_临平区</t>
  </si>
  <si>
    <t>330281_余姚市</t>
  </si>
  <si>
    <t>330329_泰顺县</t>
  </si>
  <si>
    <t>330784_永康市</t>
  </si>
  <si>
    <t>331083_玉环市</t>
  </si>
  <si>
    <t>331181_龙泉市</t>
  </si>
  <si>
    <t>340181_巢湖市</t>
  </si>
  <si>
    <t>340881_桐城市</t>
  </si>
  <si>
    <t>350123_罗源县</t>
  </si>
  <si>
    <t>350429_泰宁县</t>
  </si>
  <si>
    <t>350527_金门县</t>
  </si>
  <si>
    <t>350627_南靖县</t>
  </si>
  <si>
    <t>350782_武夷山市</t>
  </si>
  <si>
    <t>350982_福鼎市</t>
  </si>
  <si>
    <t>360124_进贤县</t>
  </si>
  <si>
    <t>360429_湖口县</t>
  </si>
  <si>
    <t>360728_定南县</t>
  </si>
  <si>
    <t>360827_遂川县</t>
  </si>
  <si>
    <t>360982_樟树市</t>
  </si>
  <si>
    <t>361027_金溪县</t>
  </si>
  <si>
    <t>361128_鄱阳县</t>
  </si>
  <si>
    <t>370116_莱芜区</t>
  </si>
  <si>
    <t>370283_平度市</t>
  </si>
  <si>
    <t>370685_招远市</t>
  </si>
  <si>
    <t>370783_寿光市</t>
  </si>
  <si>
    <t>370832_梁山县</t>
  </si>
  <si>
    <t>371326_平邑县</t>
  </si>
  <si>
    <t>371428_武城县</t>
  </si>
  <si>
    <t>371728_东明县</t>
  </si>
  <si>
    <t>410182_荥阳市</t>
  </si>
  <si>
    <t>410225_兰考县</t>
  </si>
  <si>
    <t>410324_栾川县</t>
  </si>
  <si>
    <t>410481_舞钢市</t>
  </si>
  <si>
    <t>410581_林州市</t>
  </si>
  <si>
    <t>410727_封丘县</t>
  </si>
  <si>
    <t>410882_沁阳市</t>
  </si>
  <si>
    <t>411327_社旗县</t>
  </si>
  <si>
    <t>411481_永城市</t>
  </si>
  <si>
    <t>411527_淮滨县</t>
  </si>
  <si>
    <t>411628_鹿邑县</t>
  </si>
  <si>
    <t>411728_遂平县</t>
  </si>
  <si>
    <t>420113_汉南区</t>
  </si>
  <si>
    <t>420528_长阳土家族自治县</t>
  </si>
  <si>
    <t>420684_宜城市</t>
  </si>
  <si>
    <t>421181_麻城市</t>
  </si>
  <si>
    <t>430182_宁乡市</t>
  </si>
  <si>
    <t>430281_醴陵市</t>
  </si>
  <si>
    <t>430424_衡东县</t>
  </si>
  <si>
    <t>430528_新宁县</t>
  </si>
  <si>
    <t>430682_临湘市</t>
  </si>
  <si>
    <t>430781_津市市</t>
  </si>
  <si>
    <t>431027_桂东县</t>
  </si>
  <si>
    <t>431128_新田县</t>
  </si>
  <si>
    <t>431228_芷江侗族自治县</t>
  </si>
  <si>
    <t>440115_南沙区</t>
  </si>
  <si>
    <t>440281_乐昌市</t>
  </si>
  <si>
    <t>440311_光明区</t>
  </si>
  <si>
    <t>440883_吴川市</t>
  </si>
  <si>
    <t>450124_马山县</t>
  </si>
  <si>
    <t>450225_融水苗族自治县</t>
  </si>
  <si>
    <t>450324_全州县</t>
  </si>
  <si>
    <t>451030_西林县</t>
  </si>
  <si>
    <t>451227_巴马瑶族自治县</t>
  </si>
  <si>
    <t>510115_温江区</t>
  </si>
  <si>
    <t>510781_江油市</t>
  </si>
  <si>
    <t>511132_峨边彝族自治县</t>
  </si>
  <si>
    <t>511381_阆中市</t>
  </si>
  <si>
    <t>511528_兴文县</t>
  </si>
  <si>
    <t>513228_黑水县</t>
  </si>
  <si>
    <t>513329_新龙县</t>
  </si>
  <si>
    <t>513429_布拖县</t>
  </si>
  <si>
    <t>520123_修文县</t>
  </si>
  <si>
    <t>520327_凤冈县</t>
  </si>
  <si>
    <t>520627_沿河土家族自治县</t>
  </si>
  <si>
    <t>522629_剑河县</t>
  </si>
  <si>
    <t>522729_长顺县</t>
  </si>
  <si>
    <t>530125_宜良县</t>
  </si>
  <si>
    <t>530381_宣威市</t>
  </si>
  <si>
    <t>530481_澄江市</t>
  </si>
  <si>
    <t>530628_彝良县</t>
  </si>
  <si>
    <t>530828_澜沧拉祜族自治县</t>
  </si>
  <si>
    <t>532328_元谋县</t>
  </si>
  <si>
    <t>532528_元阳县</t>
  </si>
  <si>
    <t>532929_云龙县</t>
  </si>
  <si>
    <t>540228_白朗县</t>
  </si>
  <si>
    <t>540328_芒康县</t>
  </si>
  <si>
    <t>540528_加查县</t>
  </si>
  <si>
    <t>540628_巴青县</t>
  </si>
  <si>
    <t>610116_长安区</t>
  </si>
  <si>
    <t>610328_千阳县</t>
  </si>
  <si>
    <t>610429_旬邑县</t>
  </si>
  <si>
    <t>610528_富平县</t>
  </si>
  <si>
    <t>610629_洛川县</t>
  </si>
  <si>
    <t>610728_镇巴县</t>
  </si>
  <si>
    <t>610829_吴堡县</t>
  </si>
  <si>
    <t>610929_白河县</t>
  </si>
  <si>
    <t>621228_两当县</t>
  </si>
  <si>
    <t>652829_博湖县</t>
  </si>
  <si>
    <t>652929_柯坪县</t>
  </si>
  <si>
    <t>653128_岳普湖县</t>
  </si>
  <si>
    <t>654026_昭苏县</t>
  </si>
  <si>
    <t>110113_顺义区</t>
  </si>
  <si>
    <t>120113_北辰区</t>
  </si>
  <si>
    <t>310114_嘉定区</t>
  </si>
  <si>
    <t>469021_定安县</t>
  </si>
  <si>
    <t>500110_綦江区</t>
  </si>
  <si>
    <t>669010_胡杨河市</t>
  </si>
  <si>
    <t>130123_正定县</t>
  </si>
  <si>
    <t>130227_迁西县</t>
  </si>
  <si>
    <t>130426_涉县</t>
  </si>
  <si>
    <t>130529_巨鹿县</t>
  </si>
  <si>
    <t>130628_高阳县</t>
  </si>
  <si>
    <t>130725_尚义县</t>
  </si>
  <si>
    <t>130828_围场满族蒙古族自治县</t>
  </si>
  <si>
    <t>130928_吴桥县</t>
  </si>
  <si>
    <t>131082_三河市</t>
  </si>
  <si>
    <t>131128_阜城县</t>
  </si>
  <si>
    <t>140181_古交市</t>
  </si>
  <si>
    <t>140226_左云县</t>
  </si>
  <si>
    <t>140429_武乡县</t>
  </si>
  <si>
    <t>140729_灵石县</t>
  </si>
  <si>
    <t>140829_平陆县</t>
  </si>
  <si>
    <t>140929_岢岚县</t>
  </si>
  <si>
    <t>141029_乡宁县</t>
  </si>
  <si>
    <t>141129_中阳县</t>
  </si>
  <si>
    <t>150428_喀喇沁旗</t>
  </si>
  <si>
    <t>150781_满洲里市</t>
  </si>
  <si>
    <t>150929_四子王旗</t>
  </si>
  <si>
    <t>152529_正镶白旗</t>
  </si>
  <si>
    <t>210115_辽中区</t>
  </si>
  <si>
    <t>210283_庄河市</t>
  </si>
  <si>
    <t>220183_德惠市</t>
  </si>
  <si>
    <t>230123_依兰县</t>
  </si>
  <si>
    <t>230224_泰来县</t>
  </si>
  <si>
    <t>230781_铁力市</t>
  </si>
  <si>
    <t>230883_抚远市</t>
  </si>
  <si>
    <t>231086_东宁市</t>
  </si>
  <si>
    <t>231283_海伦市</t>
  </si>
  <si>
    <t>320117_溧水区</t>
  </si>
  <si>
    <t>320382_邳州市</t>
  </si>
  <si>
    <t>330114_钱塘区</t>
  </si>
  <si>
    <t>330282_慈溪市</t>
  </si>
  <si>
    <t>330381_瑞安市</t>
  </si>
  <si>
    <t>340882_潜山市</t>
  </si>
  <si>
    <t>350124_闽清县</t>
  </si>
  <si>
    <t>350430_建宁县</t>
  </si>
  <si>
    <t>350581_石狮市</t>
  </si>
  <si>
    <t>350628_平和县</t>
  </si>
  <si>
    <t>350783_建瓯市</t>
  </si>
  <si>
    <t>360430_彭泽县</t>
  </si>
  <si>
    <t>360729_全南县</t>
  </si>
  <si>
    <t>360828_万安县</t>
  </si>
  <si>
    <t>360983_高安市</t>
  </si>
  <si>
    <t>361028_资溪县</t>
  </si>
  <si>
    <t>361129_万年县</t>
  </si>
  <si>
    <t>370117_钢城区</t>
  </si>
  <si>
    <t>370285_莱西市</t>
  </si>
  <si>
    <t>370686_栖霞市</t>
  </si>
  <si>
    <t>370784_安丘市</t>
  </si>
  <si>
    <t>370881_曲阜市</t>
  </si>
  <si>
    <t>371327_莒南县</t>
  </si>
  <si>
    <t>371481_乐陵市</t>
  </si>
  <si>
    <t>410183_新密市</t>
  </si>
  <si>
    <t>410325_嵩县</t>
  </si>
  <si>
    <t>410482_汝州市</t>
  </si>
  <si>
    <t>410781_卫辉市</t>
  </si>
  <si>
    <t>410883_孟州市</t>
  </si>
  <si>
    <t>411328_唐河县</t>
  </si>
  <si>
    <t>411528_息县</t>
  </si>
  <si>
    <t>411681_项城市</t>
  </si>
  <si>
    <t>411729_新蔡县</t>
  </si>
  <si>
    <t>420114_蔡甸区</t>
  </si>
  <si>
    <t>420529_五峰土家族自治县</t>
  </si>
  <si>
    <t>421182_武穴市</t>
  </si>
  <si>
    <t>430426_祁东县</t>
  </si>
  <si>
    <t>430529_城步苗族自治县</t>
  </si>
  <si>
    <t>431028_安仁县</t>
  </si>
  <si>
    <t>431129_江华瑶族自治县</t>
  </si>
  <si>
    <t>431229_靖州苗族侗族自治县</t>
  </si>
  <si>
    <t>440117_从化区</t>
  </si>
  <si>
    <t>440282_南雄市</t>
  </si>
  <si>
    <t>450125_上林县</t>
  </si>
  <si>
    <t>450226_三江侗族自治县</t>
  </si>
  <si>
    <t>450325_兴安县</t>
  </si>
  <si>
    <t>451031_隆林各族自治县</t>
  </si>
  <si>
    <t>451228_都安瑶族自治县</t>
  </si>
  <si>
    <t>510116_双流区</t>
  </si>
  <si>
    <t>511133_马边彝族自治县</t>
  </si>
  <si>
    <t>511529_屏山县</t>
  </si>
  <si>
    <t>513230_壤塘县</t>
  </si>
  <si>
    <t>513330_德格县</t>
  </si>
  <si>
    <t>513430_金阳县</t>
  </si>
  <si>
    <t>520181_清镇市</t>
  </si>
  <si>
    <t>520328_湄潭县</t>
  </si>
  <si>
    <t>520628_松桃苗族自治县</t>
  </si>
  <si>
    <t>522630_台江县</t>
  </si>
  <si>
    <t>522730_龙里县</t>
  </si>
  <si>
    <t>530126_石林彝族自治县</t>
  </si>
  <si>
    <t>530629_威信县</t>
  </si>
  <si>
    <t>530829_西盟佤族自治县</t>
  </si>
  <si>
    <t>532329_武定县</t>
  </si>
  <si>
    <t>532529_红河县</t>
  </si>
  <si>
    <t>532930_洱源县</t>
  </si>
  <si>
    <t>540229_仁布县</t>
  </si>
  <si>
    <t>540329_洛隆县</t>
  </si>
  <si>
    <t>540529_隆子县</t>
  </si>
  <si>
    <t>540629_尼玛县</t>
  </si>
  <si>
    <t>610117_高陵区</t>
  </si>
  <si>
    <t>610329_麟游县</t>
  </si>
  <si>
    <t>610430_淳化县</t>
  </si>
  <si>
    <t>610581_韩城市</t>
  </si>
  <si>
    <t>610630_宜川县</t>
  </si>
  <si>
    <t>610729_留坝县</t>
  </si>
  <si>
    <t>610830_清涧县</t>
  </si>
  <si>
    <t>610981_旬阳市</t>
  </si>
  <si>
    <t>653129_伽师县</t>
  </si>
  <si>
    <t>654027_特克斯县</t>
  </si>
  <si>
    <t>110114_昌平区</t>
  </si>
  <si>
    <t>120114_武清区</t>
  </si>
  <si>
    <t>310115_浦东新区</t>
  </si>
  <si>
    <t>469022_屯昌县</t>
  </si>
  <si>
    <t>500111_大足区</t>
  </si>
  <si>
    <t>669011_新星市</t>
  </si>
  <si>
    <t>130125_行唐县</t>
  </si>
  <si>
    <t>130229_玉田县</t>
  </si>
  <si>
    <t>130427_磁县</t>
  </si>
  <si>
    <t>130530_新河县</t>
  </si>
  <si>
    <t>130630_涞源县</t>
  </si>
  <si>
    <t>130726_蔚县</t>
  </si>
  <si>
    <t>130881_平泉市</t>
  </si>
  <si>
    <t>130929_献县</t>
  </si>
  <si>
    <t>131182_深州市</t>
  </si>
  <si>
    <t>140430_沁县</t>
  </si>
  <si>
    <t>140781_介休市</t>
  </si>
  <si>
    <t>140830_芮城县</t>
  </si>
  <si>
    <t>140930_河曲县</t>
  </si>
  <si>
    <t>141030_大宁县</t>
  </si>
  <si>
    <t>141130_交口县</t>
  </si>
  <si>
    <t>150429_宁城县</t>
  </si>
  <si>
    <t>150782_牙克石市</t>
  </si>
  <si>
    <t>150981_丰镇市</t>
  </si>
  <si>
    <t>152530_正蓝旗</t>
  </si>
  <si>
    <t>210123_康平县</t>
  </si>
  <si>
    <t>220184_公主岭市</t>
  </si>
  <si>
    <t>230124_方正县</t>
  </si>
  <si>
    <t>230225_甘南县</t>
  </si>
  <si>
    <t>320118_高淳区</t>
  </si>
  <si>
    <t>330122_桐庐县</t>
  </si>
  <si>
    <t>330382_乐清市</t>
  </si>
  <si>
    <t>350125_永泰县</t>
  </si>
  <si>
    <t>350481_永安市</t>
  </si>
  <si>
    <t>350582_晋江市</t>
  </si>
  <si>
    <t>350629_华安县</t>
  </si>
  <si>
    <t>360481_瑞昌市</t>
  </si>
  <si>
    <t>360730_宁都县</t>
  </si>
  <si>
    <t>360829_安福县</t>
  </si>
  <si>
    <t>361030_广昌县</t>
  </si>
  <si>
    <t>361130_婺源县</t>
  </si>
  <si>
    <t>370124_平阴县</t>
  </si>
  <si>
    <t>370687_海阳市</t>
  </si>
  <si>
    <t>370785_高密市</t>
  </si>
  <si>
    <t>370883_邹城市</t>
  </si>
  <si>
    <t>371328_蒙阴县</t>
  </si>
  <si>
    <t>371482_禹城市</t>
  </si>
  <si>
    <t>410184_新郑市</t>
  </si>
  <si>
    <t>410326_汝阳县</t>
  </si>
  <si>
    <t>410782_辉县市</t>
  </si>
  <si>
    <t>411329_新野县</t>
  </si>
  <si>
    <t>420115_江夏区</t>
  </si>
  <si>
    <t>420581_宜都市</t>
  </si>
  <si>
    <t>430481_耒阳市</t>
  </si>
  <si>
    <t>430581_武冈市</t>
  </si>
  <si>
    <t>431081_资兴市</t>
  </si>
  <si>
    <t>431181_祁阳市</t>
  </si>
  <si>
    <t>431230_通道侗族自治县</t>
  </si>
  <si>
    <t>440118_增城区</t>
  </si>
  <si>
    <t>450126_宾阳县</t>
  </si>
  <si>
    <t>450326_永福县</t>
  </si>
  <si>
    <t>451081_靖西市</t>
  </si>
  <si>
    <t>451229_大化瑶族自治县</t>
  </si>
  <si>
    <t>510117_郫都区</t>
  </si>
  <si>
    <t>511181_峨眉山市</t>
  </si>
  <si>
    <t>513231_阿坝县</t>
  </si>
  <si>
    <t>513331_白玉县</t>
  </si>
  <si>
    <t>513431_昭觉县</t>
  </si>
  <si>
    <t>520329_余庆县</t>
  </si>
  <si>
    <t>522631_黎平县</t>
  </si>
  <si>
    <t>522731_惠水县</t>
  </si>
  <si>
    <t>530127_嵩明县</t>
  </si>
  <si>
    <t>530681_水富市</t>
  </si>
  <si>
    <t>532530_金平苗族瑶族傣族自治县</t>
  </si>
  <si>
    <t>532931_剑川县</t>
  </si>
  <si>
    <t>540230_康马县</t>
  </si>
  <si>
    <t>540330_边坝县</t>
  </si>
  <si>
    <t>540581_错那县</t>
  </si>
  <si>
    <t>540630_双湖县</t>
  </si>
  <si>
    <t>610118_鄠邑区</t>
  </si>
  <si>
    <t>610330_凤县</t>
  </si>
  <si>
    <t>610431_武功县</t>
  </si>
  <si>
    <t>610582_华阴市</t>
  </si>
  <si>
    <t>610631_黄龙县</t>
  </si>
  <si>
    <t>610730_佛坪县</t>
  </si>
  <si>
    <t>610831_子洲县</t>
  </si>
  <si>
    <t>653130_巴楚县</t>
  </si>
  <si>
    <t>654028_尼勒克县</t>
  </si>
  <si>
    <t>110115_大兴区</t>
  </si>
  <si>
    <t>120115_宝坻区</t>
  </si>
  <si>
    <t>310116_金山区</t>
  </si>
  <si>
    <t>469023_澄迈县</t>
  </si>
  <si>
    <t>500112_渝北区</t>
  </si>
  <si>
    <t>669012_白杨市</t>
  </si>
  <si>
    <t>130126_灵寿县</t>
  </si>
  <si>
    <t>130281_遵化市</t>
  </si>
  <si>
    <t>130430_邱县</t>
  </si>
  <si>
    <t>130531_广宗县</t>
  </si>
  <si>
    <t>130631_望都县</t>
  </si>
  <si>
    <t>130727_阳原县</t>
  </si>
  <si>
    <t>130930_孟村回族自治县</t>
  </si>
  <si>
    <t>140431_沁源县</t>
  </si>
  <si>
    <t>140881_永济市</t>
  </si>
  <si>
    <t>140931_保德县</t>
  </si>
  <si>
    <t>141031_隰县</t>
  </si>
  <si>
    <t>141181_孝义市</t>
  </si>
  <si>
    <t>150430_敖汉旗</t>
  </si>
  <si>
    <t>150783_扎兰屯市</t>
  </si>
  <si>
    <t>152531_多伦县</t>
  </si>
  <si>
    <t>210124_法库县</t>
  </si>
  <si>
    <t>230125_宾县</t>
  </si>
  <si>
    <t>230227_富裕县</t>
  </si>
  <si>
    <t>330127_淳安县</t>
  </si>
  <si>
    <t>330383_龙港市</t>
  </si>
  <si>
    <t>350128_平潭县</t>
  </si>
  <si>
    <t>350583_南安市</t>
  </si>
  <si>
    <t>360482_共青城市</t>
  </si>
  <si>
    <t>360731_于都县</t>
  </si>
  <si>
    <t>360830_永新县</t>
  </si>
  <si>
    <t>361181_德兴市</t>
  </si>
  <si>
    <t>370126_商河县</t>
  </si>
  <si>
    <t>370786_昌邑市</t>
  </si>
  <si>
    <t>371329_临沭县</t>
  </si>
  <si>
    <t>410185_登封市</t>
  </si>
  <si>
    <t>410327_宜阳县</t>
  </si>
  <si>
    <t>410783_长垣市</t>
  </si>
  <si>
    <t>411330_桐柏县</t>
  </si>
  <si>
    <t>420116_黄陂区</t>
  </si>
  <si>
    <t>420582_当阳市</t>
  </si>
  <si>
    <t>430482_常宁市</t>
  </si>
  <si>
    <t>430582_邵东市</t>
  </si>
  <si>
    <t>431281_洪江市</t>
  </si>
  <si>
    <t>450181_横州市</t>
  </si>
  <si>
    <t>450327_灌阳县</t>
  </si>
  <si>
    <t>451082_平果市</t>
  </si>
  <si>
    <t>510118_新津区</t>
  </si>
  <si>
    <t>513232_若尔盖县</t>
  </si>
  <si>
    <t>513332_石渠县</t>
  </si>
  <si>
    <t>513432_喜德县</t>
  </si>
  <si>
    <t>520330_习水县</t>
  </si>
  <si>
    <t>522632_榕江县</t>
  </si>
  <si>
    <t>522732_三都水族自治县</t>
  </si>
  <si>
    <t>530128_禄劝彝族苗族自治县</t>
  </si>
  <si>
    <t>532531_绿春县</t>
  </si>
  <si>
    <t>532932_鹤庆县</t>
  </si>
  <si>
    <t>540231_定结县</t>
  </si>
  <si>
    <t>540531_浪卡子县</t>
  </si>
  <si>
    <t>610122_蓝田县</t>
  </si>
  <si>
    <t>610331_太白县</t>
  </si>
  <si>
    <t>610481_兴平市</t>
  </si>
  <si>
    <t>610632_黄陵县</t>
  </si>
  <si>
    <t>610881_神木市</t>
  </si>
  <si>
    <t>653131_塔什库尔干塔吉克自治县</t>
  </si>
  <si>
    <t>110116_怀柔区</t>
  </si>
  <si>
    <t>120116_滨海新区</t>
  </si>
  <si>
    <t>310117_松江区</t>
  </si>
  <si>
    <t>469024_临高县</t>
  </si>
  <si>
    <t>500113_巴南区</t>
  </si>
  <si>
    <t>130127_高邑县</t>
  </si>
  <si>
    <t>130283_迁安市</t>
  </si>
  <si>
    <t>130431_鸡泽县</t>
  </si>
  <si>
    <t>130532_平乡县</t>
  </si>
  <si>
    <t>130633_易县</t>
  </si>
  <si>
    <t>130728_怀安县</t>
  </si>
  <si>
    <t>130981_泊头市</t>
  </si>
  <si>
    <t>140882_河津市</t>
  </si>
  <si>
    <t>140932_偏关县</t>
  </si>
  <si>
    <t>141032_永和县</t>
  </si>
  <si>
    <t>141182_汾阳市</t>
  </si>
  <si>
    <t>150784_额尔古纳市</t>
  </si>
  <si>
    <t>210181_新民市</t>
  </si>
  <si>
    <t>230126_巴彦县</t>
  </si>
  <si>
    <t>230229_克山县</t>
  </si>
  <si>
    <t>330182_建德市</t>
  </si>
  <si>
    <t>350181_福清市</t>
  </si>
  <si>
    <t>360483_庐山市</t>
  </si>
  <si>
    <t>360732_兴国县</t>
  </si>
  <si>
    <t>360881_井冈山市</t>
  </si>
  <si>
    <t>410328_洛宁县</t>
  </si>
  <si>
    <t>411381_邓州市</t>
  </si>
  <si>
    <t>420117_新洲区</t>
  </si>
  <si>
    <t>420583_枝江市</t>
  </si>
  <si>
    <t>450328_龙胜各族自治县</t>
  </si>
  <si>
    <t>510121_金堂县</t>
  </si>
  <si>
    <t>513233_红原县</t>
  </si>
  <si>
    <t>513333_色达县</t>
  </si>
  <si>
    <t>513433_冕宁县</t>
  </si>
  <si>
    <t>520381_赤水市</t>
  </si>
  <si>
    <t>522633_从江县</t>
  </si>
  <si>
    <t>530129_寻甸回族彝族自治县</t>
  </si>
  <si>
    <t>532532_河口瑶族自治县</t>
  </si>
  <si>
    <t>540232_仲巴县</t>
  </si>
  <si>
    <t>610124_周至县</t>
  </si>
  <si>
    <t>610482_彬州市</t>
  </si>
  <si>
    <t>610681_子长市</t>
  </si>
  <si>
    <t>110117_平谷区</t>
  </si>
  <si>
    <t>120117_宁河区</t>
  </si>
  <si>
    <t>310118_青浦区</t>
  </si>
  <si>
    <t>429004_仙桃市</t>
  </si>
  <si>
    <t>469025_白沙黎族自治县</t>
  </si>
  <si>
    <t>500114_黔江区</t>
  </si>
  <si>
    <t>130128_深泽县</t>
  </si>
  <si>
    <t>130284_滦州市</t>
  </si>
  <si>
    <t>130432_广平县</t>
  </si>
  <si>
    <t>130533_威县</t>
  </si>
  <si>
    <t>130634_曲阳县</t>
  </si>
  <si>
    <t>130730_怀来县</t>
  </si>
  <si>
    <t>130982_任丘市</t>
  </si>
  <si>
    <t>140981_原平市</t>
  </si>
  <si>
    <t>141033_蒲县</t>
  </si>
  <si>
    <t>150785_根河市</t>
  </si>
  <si>
    <t>230127_木兰县</t>
  </si>
  <si>
    <t>230230_克东县</t>
  </si>
  <si>
    <t>360733_会昌县</t>
  </si>
  <si>
    <t>410329_伊川县</t>
  </si>
  <si>
    <t>450329_资源县</t>
  </si>
  <si>
    <t>510129_大邑县</t>
  </si>
  <si>
    <t>513334_理塘县</t>
  </si>
  <si>
    <t>513434_越西县</t>
  </si>
  <si>
    <t>520382_仁怀市</t>
  </si>
  <si>
    <t>522634_雷山县</t>
  </si>
  <si>
    <t>530181_安宁市</t>
  </si>
  <si>
    <t>540233_亚东县</t>
  </si>
  <si>
    <t>110118_密云区</t>
  </si>
  <si>
    <t>120118_静海区</t>
  </si>
  <si>
    <t>310120_奉贤区</t>
  </si>
  <si>
    <t>429005_潜江市</t>
  </si>
  <si>
    <t>469026_昌江黎族自治县</t>
  </si>
  <si>
    <t>500115_长寿区</t>
  </si>
  <si>
    <t>130129_赞皇县</t>
  </si>
  <si>
    <t>130433_馆陶县</t>
  </si>
  <si>
    <t>130534_清河县</t>
  </si>
  <si>
    <t>130635_蠡县</t>
  </si>
  <si>
    <t>130731_涿鹿县</t>
  </si>
  <si>
    <t>130983_黄骅市</t>
  </si>
  <si>
    <t>141034_汾西县</t>
  </si>
  <si>
    <t>230128_通河县</t>
  </si>
  <si>
    <t>230231_拜泉县</t>
  </si>
  <si>
    <t>360734_寻乌县</t>
  </si>
  <si>
    <t>450330_平乐县</t>
  </si>
  <si>
    <t>510131_蒲江县</t>
  </si>
  <si>
    <t>513335_巴塘县</t>
  </si>
  <si>
    <t>513435_甘洛县</t>
  </si>
  <si>
    <t>522635_麻江县</t>
  </si>
  <si>
    <t>540234_吉隆县</t>
  </si>
  <si>
    <t>110119_延庆区</t>
  </si>
  <si>
    <t>120119_蓟州区</t>
  </si>
  <si>
    <t>310151_崇明区</t>
  </si>
  <si>
    <t>429006_天门市</t>
  </si>
  <si>
    <t>469027_乐东黎族自治县</t>
  </si>
  <si>
    <t>500116_江津区</t>
  </si>
  <si>
    <t>130130_无极县</t>
  </si>
  <si>
    <t>130434_魏县</t>
  </si>
  <si>
    <t>130535_临西县</t>
  </si>
  <si>
    <t>130636_顺平县</t>
  </si>
  <si>
    <t>130732_赤城县</t>
  </si>
  <si>
    <t>130984_河间市</t>
  </si>
  <si>
    <t>141081_侯马市</t>
  </si>
  <si>
    <t>230129_延寿县</t>
  </si>
  <si>
    <t>230281_讷河市</t>
  </si>
  <si>
    <t>360735_石城县</t>
  </si>
  <si>
    <t>450332_恭城瑶族自治县</t>
  </si>
  <si>
    <t>510181_都江堰市</t>
  </si>
  <si>
    <t>513336_乡城县</t>
  </si>
  <si>
    <t>513436_美姑县</t>
  </si>
  <si>
    <t>522636_丹寨县</t>
  </si>
  <si>
    <t>540235_聂拉木县</t>
  </si>
  <si>
    <t>429021_神农架林区</t>
  </si>
  <si>
    <t>4419_东莞市</t>
  </si>
  <si>
    <t>469028_陵水黎族自治县</t>
  </si>
  <si>
    <t>500117_合川区</t>
  </si>
  <si>
    <t>130131_平山县</t>
  </si>
  <si>
    <t>130435_曲周县</t>
  </si>
  <si>
    <t>130581_南宫市</t>
  </si>
  <si>
    <t>130637_博野县</t>
  </si>
  <si>
    <t>141082_霍州市</t>
  </si>
  <si>
    <t>230183_尚志市</t>
  </si>
  <si>
    <t>360781_瑞金市</t>
  </si>
  <si>
    <t>450381_荔浦市</t>
  </si>
  <si>
    <t>510182_彭州市</t>
  </si>
  <si>
    <t>513337_稻城县</t>
  </si>
  <si>
    <t>513437_雷波县</t>
  </si>
  <si>
    <t>540236_萨嘎县</t>
  </si>
  <si>
    <t>419001_济源市</t>
  </si>
  <si>
    <t>4420_中山市</t>
  </si>
  <si>
    <t>469029_保亭黎族苗族自治县</t>
  </si>
  <si>
    <t>500118_永川区</t>
  </si>
  <si>
    <t>130132_元氏县</t>
  </si>
  <si>
    <t>130481_武安市</t>
  </si>
  <si>
    <t>130582_沙河市</t>
  </si>
  <si>
    <t>130681_涿州市</t>
  </si>
  <si>
    <t>230184_五常市</t>
  </si>
  <si>
    <t>360783_龙南市</t>
  </si>
  <si>
    <t>510183_邛崃市</t>
  </si>
  <si>
    <t>513338_得荣县</t>
  </si>
  <si>
    <t>540237_岗巴县</t>
  </si>
  <si>
    <t>469030_琼中黎族苗族自治县</t>
  </si>
  <si>
    <t>500119_南川区</t>
  </si>
  <si>
    <t>130133_赵县</t>
  </si>
  <si>
    <t>130682_定州市</t>
  </si>
  <si>
    <t>510184_崇州市</t>
  </si>
  <si>
    <t>500120_璧山区</t>
  </si>
  <si>
    <t>130181_辛集市</t>
  </si>
  <si>
    <t>130683_安国市</t>
  </si>
  <si>
    <t>510185_简阳市</t>
  </si>
  <si>
    <t>500151_铜梁区</t>
  </si>
  <si>
    <t>130183_晋州市</t>
  </si>
  <si>
    <t>130684_高碑店市</t>
  </si>
  <si>
    <t>500152_潼南区</t>
  </si>
  <si>
    <t>130184_新乐市</t>
  </si>
  <si>
    <t>500153_荣昌区</t>
  </si>
  <si>
    <t>500154_开州区</t>
  </si>
  <si>
    <t>500155_梁平区</t>
  </si>
  <si>
    <t>500156_武隆区</t>
  </si>
  <si>
    <t>500229_城口县</t>
  </si>
  <si>
    <t>500230_丰都县</t>
  </si>
  <si>
    <t>500231_垫江县</t>
  </si>
  <si>
    <t>500233_忠县</t>
  </si>
  <si>
    <t>500235_云阳县</t>
  </si>
  <si>
    <t>500236_奉节县</t>
  </si>
  <si>
    <t>11_北京_汇总</t>
  </si>
  <si>
    <t>500237_巫山县</t>
  </si>
  <si>
    <t>12_天津_汇总</t>
  </si>
  <si>
    <t>500238_巫溪县</t>
  </si>
  <si>
    <t>13_河北_汇总</t>
  </si>
  <si>
    <t>500240_石柱土家族自治县</t>
  </si>
  <si>
    <t>14_山西_汇总</t>
  </si>
  <si>
    <t>500241_秀山土家族苗族自治县</t>
  </si>
  <si>
    <t>15_内蒙古_汇总</t>
  </si>
  <si>
    <t>500242_酉阳土家族苗族自治县</t>
  </si>
  <si>
    <t>21_辽宁_汇总</t>
  </si>
  <si>
    <t>500243_彭水苗族土家族自治县</t>
  </si>
  <si>
    <t>22_吉林_汇总</t>
  </si>
  <si>
    <t>23_黑龙江_汇总</t>
  </si>
  <si>
    <t>31_上海_汇总</t>
  </si>
  <si>
    <t>32_江苏_汇总</t>
  </si>
  <si>
    <t>33_浙江_汇总</t>
  </si>
  <si>
    <t>34_安徽_汇总</t>
  </si>
  <si>
    <t>35_福建_汇总</t>
  </si>
  <si>
    <t>36_江西_汇总</t>
  </si>
  <si>
    <t>37_山东_汇总</t>
  </si>
  <si>
    <t>41_河南_汇总</t>
  </si>
  <si>
    <t>42_湖北_汇总</t>
  </si>
  <si>
    <t>43_湖南_汇总</t>
  </si>
  <si>
    <t>44_广东_汇总</t>
  </si>
  <si>
    <t>45_广西_汇总</t>
  </si>
  <si>
    <t>46_海南_汇总</t>
  </si>
  <si>
    <t>50_重庆_汇总</t>
  </si>
  <si>
    <t>51_四川_汇总</t>
  </si>
  <si>
    <t>52_贵州_汇总</t>
  </si>
  <si>
    <t>53_云南_汇总</t>
  </si>
  <si>
    <t>54_西藏_汇总</t>
  </si>
  <si>
    <t>61_陕西_汇总</t>
  </si>
  <si>
    <t>62_甘肃_汇总</t>
  </si>
  <si>
    <t>63_青海_汇总</t>
  </si>
  <si>
    <t>64_宁夏_汇总</t>
  </si>
  <si>
    <t>65_新疆_汇总</t>
  </si>
  <si>
    <t>66_新疆_汇总</t>
  </si>
  <si>
    <t>区划编码</t>
  </si>
  <si>
    <t>地区名称</t>
  </si>
  <si>
    <t>110000</t>
  </si>
  <si>
    <t>北京市本级</t>
  </si>
  <si>
    <t>110101</t>
  </si>
  <si>
    <t>东城区</t>
  </si>
  <si>
    <t>县级</t>
  </si>
  <si>
    <t>110102</t>
  </si>
  <si>
    <t>西城区</t>
  </si>
  <si>
    <t>110105</t>
  </si>
  <si>
    <t>朝阳区</t>
  </si>
  <si>
    <t>110106</t>
  </si>
  <si>
    <t>丰台区</t>
  </si>
  <si>
    <t>110107</t>
  </si>
  <si>
    <t>石景山区</t>
  </si>
  <si>
    <t>110108</t>
  </si>
  <si>
    <t>海淀区</t>
  </si>
  <si>
    <t>110109</t>
  </si>
  <si>
    <t>门头沟区</t>
  </si>
  <si>
    <t>110111</t>
  </si>
  <si>
    <t>房山区</t>
  </si>
  <si>
    <t>110112</t>
  </si>
  <si>
    <t>通州区</t>
  </si>
  <si>
    <t>110113</t>
  </si>
  <si>
    <t>顺义区</t>
  </si>
  <si>
    <t>110114</t>
  </si>
  <si>
    <t>昌平区</t>
  </si>
  <si>
    <t>110115</t>
  </si>
  <si>
    <t>大兴区</t>
  </si>
  <si>
    <t>110116</t>
  </si>
  <si>
    <t>怀柔区</t>
  </si>
  <si>
    <t>110117</t>
  </si>
  <si>
    <t>平谷区</t>
  </si>
  <si>
    <t>110118</t>
  </si>
  <si>
    <t>密云区</t>
  </si>
  <si>
    <t>110119</t>
  </si>
  <si>
    <t>延庆区</t>
  </si>
  <si>
    <t>120000</t>
  </si>
  <si>
    <t>天津市本级</t>
  </si>
  <si>
    <t>120101</t>
  </si>
  <si>
    <t>和平区</t>
  </si>
  <si>
    <t>120102</t>
  </si>
  <si>
    <t>河东区</t>
  </si>
  <si>
    <t>120103</t>
  </si>
  <si>
    <t>河西区</t>
  </si>
  <si>
    <t>120104</t>
  </si>
  <si>
    <t>南开区</t>
  </si>
  <si>
    <t>120105</t>
  </si>
  <si>
    <t>河北区</t>
  </si>
  <si>
    <t>120106</t>
  </si>
  <si>
    <t>红桥区</t>
  </si>
  <si>
    <t>120110</t>
  </si>
  <si>
    <t>东丽区</t>
  </si>
  <si>
    <t>120111</t>
  </si>
  <si>
    <t>西青区</t>
  </si>
  <si>
    <t>120112</t>
  </si>
  <si>
    <t>津南区</t>
  </si>
  <si>
    <t>120113</t>
  </si>
  <si>
    <t>北辰区</t>
  </si>
  <si>
    <t>120114</t>
  </si>
  <si>
    <t>武清区</t>
  </si>
  <si>
    <t>120115</t>
  </si>
  <si>
    <t>宝坻区</t>
  </si>
  <si>
    <t>120116</t>
  </si>
  <si>
    <t>滨海新区</t>
  </si>
  <si>
    <t>120117</t>
  </si>
  <si>
    <t>宁河区</t>
  </si>
  <si>
    <t>120118</t>
  </si>
  <si>
    <t>静海区</t>
  </si>
  <si>
    <t>120119</t>
  </si>
  <si>
    <t>蓟州区</t>
  </si>
  <si>
    <t>130000</t>
  </si>
  <si>
    <t>河北省本级</t>
  </si>
  <si>
    <t>130100</t>
  </si>
  <si>
    <t>石家庄市本级</t>
  </si>
  <si>
    <t>地级</t>
  </si>
  <si>
    <t>130102</t>
  </si>
  <si>
    <t>长安区</t>
  </si>
  <si>
    <t>130104</t>
  </si>
  <si>
    <t>桥西区</t>
  </si>
  <si>
    <t>130105</t>
  </si>
  <si>
    <t>新华区</t>
  </si>
  <si>
    <t>130107</t>
  </si>
  <si>
    <t>井陉矿区</t>
  </si>
  <si>
    <t>130108</t>
  </si>
  <si>
    <t>裕华区</t>
  </si>
  <si>
    <t>130109</t>
  </si>
  <si>
    <t>藁城区</t>
  </si>
  <si>
    <t>130110</t>
  </si>
  <si>
    <t>鹿泉区</t>
  </si>
  <si>
    <t>130111</t>
  </si>
  <si>
    <t>栾城区</t>
  </si>
  <si>
    <t>130121</t>
  </si>
  <si>
    <t>井陉县</t>
  </si>
  <si>
    <t>130123</t>
  </si>
  <si>
    <t>正定县</t>
  </si>
  <si>
    <t>130125</t>
  </si>
  <si>
    <t>行唐县</t>
  </si>
  <si>
    <t>130126</t>
  </si>
  <si>
    <t>灵寿县</t>
  </si>
  <si>
    <t>130127</t>
  </si>
  <si>
    <t>高邑县</t>
  </si>
  <si>
    <t>130128</t>
  </si>
  <si>
    <t>深泽县</t>
  </si>
  <si>
    <t>130129</t>
  </si>
  <si>
    <t>赞皇县</t>
  </si>
  <si>
    <t>130130</t>
  </si>
  <si>
    <t>无极县</t>
  </si>
  <si>
    <t>130131</t>
  </si>
  <si>
    <t>平山县</t>
  </si>
  <si>
    <t>130132</t>
  </si>
  <si>
    <t>元氏县</t>
  </si>
  <si>
    <t>130133</t>
  </si>
  <si>
    <t>赵县</t>
  </si>
  <si>
    <t>130181</t>
  </si>
  <si>
    <t>辛集市</t>
  </si>
  <si>
    <t>130183</t>
  </si>
  <si>
    <t>晋州市</t>
  </si>
  <si>
    <t>130184</t>
  </si>
  <si>
    <t>新乐市</t>
  </si>
  <si>
    <t>130200</t>
  </si>
  <si>
    <t>唐山市本级</t>
  </si>
  <si>
    <t>130202</t>
  </si>
  <si>
    <t>路南区</t>
  </si>
  <si>
    <t>130203</t>
  </si>
  <si>
    <t>路北区</t>
  </si>
  <si>
    <t>130204</t>
  </si>
  <si>
    <t>古冶区</t>
  </si>
  <si>
    <t>130205</t>
  </si>
  <si>
    <t>开平区</t>
  </si>
  <si>
    <t>130207</t>
  </si>
  <si>
    <t>丰南区</t>
  </si>
  <si>
    <t>130208</t>
  </si>
  <si>
    <t>丰润区</t>
  </si>
  <si>
    <t>130209</t>
  </si>
  <si>
    <t>曹妃甸区</t>
  </si>
  <si>
    <t>130224</t>
  </si>
  <si>
    <t>滦南县</t>
  </si>
  <si>
    <t>130225</t>
  </si>
  <si>
    <t>乐亭县</t>
  </si>
  <si>
    <t>130227</t>
  </si>
  <si>
    <t>迁西县</t>
  </si>
  <si>
    <t>130229</t>
  </si>
  <si>
    <t>玉田县</t>
  </si>
  <si>
    <t>130281</t>
  </si>
  <si>
    <t>遵化市</t>
  </si>
  <si>
    <t>130283</t>
  </si>
  <si>
    <t>迁安市</t>
  </si>
  <si>
    <t>130284</t>
  </si>
  <si>
    <t>滦州市</t>
  </si>
  <si>
    <t>130300</t>
  </si>
  <si>
    <t>秦皇岛市本级</t>
  </si>
  <si>
    <t>130302</t>
  </si>
  <si>
    <t>海港区</t>
  </si>
  <si>
    <t>130303</t>
  </si>
  <si>
    <t>山海关区</t>
  </si>
  <si>
    <t>130304</t>
  </si>
  <si>
    <t>北戴河区</t>
  </si>
  <si>
    <t>130306</t>
  </si>
  <si>
    <t>抚宁区</t>
  </si>
  <si>
    <t>130321</t>
  </si>
  <si>
    <t>青龙满族自治县</t>
  </si>
  <si>
    <t>130322</t>
  </si>
  <si>
    <t>昌黎县</t>
  </si>
  <si>
    <t>130324</t>
  </si>
  <si>
    <t>卢龙县</t>
  </si>
  <si>
    <t>130400</t>
  </si>
  <si>
    <t>邯郸市本级</t>
  </si>
  <si>
    <t>130402</t>
  </si>
  <si>
    <t>邯山区</t>
  </si>
  <si>
    <t>130403</t>
  </si>
  <si>
    <t>丛台区</t>
  </si>
  <si>
    <t>130404</t>
  </si>
  <si>
    <t>复兴区</t>
  </si>
  <si>
    <t>130406</t>
  </si>
  <si>
    <t>峰峰矿区</t>
  </si>
  <si>
    <t>130407</t>
  </si>
  <si>
    <t>肥乡区</t>
  </si>
  <si>
    <t>130408</t>
  </si>
  <si>
    <t>永年区</t>
  </si>
  <si>
    <t>130423</t>
  </si>
  <si>
    <t>临漳县</t>
  </si>
  <si>
    <t>130424</t>
  </si>
  <si>
    <t>成安县</t>
  </si>
  <si>
    <t>130425</t>
  </si>
  <si>
    <t>大名县</t>
  </si>
  <si>
    <t>130426</t>
  </si>
  <si>
    <t>涉县</t>
  </si>
  <si>
    <t>130427</t>
  </si>
  <si>
    <t>磁县</t>
  </si>
  <si>
    <t>130430</t>
  </si>
  <si>
    <t>邱县</t>
  </si>
  <si>
    <t>130431</t>
  </si>
  <si>
    <t>鸡泽县</t>
  </si>
  <si>
    <t>130432</t>
  </si>
  <si>
    <t>广平县</t>
  </si>
  <si>
    <t>130433</t>
  </si>
  <si>
    <t>馆陶县</t>
  </si>
  <si>
    <t>130434</t>
  </si>
  <si>
    <t>魏县</t>
  </si>
  <si>
    <t>130435</t>
  </si>
  <si>
    <t>曲周县</t>
  </si>
  <si>
    <t>130481</t>
  </si>
  <si>
    <t>武安市</t>
  </si>
  <si>
    <t>130500</t>
  </si>
  <si>
    <t>邢台市本级</t>
  </si>
  <si>
    <t>130502</t>
  </si>
  <si>
    <t>襄都区</t>
  </si>
  <si>
    <t>130503</t>
  </si>
  <si>
    <t>信都区</t>
  </si>
  <si>
    <t>130505</t>
  </si>
  <si>
    <t>任泽区</t>
  </si>
  <si>
    <t>130506</t>
  </si>
  <si>
    <t>南和区</t>
  </si>
  <si>
    <t>130522</t>
  </si>
  <si>
    <t>临城县</t>
  </si>
  <si>
    <t>130523</t>
  </si>
  <si>
    <t>内丘县</t>
  </si>
  <si>
    <t>130524</t>
  </si>
  <si>
    <t>柏乡县</t>
  </si>
  <si>
    <t>130525</t>
  </si>
  <si>
    <t>隆尧县</t>
  </si>
  <si>
    <t>130528</t>
  </si>
  <si>
    <t>宁晋县</t>
  </si>
  <si>
    <t>130529</t>
  </si>
  <si>
    <t>巨鹿县</t>
  </si>
  <si>
    <t>130530</t>
  </si>
  <si>
    <t>新河县</t>
  </si>
  <si>
    <t>130531</t>
  </si>
  <si>
    <t>广宗县</t>
  </si>
  <si>
    <t>130532</t>
  </si>
  <si>
    <t>平乡县</t>
  </si>
  <si>
    <t>130533</t>
  </si>
  <si>
    <t>威县</t>
  </si>
  <si>
    <t>130534</t>
  </si>
  <si>
    <t>清河县</t>
  </si>
  <si>
    <t>130535</t>
  </si>
  <si>
    <t>临西县</t>
  </si>
  <si>
    <t>130581</t>
  </si>
  <si>
    <t>南宫市</t>
  </si>
  <si>
    <t>130582</t>
  </si>
  <si>
    <t>沙河市</t>
  </si>
  <si>
    <t>130600</t>
  </si>
  <si>
    <t>保定市本级</t>
  </si>
  <si>
    <t>130602</t>
  </si>
  <si>
    <t>竞秀区</t>
  </si>
  <si>
    <t>130606</t>
  </si>
  <si>
    <t>莲池区</t>
  </si>
  <si>
    <t>130607</t>
  </si>
  <si>
    <t>满城区</t>
  </si>
  <si>
    <t>130608</t>
  </si>
  <si>
    <t>清苑区</t>
  </si>
  <si>
    <t>130609</t>
  </si>
  <si>
    <t>徐水区</t>
  </si>
  <si>
    <t>130623</t>
  </si>
  <si>
    <t>涞水县</t>
  </si>
  <si>
    <t>130624</t>
  </si>
  <si>
    <t>阜平县</t>
  </si>
  <si>
    <t>130626</t>
  </si>
  <si>
    <t>定兴县</t>
  </si>
  <si>
    <t>130627</t>
  </si>
  <si>
    <t>唐县</t>
  </si>
  <si>
    <t>130628</t>
  </si>
  <si>
    <t>高阳县</t>
  </si>
  <si>
    <t>130630</t>
  </si>
  <si>
    <t>涞源县</t>
  </si>
  <si>
    <t>130631</t>
  </si>
  <si>
    <t>望都县</t>
  </si>
  <si>
    <t>130633</t>
  </si>
  <si>
    <t>易县</t>
  </si>
  <si>
    <t>130634</t>
  </si>
  <si>
    <t>曲阳县</t>
  </si>
  <si>
    <t>130635</t>
  </si>
  <si>
    <t>蠡县</t>
  </si>
  <si>
    <t>130636</t>
  </si>
  <si>
    <t>顺平县</t>
  </si>
  <si>
    <t>130637</t>
  </si>
  <si>
    <t>博野县</t>
  </si>
  <si>
    <t>130681</t>
  </si>
  <si>
    <t>涿州市</t>
  </si>
  <si>
    <t>130682</t>
  </si>
  <si>
    <t>定州市</t>
  </si>
  <si>
    <t>130683</t>
  </si>
  <si>
    <t>安国市</t>
  </si>
  <si>
    <t>130684</t>
  </si>
  <si>
    <t>高碑店市</t>
  </si>
  <si>
    <t>130700</t>
  </si>
  <si>
    <t>张家口市本级</t>
  </si>
  <si>
    <t>130702</t>
  </si>
  <si>
    <t>桥东区</t>
  </si>
  <si>
    <t>130703</t>
  </si>
  <si>
    <t>130705</t>
  </si>
  <si>
    <t>宣化区</t>
  </si>
  <si>
    <t>130706</t>
  </si>
  <si>
    <t>下花园区</t>
  </si>
  <si>
    <t>130708</t>
  </si>
  <si>
    <t>万全区</t>
  </si>
  <si>
    <t>130709</t>
  </si>
  <si>
    <t>崇礼区</t>
  </si>
  <si>
    <t>130722</t>
  </si>
  <si>
    <t>张北县</t>
  </si>
  <si>
    <t>130723</t>
  </si>
  <si>
    <t>康保县</t>
  </si>
  <si>
    <t>130724</t>
  </si>
  <si>
    <t>沽源县</t>
  </si>
  <si>
    <t>130725</t>
  </si>
  <si>
    <t>尚义县</t>
  </si>
  <si>
    <t>130726</t>
  </si>
  <si>
    <t>蔚县</t>
  </si>
  <si>
    <t>130727</t>
  </si>
  <si>
    <t>阳原县</t>
  </si>
  <si>
    <t>130728</t>
  </si>
  <si>
    <t>怀安县</t>
  </si>
  <si>
    <t>130730</t>
  </si>
  <si>
    <t>怀来县</t>
  </si>
  <si>
    <t>130731</t>
  </si>
  <si>
    <t>涿鹿县</t>
  </si>
  <si>
    <t>130732</t>
  </si>
  <si>
    <t>赤城县</t>
  </si>
  <si>
    <t>130800</t>
  </si>
  <si>
    <t>承德市本级</t>
  </si>
  <si>
    <t>130802</t>
  </si>
  <si>
    <t>双桥区</t>
  </si>
  <si>
    <t>130803</t>
  </si>
  <si>
    <t>双滦区</t>
  </si>
  <si>
    <t>130804</t>
  </si>
  <si>
    <t>鹰手营子矿区</t>
  </si>
  <si>
    <t>130821</t>
  </si>
  <si>
    <t>承德县</t>
  </si>
  <si>
    <t>130822</t>
  </si>
  <si>
    <t>兴隆县</t>
  </si>
  <si>
    <t>130824</t>
  </si>
  <si>
    <t>滦平县</t>
  </si>
  <si>
    <t>130825</t>
  </si>
  <si>
    <t>隆化县</t>
  </si>
  <si>
    <t>130826</t>
  </si>
  <si>
    <t>丰宁满族自治县</t>
  </si>
  <si>
    <t>130827</t>
  </si>
  <si>
    <t>宽城满族自治县</t>
  </si>
  <si>
    <t>130828</t>
  </si>
  <si>
    <t>围场满族蒙古族自治县</t>
  </si>
  <si>
    <t>130881</t>
  </si>
  <si>
    <t>平泉市</t>
  </si>
  <si>
    <t>130900</t>
  </si>
  <si>
    <t>沧州市本级</t>
  </si>
  <si>
    <t>130902</t>
  </si>
  <si>
    <t>130903</t>
  </si>
  <si>
    <t>运河区</t>
  </si>
  <si>
    <t>130921</t>
  </si>
  <si>
    <t>沧县</t>
  </si>
  <si>
    <t>130922</t>
  </si>
  <si>
    <t>青县</t>
  </si>
  <si>
    <t>130923</t>
  </si>
  <si>
    <t>东光县</t>
  </si>
  <si>
    <t>130924</t>
  </si>
  <si>
    <t>海兴县</t>
  </si>
  <si>
    <t>130925</t>
  </si>
  <si>
    <t>盐山县</t>
  </si>
  <si>
    <t>130926</t>
  </si>
  <si>
    <t>肃宁县</t>
  </si>
  <si>
    <t>130927</t>
  </si>
  <si>
    <t>南皮县</t>
  </si>
  <si>
    <t>130928</t>
  </si>
  <si>
    <t>吴桥县</t>
  </si>
  <si>
    <t>130929</t>
  </si>
  <si>
    <t>献县</t>
  </si>
  <si>
    <t>130930</t>
  </si>
  <si>
    <t>孟村回族自治县</t>
  </si>
  <si>
    <t>130981</t>
  </si>
  <si>
    <t>泊头市</t>
  </si>
  <si>
    <t>130982</t>
  </si>
  <si>
    <t>任丘市</t>
  </si>
  <si>
    <t>130983</t>
  </si>
  <si>
    <t>黄骅市</t>
  </si>
  <si>
    <t>130984</t>
  </si>
  <si>
    <t>河间市</t>
  </si>
  <si>
    <t>131000</t>
  </si>
  <si>
    <t>廊坊市本级</t>
  </si>
  <si>
    <t>131002</t>
  </si>
  <si>
    <t>安次区</t>
  </si>
  <si>
    <t>131003</t>
  </si>
  <si>
    <t>广阳区</t>
  </si>
  <si>
    <t>131022</t>
  </si>
  <si>
    <t>固安县</t>
  </si>
  <si>
    <t>131023</t>
  </si>
  <si>
    <t>永清县</t>
  </si>
  <si>
    <t>131024</t>
  </si>
  <si>
    <t>香河县</t>
  </si>
  <si>
    <t>131025</t>
  </si>
  <si>
    <t>大城县</t>
  </si>
  <si>
    <t>131026</t>
  </si>
  <si>
    <t>文安县</t>
  </si>
  <si>
    <t>131028</t>
  </si>
  <si>
    <t>大厂回族自治县</t>
  </si>
  <si>
    <t>131081</t>
  </si>
  <si>
    <t>霸州市</t>
  </si>
  <si>
    <t>131082</t>
  </si>
  <si>
    <t>三河市</t>
  </si>
  <si>
    <t>131100</t>
  </si>
  <si>
    <t>衡水市本级</t>
  </si>
  <si>
    <t>131102</t>
  </si>
  <si>
    <t>桃城区</t>
  </si>
  <si>
    <t>131103</t>
  </si>
  <si>
    <t>冀州区</t>
  </si>
  <si>
    <t>131121</t>
  </si>
  <si>
    <t>枣强县</t>
  </si>
  <si>
    <t>131122</t>
  </si>
  <si>
    <t>武邑县</t>
  </si>
  <si>
    <t>131123</t>
  </si>
  <si>
    <t>武强县</t>
  </si>
  <si>
    <t>131124</t>
  </si>
  <si>
    <t>饶阳县</t>
  </si>
  <si>
    <t>131125</t>
  </si>
  <si>
    <t>安平县</t>
  </si>
  <si>
    <t>131126</t>
  </si>
  <si>
    <t>故城县</t>
  </si>
  <si>
    <t>131127</t>
  </si>
  <si>
    <t>景县</t>
  </si>
  <si>
    <t>131128</t>
  </si>
  <si>
    <t>阜城县</t>
  </si>
  <si>
    <t>131182</t>
  </si>
  <si>
    <t>深州市</t>
  </si>
  <si>
    <t>131400</t>
  </si>
  <si>
    <t>雄安新区本级</t>
  </si>
  <si>
    <t>131402</t>
  </si>
  <si>
    <t>容城县</t>
  </si>
  <si>
    <t>131403</t>
  </si>
  <si>
    <t>安新县</t>
  </si>
  <si>
    <t>131401</t>
  </si>
  <si>
    <t>雄县</t>
  </si>
  <si>
    <t>140000</t>
  </si>
  <si>
    <t>山西省本级</t>
  </si>
  <si>
    <t>140100</t>
  </si>
  <si>
    <t>太原市本级</t>
  </si>
  <si>
    <t>140105</t>
  </si>
  <si>
    <t>小店区</t>
  </si>
  <si>
    <t>140106</t>
  </si>
  <si>
    <t>迎泽区</t>
  </si>
  <si>
    <t>140107</t>
  </si>
  <si>
    <t>杏花岭区</t>
  </si>
  <si>
    <t>140108</t>
  </si>
  <si>
    <t>尖草坪区</t>
  </si>
  <si>
    <t>140109</t>
  </si>
  <si>
    <t>万柏林区</t>
  </si>
  <si>
    <t>140110</t>
  </si>
  <si>
    <t>晋源区</t>
  </si>
  <si>
    <t>140121</t>
  </si>
  <si>
    <t>清徐县</t>
  </si>
  <si>
    <t>140122</t>
  </si>
  <si>
    <t>阳曲县</t>
  </si>
  <si>
    <t>140123</t>
  </si>
  <si>
    <t>娄烦县</t>
  </si>
  <si>
    <t>140181</t>
  </si>
  <si>
    <t>古交市</t>
  </si>
  <si>
    <t>140200</t>
  </si>
  <si>
    <t>大同市本级</t>
  </si>
  <si>
    <t>140212</t>
  </si>
  <si>
    <t>新荣区</t>
  </si>
  <si>
    <t>140213</t>
  </si>
  <si>
    <t>平城区</t>
  </si>
  <si>
    <t>140214</t>
  </si>
  <si>
    <t>云冈区</t>
  </si>
  <si>
    <t>140215</t>
  </si>
  <si>
    <t>云州区</t>
  </si>
  <si>
    <t>140221</t>
  </si>
  <si>
    <t>阳高县</t>
  </si>
  <si>
    <t>140222</t>
  </si>
  <si>
    <t>天镇县</t>
  </si>
  <si>
    <t>140223</t>
  </si>
  <si>
    <t>广灵县</t>
  </si>
  <si>
    <t>140224</t>
  </si>
  <si>
    <t>灵丘县</t>
  </si>
  <si>
    <t>140225</t>
  </si>
  <si>
    <t>浑源县</t>
  </si>
  <si>
    <t>140226</t>
  </si>
  <si>
    <t>左云县</t>
  </si>
  <si>
    <t>140300</t>
  </si>
  <si>
    <t>阳泉市本级</t>
  </si>
  <si>
    <t>140302</t>
  </si>
  <si>
    <t>城区</t>
  </si>
  <si>
    <t>140303</t>
  </si>
  <si>
    <t>矿区</t>
  </si>
  <si>
    <t>140311</t>
  </si>
  <si>
    <t>郊区</t>
  </si>
  <si>
    <t>140321</t>
  </si>
  <si>
    <t>平定县</t>
  </si>
  <si>
    <t>140322</t>
  </si>
  <si>
    <t>盂县</t>
  </si>
  <si>
    <t>140400</t>
  </si>
  <si>
    <t>长治市本级</t>
  </si>
  <si>
    <t>140403</t>
  </si>
  <si>
    <t>潞州区</t>
  </si>
  <si>
    <t>140404</t>
  </si>
  <si>
    <t>上党区</t>
  </si>
  <si>
    <t>140405</t>
  </si>
  <si>
    <t>屯留区</t>
  </si>
  <si>
    <t>140406</t>
  </si>
  <si>
    <t>潞城区</t>
  </si>
  <si>
    <t>140423</t>
  </si>
  <si>
    <t>襄垣县</t>
  </si>
  <si>
    <t>140425</t>
  </si>
  <si>
    <t>平顺县</t>
  </si>
  <si>
    <t>140426</t>
  </si>
  <si>
    <t>黎城县</t>
  </si>
  <si>
    <t>140427</t>
  </si>
  <si>
    <t>壶关县</t>
  </si>
  <si>
    <t>140428</t>
  </si>
  <si>
    <t>长子县</t>
  </si>
  <si>
    <t>140429</t>
  </si>
  <si>
    <t>武乡县</t>
  </si>
  <si>
    <t>140430</t>
  </si>
  <si>
    <t>沁县</t>
  </si>
  <si>
    <t>140431</t>
  </si>
  <si>
    <t>沁源县</t>
  </si>
  <si>
    <t>140500</t>
  </si>
  <si>
    <t>晋城市本级</t>
  </si>
  <si>
    <t>140502</t>
  </si>
  <si>
    <t>140521</t>
  </si>
  <si>
    <t>沁水县</t>
  </si>
  <si>
    <t>140522</t>
  </si>
  <si>
    <t>阳城县</t>
  </si>
  <si>
    <t>140524</t>
  </si>
  <si>
    <t>陵川县</t>
  </si>
  <si>
    <t>140525</t>
  </si>
  <si>
    <t>泽州县</t>
  </si>
  <si>
    <t>140581</t>
  </si>
  <si>
    <t>高平市</t>
  </si>
  <si>
    <t>140600</t>
  </si>
  <si>
    <t>朔州市本级</t>
  </si>
  <si>
    <t>140602</t>
  </si>
  <si>
    <t>朔城区</t>
  </si>
  <si>
    <t>140603</t>
  </si>
  <si>
    <t>平鲁区</t>
  </si>
  <si>
    <t>140621</t>
  </si>
  <si>
    <t>山阴县</t>
  </si>
  <si>
    <t>140622</t>
  </si>
  <si>
    <t>应县</t>
  </si>
  <si>
    <t>140623</t>
  </si>
  <si>
    <t>右玉县</t>
  </si>
  <si>
    <t>140681</t>
  </si>
  <si>
    <t>怀仁市</t>
  </si>
  <si>
    <t>140700</t>
  </si>
  <si>
    <t>晋中市本级</t>
  </si>
  <si>
    <t>140702</t>
  </si>
  <si>
    <t>榆次区</t>
  </si>
  <si>
    <t>140703</t>
  </si>
  <si>
    <t>太谷区</t>
  </si>
  <si>
    <t>140721</t>
  </si>
  <si>
    <t>榆社县</t>
  </si>
  <si>
    <t>140722</t>
  </si>
  <si>
    <t>左权县</t>
  </si>
  <si>
    <t>140723</t>
  </si>
  <si>
    <t>和顺县</t>
  </si>
  <si>
    <t>140724</t>
  </si>
  <si>
    <t>昔阳县</t>
  </si>
  <si>
    <t>140725</t>
  </si>
  <si>
    <t>寿阳县</t>
  </si>
  <si>
    <t>140727</t>
  </si>
  <si>
    <t>祁县</t>
  </si>
  <si>
    <t>140728</t>
  </si>
  <si>
    <t>平遥县</t>
  </si>
  <si>
    <t>140729</t>
  </si>
  <si>
    <t>灵石县</t>
  </si>
  <si>
    <t>140781</t>
  </si>
  <si>
    <t>介休市</t>
  </si>
  <si>
    <t>140800</t>
  </si>
  <si>
    <t>运城市本级</t>
  </si>
  <si>
    <t>140802</t>
  </si>
  <si>
    <t>盐湖区</t>
  </si>
  <si>
    <t>140821</t>
  </si>
  <si>
    <t>临猗县</t>
  </si>
  <si>
    <t>140822</t>
  </si>
  <si>
    <t>万荣县</t>
  </si>
  <si>
    <t>140823</t>
  </si>
  <si>
    <t>闻喜县</t>
  </si>
  <si>
    <t>140824</t>
  </si>
  <si>
    <t>稷山县</t>
  </si>
  <si>
    <t>140825</t>
  </si>
  <si>
    <t>新绛县</t>
  </si>
  <si>
    <t>140826</t>
  </si>
  <si>
    <t>绛县</t>
  </si>
  <si>
    <t>140827</t>
  </si>
  <si>
    <t>垣曲县</t>
  </si>
  <si>
    <t>140828</t>
  </si>
  <si>
    <t>夏县</t>
  </si>
  <si>
    <t>140829</t>
  </si>
  <si>
    <t>平陆县</t>
  </si>
  <si>
    <t>140830</t>
  </si>
  <si>
    <t>芮城县</t>
  </si>
  <si>
    <t>140881</t>
  </si>
  <si>
    <t>永济市</t>
  </si>
  <si>
    <t>140882</t>
  </si>
  <si>
    <t>河津市</t>
  </si>
  <si>
    <t>140900</t>
  </si>
  <si>
    <t>忻州市本级</t>
  </si>
  <si>
    <t>140902</t>
  </si>
  <si>
    <t>忻府区</t>
  </si>
  <si>
    <t>140921</t>
  </si>
  <si>
    <t>定襄县</t>
  </si>
  <si>
    <t>140922</t>
  </si>
  <si>
    <t>五台县</t>
  </si>
  <si>
    <t>140923</t>
  </si>
  <si>
    <t>代县</t>
  </si>
  <si>
    <t>140924</t>
  </si>
  <si>
    <t>繁峙县</t>
  </si>
  <si>
    <t>140925</t>
  </si>
  <si>
    <t>宁武县</t>
  </si>
  <si>
    <t>140926</t>
  </si>
  <si>
    <t>静乐县</t>
  </si>
  <si>
    <t>140927</t>
  </si>
  <si>
    <t>神池县</t>
  </si>
  <si>
    <t>140928</t>
  </si>
  <si>
    <t>五寨县</t>
  </si>
  <si>
    <t>140929</t>
  </si>
  <si>
    <t>岢岚县</t>
  </si>
  <si>
    <t>140930</t>
  </si>
  <si>
    <t>河曲县</t>
  </si>
  <si>
    <t>140931</t>
  </si>
  <si>
    <t>保德县</t>
  </si>
  <si>
    <t>140932</t>
  </si>
  <si>
    <t>偏关县</t>
  </si>
  <si>
    <t>140981</t>
  </si>
  <si>
    <t>原平市</t>
  </si>
  <si>
    <t>141000</t>
  </si>
  <si>
    <t>临汾市本级</t>
  </si>
  <si>
    <t>141002</t>
  </si>
  <si>
    <t>尧都区</t>
  </si>
  <si>
    <t>141021</t>
  </si>
  <si>
    <t>曲沃县</t>
  </si>
  <si>
    <t>141022</t>
  </si>
  <si>
    <t>翼城县</t>
  </si>
  <si>
    <t>141023</t>
  </si>
  <si>
    <t>襄汾县</t>
  </si>
  <si>
    <t>141024</t>
  </si>
  <si>
    <t>洪洞县</t>
  </si>
  <si>
    <t>141025</t>
  </si>
  <si>
    <t>古县</t>
  </si>
  <si>
    <t>141026</t>
  </si>
  <si>
    <t>安泽县</t>
  </si>
  <si>
    <t>141027</t>
  </si>
  <si>
    <t>浮山县</t>
  </si>
  <si>
    <t>141028</t>
  </si>
  <si>
    <t>吉县</t>
  </si>
  <si>
    <t>141029</t>
  </si>
  <si>
    <t>乡宁县</t>
  </si>
  <si>
    <t>141030</t>
  </si>
  <si>
    <t>大宁县</t>
  </si>
  <si>
    <t>141031</t>
  </si>
  <si>
    <t>隰县</t>
  </si>
  <si>
    <t>141032</t>
  </si>
  <si>
    <t>永和县</t>
  </si>
  <si>
    <t>141033</t>
  </si>
  <si>
    <t>蒲县</t>
  </si>
  <si>
    <t>141034</t>
  </si>
  <si>
    <t>汾西县</t>
  </si>
  <si>
    <t>141081</t>
  </si>
  <si>
    <t>侯马市</t>
  </si>
  <si>
    <t>141082</t>
  </si>
  <si>
    <t>霍州市</t>
  </si>
  <si>
    <t>141100</t>
  </si>
  <si>
    <t>吕梁市本级</t>
  </si>
  <si>
    <t>141102</t>
  </si>
  <si>
    <t>离石区</t>
  </si>
  <si>
    <t>141121</t>
  </si>
  <si>
    <t>文水县</t>
  </si>
  <si>
    <t>141122</t>
  </si>
  <si>
    <t>交城县</t>
  </si>
  <si>
    <t>141123</t>
  </si>
  <si>
    <t>兴县</t>
  </si>
  <si>
    <t>141124</t>
  </si>
  <si>
    <t>临县</t>
  </si>
  <si>
    <t>141125</t>
  </si>
  <si>
    <t>柳林县</t>
  </si>
  <si>
    <t>141126</t>
  </si>
  <si>
    <t>石楼县</t>
  </si>
  <si>
    <t>141127</t>
  </si>
  <si>
    <t>岚县</t>
  </si>
  <si>
    <t>141128</t>
  </si>
  <si>
    <t>方山县</t>
  </si>
  <si>
    <t>141129</t>
  </si>
  <si>
    <t>中阳县</t>
  </si>
  <si>
    <t>141130</t>
  </si>
  <si>
    <t>交口县</t>
  </si>
  <si>
    <t>141181</t>
  </si>
  <si>
    <t>孝义市</t>
  </si>
  <si>
    <t>141182</t>
  </si>
  <si>
    <t>汾阳市</t>
  </si>
  <si>
    <t>150000</t>
  </si>
  <si>
    <t>内蒙古自治区本级</t>
  </si>
  <si>
    <t>150100</t>
  </si>
  <si>
    <t>呼和浩特市本级</t>
  </si>
  <si>
    <t>150102</t>
  </si>
  <si>
    <t>新城区</t>
  </si>
  <si>
    <t>150103</t>
  </si>
  <si>
    <t>回民区</t>
  </si>
  <si>
    <t>150104</t>
  </si>
  <si>
    <t>玉泉区</t>
  </si>
  <si>
    <t>150105</t>
  </si>
  <si>
    <t>赛罕区</t>
  </si>
  <si>
    <t>150121</t>
  </si>
  <si>
    <t>土默特左旗</t>
  </si>
  <si>
    <t>150122</t>
  </si>
  <si>
    <t>托克托县</t>
  </si>
  <si>
    <t>150123</t>
  </si>
  <si>
    <t>和林格尔县</t>
  </si>
  <si>
    <t>150124</t>
  </si>
  <si>
    <t>清水河县</t>
  </si>
  <si>
    <t>150125</t>
  </si>
  <si>
    <t>武川县</t>
  </si>
  <si>
    <t>150200</t>
  </si>
  <si>
    <t>包头市本级</t>
  </si>
  <si>
    <t>150202</t>
  </si>
  <si>
    <t>东河区</t>
  </si>
  <si>
    <t>150203</t>
  </si>
  <si>
    <t>昆都仑区</t>
  </si>
  <si>
    <t>150204</t>
  </si>
  <si>
    <t>青山区</t>
  </si>
  <si>
    <t>150205</t>
  </si>
  <si>
    <t>石拐区</t>
  </si>
  <si>
    <t>150206</t>
  </si>
  <si>
    <t>白云鄂博矿区</t>
  </si>
  <si>
    <t>150207</t>
  </si>
  <si>
    <t>九原区</t>
  </si>
  <si>
    <t>150221</t>
  </si>
  <si>
    <t>土默特右旗</t>
  </si>
  <si>
    <t>150222</t>
  </si>
  <si>
    <t>固阳县</t>
  </si>
  <si>
    <t>150223</t>
  </si>
  <si>
    <t>达尔罕茂明安联合旗</t>
  </si>
  <si>
    <t>150300</t>
  </si>
  <si>
    <t>乌海市本级</t>
  </si>
  <si>
    <t>150302</t>
  </si>
  <si>
    <t>海勃湾区</t>
  </si>
  <si>
    <t>150303</t>
  </si>
  <si>
    <t>海南区</t>
  </si>
  <si>
    <t>150304</t>
  </si>
  <si>
    <t>乌达区</t>
  </si>
  <si>
    <t>150400</t>
  </si>
  <si>
    <t>赤峰市本级</t>
  </si>
  <si>
    <t>150402</t>
  </si>
  <si>
    <t>红山区</t>
  </si>
  <si>
    <t>150403</t>
  </si>
  <si>
    <t>元宝山区</t>
  </si>
  <si>
    <t>150404</t>
  </si>
  <si>
    <t>松山区</t>
  </si>
  <si>
    <t>150421</t>
  </si>
  <si>
    <t>阿鲁科尔沁旗</t>
  </si>
  <si>
    <t>150422</t>
  </si>
  <si>
    <t>巴林左旗</t>
  </si>
  <si>
    <t>150423</t>
  </si>
  <si>
    <t>巴林右旗</t>
  </si>
  <si>
    <t>150424</t>
  </si>
  <si>
    <t>林西县</t>
  </si>
  <si>
    <t>150425</t>
  </si>
  <si>
    <t>克什克腾旗</t>
  </si>
  <si>
    <t>150426</t>
  </si>
  <si>
    <t>翁牛特旗</t>
  </si>
  <si>
    <t>150428</t>
  </si>
  <si>
    <t>喀喇沁旗</t>
  </si>
  <si>
    <t>150429</t>
  </si>
  <si>
    <t>宁城县</t>
  </si>
  <si>
    <t>150430</t>
  </si>
  <si>
    <t>敖汉旗</t>
  </si>
  <si>
    <t>150500</t>
  </si>
  <si>
    <t>通辽市本级</t>
  </si>
  <si>
    <t>150502</t>
  </si>
  <si>
    <t>科尔沁区</t>
  </si>
  <si>
    <t>150521</t>
  </si>
  <si>
    <t>科尔沁左翼中旗</t>
  </si>
  <si>
    <t>150522</t>
  </si>
  <si>
    <t>科尔沁左翼后旗</t>
  </si>
  <si>
    <t>150523</t>
  </si>
  <si>
    <t>开鲁县</t>
  </si>
  <si>
    <t>150524</t>
  </si>
  <si>
    <t>库伦旗</t>
  </si>
  <si>
    <t>150525</t>
  </si>
  <si>
    <t>奈曼旗</t>
  </si>
  <si>
    <t>150526</t>
  </si>
  <si>
    <t>扎鲁特旗</t>
  </si>
  <si>
    <t>150581</t>
  </si>
  <si>
    <t>霍林郭勒市</t>
  </si>
  <si>
    <t>150600</t>
  </si>
  <si>
    <t>鄂尔多斯市本级</t>
  </si>
  <si>
    <t>150602</t>
  </si>
  <si>
    <t>东胜区</t>
  </si>
  <si>
    <t>150603</t>
  </si>
  <si>
    <t>康巴什区</t>
  </si>
  <si>
    <t>150621</t>
  </si>
  <si>
    <t>达拉特旗</t>
  </si>
  <si>
    <t>150622</t>
  </si>
  <si>
    <t>准格尔旗</t>
  </si>
  <si>
    <t>150623</t>
  </si>
  <si>
    <t>鄂托克前旗</t>
  </si>
  <si>
    <t>150624</t>
  </si>
  <si>
    <t>鄂托克旗</t>
  </si>
  <si>
    <t>150625</t>
  </si>
  <si>
    <t>杭锦旗</t>
  </si>
  <si>
    <t>150626</t>
  </si>
  <si>
    <t>乌审旗</t>
  </si>
  <si>
    <t>150627</t>
  </si>
  <si>
    <t>伊金霍洛旗</t>
  </si>
  <si>
    <t>150700</t>
  </si>
  <si>
    <t>呼伦贝尔市本级</t>
  </si>
  <si>
    <t>150702</t>
  </si>
  <si>
    <t>海拉尔区</t>
  </si>
  <si>
    <t>150703</t>
  </si>
  <si>
    <t>扎赉诺尔区</t>
  </si>
  <si>
    <t>150721</t>
  </si>
  <si>
    <t>阿荣旗</t>
  </si>
  <si>
    <t>150722</t>
  </si>
  <si>
    <t>莫力达瓦达斡尔族自治旗</t>
  </si>
  <si>
    <t>150723</t>
  </si>
  <si>
    <t>鄂伦春自治旗</t>
  </si>
  <si>
    <t>150724</t>
  </si>
  <si>
    <t>鄂温克族自治旗</t>
  </si>
  <si>
    <t>150725</t>
  </si>
  <si>
    <t>陈巴尔虎旗</t>
  </si>
  <si>
    <t>150726</t>
  </si>
  <si>
    <t>新巴尔虎左旗</t>
  </si>
  <si>
    <t>150727</t>
  </si>
  <si>
    <t>新巴尔虎右旗</t>
  </si>
  <si>
    <t>150781</t>
  </si>
  <si>
    <t>满洲里市</t>
  </si>
  <si>
    <t>150782</t>
  </si>
  <si>
    <t>牙克石市</t>
  </si>
  <si>
    <t>150783</t>
  </si>
  <si>
    <t>扎兰屯市</t>
  </si>
  <si>
    <t>150784</t>
  </si>
  <si>
    <t>额尔古纳市</t>
  </si>
  <si>
    <t>150785</t>
  </si>
  <si>
    <t>根河市</t>
  </si>
  <si>
    <t>150800</t>
  </si>
  <si>
    <t>巴彦淖尔市本级</t>
  </si>
  <si>
    <t>150802</t>
  </si>
  <si>
    <t>临河区</t>
  </si>
  <si>
    <t>150821</t>
  </si>
  <si>
    <t>五原县</t>
  </si>
  <si>
    <t>150822</t>
  </si>
  <si>
    <t>磴口县</t>
  </si>
  <si>
    <t>150823</t>
  </si>
  <si>
    <t>乌拉特前旗</t>
  </si>
  <si>
    <t>150824</t>
  </si>
  <si>
    <t>乌拉特中旗</t>
  </si>
  <si>
    <t>150825</t>
  </si>
  <si>
    <t>乌拉特后旗</t>
  </si>
  <si>
    <t>150826</t>
  </si>
  <si>
    <t>杭锦后旗</t>
  </si>
  <si>
    <t>150900</t>
  </si>
  <si>
    <t>乌兰察布市本级</t>
  </si>
  <si>
    <t>150902</t>
  </si>
  <si>
    <t>集宁区</t>
  </si>
  <si>
    <t>150921</t>
  </si>
  <si>
    <t>卓资县</t>
  </si>
  <si>
    <t>150922</t>
  </si>
  <si>
    <t>化德县</t>
  </si>
  <si>
    <t>150923</t>
  </si>
  <si>
    <t>商都县</t>
  </si>
  <si>
    <t>150924</t>
  </si>
  <si>
    <t>兴和县</t>
  </si>
  <si>
    <t>150925</t>
  </si>
  <si>
    <t>凉城县</t>
  </si>
  <si>
    <t>150926</t>
  </si>
  <si>
    <t>察哈尔右翼前旗</t>
  </si>
  <si>
    <t>150927</t>
  </si>
  <si>
    <t>察哈尔右翼中旗</t>
  </si>
  <si>
    <t>150928</t>
  </si>
  <si>
    <t>察哈尔右翼后旗</t>
  </si>
  <si>
    <t>150929</t>
  </si>
  <si>
    <t>四子王旗</t>
  </si>
  <si>
    <t>150981</t>
  </si>
  <si>
    <t>丰镇市</t>
  </si>
  <si>
    <t>152200</t>
  </si>
  <si>
    <t>兴安盟本级</t>
  </si>
  <si>
    <t>152201</t>
  </si>
  <si>
    <t>乌兰浩特市</t>
  </si>
  <si>
    <t>152202</t>
  </si>
  <si>
    <t>阿尔山市</t>
  </si>
  <si>
    <t>152221</t>
  </si>
  <si>
    <t>科尔沁右翼前旗</t>
  </si>
  <si>
    <t>152222</t>
  </si>
  <si>
    <t>科尔沁右翼中旗</t>
  </si>
  <si>
    <t>152223</t>
  </si>
  <si>
    <t>扎赉特旗</t>
  </si>
  <si>
    <t>152224</t>
  </si>
  <si>
    <t>突泉县</t>
  </si>
  <si>
    <t>152500</t>
  </si>
  <si>
    <t>锡林郭勒盟本级</t>
  </si>
  <si>
    <t>152501</t>
  </si>
  <si>
    <t>二连浩特市</t>
  </si>
  <si>
    <t>152502</t>
  </si>
  <si>
    <t>锡林浩特市</t>
  </si>
  <si>
    <t>152522</t>
  </si>
  <si>
    <t>阿巴嘎旗</t>
  </si>
  <si>
    <t>152523</t>
  </si>
  <si>
    <t>苏尼特左旗</t>
  </si>
  <si>
    <t>152524</t>
  </si>
  <si>
    <t>苏尼特右旗</t>
  </si>
  <si>
    <t>152525</t>
  </si>
  <si>
    <t>东乌珠穆沁旗</t>
  </si>
  <si>
    <t>152526</t>
  </si>
  <si>
    <t>西乌珠穆沁旗</t>
  </si>
  <si>
    <t>152527</t>
  </si>
  <si>
    <t>太仆寺旗</t>
  </si>
  <si>
    <t>152528</t>
  </si>
  <si>
    <t>镶黄旗</t>
  </si>
  <si>
    <t>152529</t>
  </si>
  <si>
    <t>正镶白旗</t>
  </si>
  <si>
    <t>152530</t>
  </si>
  <si>
    <t>正蓝旗</t>
  </si>
  <si>
    <t>152531</t>
  </si>
  <si>
    <t>多伦县</t>
  </si>
  <si>
    <t>152900</t>
  </si>
  <si>
    <t>阿拉善盟本级</t>
  </si>
  <si>
    <t>152921</t>
  </si>
  <si>
    <t>阿拉善左旗</t>
  </si>
  <si>
    <t>152922</t>
  </si>
  <si>
    <t>阿拉善右旗</t>
  </si>
  <si>
    <t>152923</t>
  </si>
  <si>
    <t>额济纳旗</t>
  </si>
  <si>
    <t>210000</t>
  </si>
  <si>
    <t>辽宁省本级</t>
  </si>
  <si>
    <t>210100</t>
  </si>
  <si>
    <t>沈阳市本级</t>
  </si>
  <si>
    <t>210102</t>
  </si>
  <si>
    <t>210103</t>
  </si>
  <si>
    <t>沈河区</t>
  </si>
  <si>
    <t>210104</t>
  </si>
  <si>
    <t>大东区</t>
  </si>
  <si>
    <t>210105</t>
  </si>
  <si>
    <t>皇姑区</t>
  </si>
  <si>
    <t>210106</t>
  </si>
  <si>
    <t>铁西区</t>
  </si>
  <si>
    <t>210111</t>
  </si>
  <si>
    <t>苏家屯区</t>
  </si>
  <si>
    <t>210112</t>
  </si>
  <si>
    <t>浑南区</t>
  </si>
  <si>
    <t>210113</t>
  </si>
  <si>
    <t>沈北新区</t>
  </si>
  <si>
    <t>210114</t>
  </si>
  <si>
    <t>于洪区</t>
  </si>
  <si>
    <t>210115</t>
  </si>
  <si>
    <t>辽中区</t>
  </si>
  <si>
    <t>210123</t>
  </si>
  <si>
    <t>康平县</t>
  </si>
  <si>
    <t>210124</t>
  </si>
  <si>
    <t>法库县</t>
  </si>
  <si>
    <t>210181</t>
  </si>
  <si>
    <t>新民市</t>
  </si>
  <si>
    <t>210200</t>
  </si>
  <si>
    <t>大连市本级</t>
  </si>
  <si>
    <t>210202</t>
  </si>
  <si>
    <t>中山区</t>
  </si>
  <si>
    <t>210203</t>
  </si>
  <si>
    <t>西岗区</t>
  </si>
  <si>
    <t>210204</t>
  </si>
  <si>
    <t>沙河口区</t>
  </si>
  <si>
    <t>210211</t>
  </si>
  <si>
    <t>甘井子区</t>
  </si>
  <si>
    <t>210212</t>
  </si>
  <si>
    <t>旅顺口区</t>
  </si>
  <si>
    <t>210213</t>
  </si>
  <si>
    <t>金州区</t>
  </si>
  <si>
    <t>210214</t>
  </si>
  <si>
    <t>普兰店区</t>
  </si>
  <si>
    <t>210224</t>
  </si>
  <si>
    <t>长海县</t>
  </si>
  <si>
    <t>210281</t>
  </si>
  <si>
    <t>瓦房店市</t>
  </si>
  <si>
    <t>210283</t>
  </si>
  <si>
    <t>庄河市</t>
  </si>
  <si>
    <t>210300</t>
  </si>
  <si>
    <t>鞍山市本级</t>
  </si>
  <si>
    <t>210302</t>
  </si>
  <si>
    <t>铁东区</t>
  </si>
  <si>
    <t>210303</t>
  </si>
  <si>
    <t>210304</t>
  </si>
  <si>
    <t>立山区</t>
  </si>
  <si>
    <t>210311</t>
  </si>
  <si>
    <t>千山区</t>
  </si>
  <si>
    <t>210321</t>
  </si>
  <si>
    <t>台安县</t>
  </si>
  <si>
    <t>210323</t>
  </si>
  <si>
    <t>岫岩满族自治县</t>
  </si>
  <si>
    <t>210381</t>
  </si>
  <si>
    <t>海城市</t>
  </si>
  <si>
    <t>210400</t>
  </si>
  <si>
    <t>抚顺市本级</t>
  </si>
  <si>
    <t>210402</t>
  </si>
  <si>
    <t>新抚区</t>
  </si>
  <si>
    <t>210403</t>
  </si>
  <si>
    <t>东洲区</t>
  </si>
  <si>
    <t>210404</t>
  </si>
  <si>
    <t>望花区</t>
  </si>
  <si>
    <t>210411</t>
  </si>
  <si>
    <t>顺城区</t>
  </si>
  <si>
    <t>210421</t>
  </si>
  <si>
    <t>抚顺县</t>
  </si>
  <si>
    <t>210422</t>
  </si>
  <si>
    <t>新宾满族自治县</t>
  </si>
  <si>
    <t>210423</t>
  </si>
  <si>
    <t>清原满族自治县</t>
  </si>
  <si>
    <t>210500</t>
  </si>
  <si>
    <t>本溪市本级</t>
  </si>
  <si>
    <t>210502</t>
  </si>
  <si>
    <t>平山区</t>
  </si>
  <si>
    <t>210503</t>
  </si>
  <si>
    <t>溪湖区</t>
  </si>
  <si>
    <t>210504</t>
  </si>
  <si>
    <t>明山区</t>
  </si>
  <si>
    <t>210505</t>
  </si>
  <si>
    <t>南芬区</t>
  </si>
  <si>
    <t>210521</t>
  </si>
  <si>
    <t>本溪满族自治县</t>
  </si>
  <si>
    <t>210522</t>
  </si>
  <si>
    <t>桓仁满族自治县</t>
  </si>
  <si>
    <t>210600</t>
  </si>
  <si>
    <t>丹东市本级</t>
  </si>
  <si>
    <t>210602</t>
  </si>
  <si>
    <t>元宝区</t>
  </si>
  <si>
    <t>210603</t>
  </si>
  <si>
    <t>振兴区</t>
  </si>
  <si>
    <t>210604</t>
  </si>
  <si>
    <t>振安区</t>
  </si>
  <si>
    <t>210624</t>
  </si>
  <si>
    <t>宽甸满族自治县</t>
  </si>
  <si>
    <t>210681</t>
  </si>
  <si>
    <t>东港市</t>
  </si>
  <si>
    <t>210682</t>
  </si>
  <si>
    <t>凤城市</t>
  </si>
  <si>
    <t>210700</t>
  </si>
  <si>
    <t>锦州市本级</t>
  </si>
  <si>
    <t>210702</t>
  </si>
  <si>
    <t>古塔区</t>
  </si>
  <si>
    <t>210703</t>
  </si>
  <si>
    <t>凌河区</t>
  </si>
  <si>
    <t>210711</t>
  </si>
  <si>
    <t>太和区</t>
  </si>
  <si>
    <t>210726</t>
  </si>
  <si>
    <t>黑山县</t>
  </si>
  <si>
    <t>210727</t>
  </si>
  <si>
    <t>义县</t>
  </si>
  <si>
    <t>210781</t>
  </si>
  <si>
    <t>凌海市</t>
  </si>
  <si>
    <t>210782</t>
  </si>
  <si>
    <t>北镇市</t>
  </si>
  <si>
    <t>210800</t>
  </si>
  <si>
    <t>营口市本级</t>
  </si>
  <si>
    <t>210802</t>
  </si>
  <si>
    <t>站前区</t>
  </si>
  <si>
    <t>210803</t>
  </si>
  <si>
    <t>西市区</t>
  </si>
  <si>
    <t>210804</t>
  </si>
  <si>
    <t>鲅鱼圈区</t>
  </si>
  <si>
    <t>210811</t>
  </si>
  <si>
    <t>老边区</t>
  </si>
  <si>
    <t>210881</t>
  </si>
  <si>
    <t>盖州市</t>
  </si>
  <si>
    <t>210882</t>
  </si>
  <si>
    <t>大石桥市</t>
  </si>
  <si>
    <t>210900</t>
  </si>
  <si>
    <t>阜新市本级</t>
  </si>
  <si>
    <t>210902</t>
  </si>
  <si>
    <t>海州区</t>
  </si>
  <si>
    <t>210903</t>
  </si>
  <si>
    <t>新邱区</t>
  </si>
  <si>
    <t>210904</t>
  </si>
  <si>
    <t>太平区</t>
  </si>
  <si>
    <t>210905</t>
  </si>
  <si>
    <t>清河门区</t>
  </si>
  <si>
    <t>210911</t>
  </si>
  <si>
    <t>细河区</t>
  </si>
  <si>
    <t>210921</t>
  </si>
  <si>
    <t>阜新蒙古族自治县</t>
  </si>
  <si>
    <t>210922</t>
  </si>
  <si>
    <t>彰武县</t>
  </si>
  <si>
    <t>211000</t>
  </si>
  <si>
    <t>辽阳市本级</t>
  </si>
  <si>
    <t>211002</t>
  </si>
  <si>
    <t>白塔区</t>
  </si>
  <si>
    <t>211003</t>
  </si>
  <si>
    <t>文圣区</t>
  </si>
  <si>
    <t>211004</t>
  </si>
  <si>
    <t>宏伟区</t>
  </si>
  <si>
    <t>211005</t>
  </si>
  <si>
    <t>弓长岭区</t>
  </si>
  <si>
    <t>211011</t>
  </si>
  <si>
    <t>太子河区</t>
  </si>
  <si>
    <t>211021</t>
  </si>
  <si>
    <t>辽阳县</t>
  </si>
  <si>
    <t>211081</t>
  </si>
  <si>
    <t>灯塔市</t>
  </si>
  <si>
    <t>211100</t>
  </si>
  <si>
    <t>盘锦市本级</t>
  </si>
  <si>
    <t>211102</t>
  </si>
  <si>
    <t>双台子区</t>
  </si>
  <si>
    <t>211103</t>
  </si>
  <si>
    <t>兴隆台区</t>
  </si>
  <si>
    <t>211104</t>
  </si>
  <si>
    <t>大洼区</t>
  </si>
  <si>
    <t>211122</t>
  </si>
  <si>
    <t>盘山县</t>
  </si>
  <si>
    <t>211200</t>
  </si>
  <si>
    <t>铁岭市本级</t>
  </si>
  <si>
    <t>211202</t>
  </si>
  <si>
    <t>银州区</t>
  </si>
  <si>
    <t>211204</t>
  </si>
  <si>
    <t>清河区</t>
  </si>
  <si>
    <t>211221</t>
  </si>
  <si>
    <t>铁岭县</t>
  </si>
  <si>
    <t>211223</t>
  </si>
  <si>
    <t>西丰县</t>
  </si>
  <si>
    <t>211224</t>
  </si>
  <si>
    <t>昌图县</t>
  </si>
  <si>
    <t>211281</t>
  </si>
  <si>
    <t>调兵山市</t>
  </si>
  <si>
    <t>211282</t>
  </si>
  <si>
    <t>开原市</t>
  </si>
  <si>
    <t>211300</t>
  </si>
  <si>
    <t>朝阳市本级</t>
  </si>
  <si>
    <t>211302</t>
  </si>
  <si>
    <t>双塔区</t>
  </si>
  <si>
    <t>211303</t>
  </si>
  <si>
    <t>龙城区</t>
  </si>
  <si>
    <t>211321</t>
  </si>
  <si>
    <t>朝阳县</t>
  </si>
  <si>
    <t>211322</t>
  </si>
  <si>
    <t>建平县</t>
  </si>
  <si>
    <t>211324</t>
  </si>
  <si>
    <t>喀喇沁左翼蒙古族自治县</t>
  </si>
  <si>
    <t>211381</t>
  </si>
  <si>
    <t>北票市</t>
  </si>
  <si>
    <t>211382</t>
  </si>
  <si>
    <t>凌源市</t>
  </si>
  <si>
    <t>211400</t>
  </si>
  <si>
    <t>葫芦岛市本级</t>
  </si>
  <si>
    <t>211402</t>
  </si>
  <si>
    <t>连山区</t>
  </si>
  <si>
    <t>211403</t>
  </si>
  <si>
    <t>龙港区</t>
  </si>
  <si>
    <t>211404</t>
  </si>
  <si>
    <t>南票区</t>
  </si>
  <si>
    <t>211421</t>
  </si>
  <si>
    <t>绥中县</t>
  </si>
  <si>
    <t>211422</t>
  </si>
  <si>
    <t>建昌县</t>
  </si>
  <si>
    <t>211481</t>
  </si>
  <si>
    <t>兴城市</t>
  </si>
  <si>
    <t>220000</t>
  </si>
  <si>
    <t>吉林省本级</t>
  </si>
  <si>
    <t>220100</t>
  </si>
  <si>
    <t>长春市本级</t>
  </si>
  <si>
    <t>220102</t>
  </si>
  <si>
    <t>南关区</t>
  </si>
  <si>
    <t>220103</t>
  </si>
  <si>
    <t>宽城区</t>
  </si>
  <si>
    <t>220104</t>
  </si>
  <si>
    <t>220105</t>
  </si>
  <si>
    <t>二道区</t>
  </si>
  <si>
    <t>220106</t>
  </si>
  <si>
    <t>绿园区</t>
  </si>
  <si>
    <t>220112</t>
  </si>
  <si>
    <t>双阳区</t>
  </si>
  <si>
    <t>220113</t>
  </si>
  <si>
    <t>九台区</t>
  </si>
  <si>
    <t>220122</t>
  </si>
  <si>
    <t>农安县</t>
  </si>
  <si>
    <t>220182</t>
  </si>
  <si>
    <t>榆树市</t>
  </si>
  <si>
    <t>220183</t>
  </si>
  <si>
    <t>德惠市</t>
  </si>
  <si>
    <t>220184</t>
  </si>
  <si>
    <t>公主岭市</t>
  </si>
  <si>
    <t>220200</t>
  </si>
  <si>
    <t>吉林市本级</t>
  </si>
  <si>
    <t>220202</t>
  </si>
  <si>
    <t>昌邑区</t>
  </si>
  <si>
    <t>220203</t>
  </si>
  <si>
    <t>龙潭区</t>
  </si>
  <si>
    <t>220204</t>
  </si>
  <si>
    <t>船营区</t>
  </si>
  <si>
    <t>220211</t>
  </si>
  <si>
    <t>丰满区</t>
  </si>
  <si>
    <t>220221</t>
  </si>
  <si>
    <t>永吉县</t>
  </si>
  <si>
    <t>220281</t>
  </si>
  <si>
    <t>蛟河市</t>
  </si>
  <si>
    <t>220282</t>
  </si>
  <si>
    <t>桦甸市</t>
  </si>
  <si>
    <t>220283</t>
  </si>
  <si>
    <t>舒兰市</t>
  </si>
  <si>
    <t>220284</t>
  </si>
  <si>
    <t>磐石市</t>
  </si>
  <si>
    <t>220300</t>
  </si>
  <si>
    <t>四平市本级</t>
  </si>
  <si>
    <t>220302</t>
  </si>
  <si>
    <t>220303</t>
  </si>
  <si>
    <t>220322</t>
  </si>
  <si>
    <t>梨树县</t>
  </si>
  <si>
    <t>220323</t>
  </si>
  <si>
    <t>伊通满族自治县</t>
  </si>
  <si>
    <t>220382</t>
  </si>
  <si>
    <t>双辽市</t>
  </si>
  <si>
    <t>220400</t>
  </si>
  <si>
    <t>辽源市本级</t>
  </si>
  <si>
    <t>220402</t>
  </si>
  <si>
    <t>龙山区</t>
  </si>
  <si>
    <t>220403</t>
  </si>
  <si>
    <t>西安区</t>
  </si>
  <si>
    <t>220421</t>
  </si>
  <si>
    <t>东丰县</t>
  </si>
  <si>
    <t>220422</t>
  </si>
  <si>
    <t>东辽县</t>
  </si>
  <si>
    <t>220500</t>
  </si>
  <si>
    <t>通化市本级</t>
  </si>
  <si>
    <t>220502</t>
  </si>
  <si>
    <t>东昌区</t>
  </si>
  <si>
    <t>220503</t>
  </si>
  <si>
    <t>二道江区</t>
  </si>
  <si>
    <t>220521</t>
  </si>
  <si>
    <t>通化县</t>
  </si>
  <si>
    <t>220523</t>
  </si>
  <si>
    <t>辉南县</t>
  </si>
  <si>
    <t>220524</t>
  </si>
  <si>
    <t>柳河县</t>
  </si>
  <si>
    <t>220581</t>
  </si>
  <si>
    <t>梅河口市</t>
  </si>
  <si>
    <t>220582</t>
  </si>
  <si>
    <t>集安市</t>
  </si>
  <si>
    <t>220600</t>
  </si>
  <si>
    <t>白山市本级</t>
  </si>
  <si>
    <t>220602</t>
  </si>
  <si>
    <t>浑江区</t>
  </si>
  <si>
    <t>220605</t>
  </si>
  <si>
    <t>江源区</t>
  </si>
  <si>
    <t>220621</t>
  </si>
  <si>
    <t>抚松县</t>
  </si>
  <si>
    <t>220622</t>
  </si>
  <si>
    <t>靖宇县</t>
  </si>
  <si>
    <t>220623</t>
  </si>
  <si>
    <t>长白朝鲜族自治县</t>
  </si>
  <si>
    <t>220681</t>
  </si>
  <si>
    <t>临江市</t>
  </si>
  <si>
    <t>220700</t>
  </si>
  <si>
    <t>松原市本级</t>
  </si>
  <si>
    <t>220702</t>
  </si>
  <si>
    <t>宁江区</t>
  </si>
  <si>
    <t>220721</t>
  </si>
  <si>
    <t>前郭尔罗斯蒙古族自治县</t>
  </si>
  <si>
    <t>220722</t>
  </si>
  <si>
    <t>长岭县</t>
  </si>
  <si>
    <t>220723</t>
  </si>
  <si>
    <t>乾安县</t>
  </si>
  <si>
    <t>220781</t>
  </si>
  <si>
    <t>扶余市</t>
  </si>
  <si>
    <t>220800</t>
  </si>
  <si>
    <t>白城市本级</t>
  </si>
  <si>
    <t>220802</t>
  </si>
  <si>
    <t>洮北区</t>
  </si>
  <si>
    <t>220821</t>
  </si>
  <si>
    <t>镇赉县</t>
  </si>
  <si>
    <t>220822</t>
  </si>
  <si>
    <t>通榆县</t>
  </si>
  <si>
    <t>220881</t>
  </si>
  <si>
    <t>洮南市</t>
  </si>
  <si>
    <t>220882</t>
  </si>
  <si>
    <t>大安市</t>
  </si>
  <si>
    <t>222400</t>
  </si>
  <si>
    <t>延边朝鲜族自治州本级</t>
  </si>
  <si>
    <t>222401</t>
  </si>
  <si>
    <t>延吉市</t>
  </si>
  <si>
    <t>222402</t>
  </si>
  <si>
    <t>图们市</t>
  </si>
  <si>
    <t>222403</t>
  </si>
  <si>
    <t>敦化市</t>
  </si>
  <si>
    <t>222404</t>
  </si>
  <si>
    <t>珲春市</t>
  </si>
  <si>
    <t>222405</t>
  </si>
  <si>
    <t>龙井市</t>
  </si>
  <si>
    <t>222406</t>
  </si>
  <si>
    <t>和龙市</t>
  </si>
  <si>
    <t>222424</t>
  </si>
  <si>
    <t>汪清县</t>
  </si>
  <si>
    <t>222426</t>
  </si>
  <si>
    <t>安图县</t>
  </si>
  <si>
    <t>230000</t>
  </si>
  <si>
    <t>黑龙江省本级</t>
  </si>
  <si>
    <t>230100</t>
  </si>
  <si>
    <t>哈尔滨市本级</t>
  </si>
  <si>
    <t>230102</t>
  </si>
  <si>
    <t>道里区</t>
  </si>
  <si>
    <t>230103</t>
  </si>
  <si>
    <t>南岗区</t>
  </si>
  <si>
    <t>230104</t>
  </si>
  <si>
    <t>道外区</t>
  </si>
  <si>
    <t>230108</t>
  </si>
  <si>
    <t>平房区</t>
  </si>
  <si>
    <t>230109</t>
  </si>
  <si>
    <t>松北区</t>
  </si>
  <si>
    <t>230110</t>
  </si>
  <si>
    <t>香坊区</t>
  </si>
  <si>
    <t>230111</t>
  </si>
  <si>
    <t>呼兰区</t>
  </si>
  <si>
    <t>230112</t>
  </si>
  <si>
    <t>阿城区</t>
  </si>
  <si>
    <t>230113</t>
  </si>
  <si>
    <t>双城区</t>
  </si>
  <si>
    <t>230123</t>
  </si>
  <si>
    <t>依兰县</t>
  </si>
  <si>
    <t>230124</t>
  </si>
  <si>
    <t>方正县</t>
  </si>
  <si>
    <t>230125</t>
  </si>
  <si>
    <t>宾县</t>
  </si>
  <si>
    <t>230126</t>
  </si>
  <si>
    <t>巴彦县</t>
  </si>
  <si>
    <t>230127</t>
  </si>
  <si>
    <t>木兰县</t>
  </si>
  <si>
    <t>230128</t>
  </si>
  <si>
    <t>通河县</t>
  </si>
  <si>
    <t>230129</t>
  </si>
  <si>
    <t>延寿县</t>
  </si>
  <si>
    <t>230183</t>
  </si>
  <si>
    <t>尚志市</t>
  </si>
  <si>
    <t>230184</t>
  </si>
  <si>
    <t>五常市</t>
  </si>
  <si>
    <t>230200</t>
  </si>
  <si>
    <t>齐齐哈尔市本级</t>
  </si>
  <si>
    <t>230202</t>
  </si>
  <si>
    <t>龙沙区</t>
  </si>
  <si>
    <t>230203</t>
  </si>
  <si>
    <t>建华区</t>
  </si>
  <si>
    <t>230204</t>
  </si>
  <si>
    <t>铁锋区</t>
  </si>
  <si>
    <t>230205</t>
  </si>
  <si>
    <t>昂昂溪区</t>
  </si>
  <si>
    <t>230206</t>
  </si>
  <si>
    <t>富拉尔基区</t>
  </si>
  <si>
    <t>230207</t>
  </si>
  <si>
    <t>碾子山区</t>
  </si>
  <si>
    <t>230208</t>
  </si>
  <si>
    <t>梅里斯达斡尔族区</t>
  </si>
  <si>
    <t>230221</t>
  </si>
  <si>
    <t>龙江县</t>
  </si>
  <si>
    <t>230223</t>
  </si>
  <si>
    <t>依安县</t>
  </si>
  <si>
    <t>230224</t>
  </si>
  <si>
    <t>泰来县</t>
  </si>
  <si>
    <t>230225</t>
  </si>
  <si>
    <t>甘南县</t>
  </si>
  <si>
    <t>230227</t>
  </si>
  <si>
    <t>富裕县</t>
  </si>
  <si>
    <t>230229</t>
  </si>
  <si>
    <t>克山县</t>
  </si>
  <si>
    <t>230230</t>
  </si>
  <si>
    <t>克东县</t>
  </si>
  <si>
    <t>230231</t>
  </si>
  <si>
    <t>拜泉县</t>
  </si>
  <si>
    <t>230281</t>
  </si>
  <si>
    <t>讷河市</t>
  </si>
  <si>
    <t>230300</t>
  </si>
  <si>
    <t>鸡西市本级</t>
  </si>
  <si>
    <t>230302</t>
  </si>
  <si>
    <t>鸡冠区</t>
  </si>
  <si>
    <t>230303</t>
  </si>
  <si>
    <t>恒山区</t>
  </si>
  <si>
    <t>230304</t>
  </si>
  <si>
    <t>滴道区</t>
  </si>
  <si>
    <t>230305</t>
  </si>
  <si>
    <t>梨树区</t>
  </si>
  <si>
    <t>230306</t>
  </si>
  <si>
    <t>城子河区</t>
  </si>
  <si>
    <t>230307</t>
  </si>
  <si>
    <t>麻山区</t>
  </si>
  <si>
    <t>230321</t>
  </si>
  <si>
    <t>鸡东县</t>
  </si>
  <si>
    <t>230381</t>
  </si>
  <si>
    <t>虎林市</t>
  </si>
  <si>
    <t>230382</t>
  </si>
  <si>
    <t>密山市</t>
  </si>
  <si>
    <t>230400</t>
  </si>
  <si>
    <t>鹤岗市本级</t>
  </si>
  <si>
    <t>230402</t>
  </si>
  <si>
    <t>向阳区</t>
  </si>
  <si>
    <t>230403</t>
  </si>
  <si>
    <t>工农区</t>
  </si>
  <si>
    <t>230404</t>
  </si>
  <si>
    <t>南山区</t>
  </si>
  <si>
    <t>230405</t>
  </si>
  <si>
    <t>兴安区</t>
  </si>
  <si>
    <t>230406</t>
  </si>
  <si>
    <t>东山区</t>
  </si>
  <si>
    <t>230407</t>
  </si>
  <si>
    <t>兴山区</t>
  </si>
  <si>
    <t>230421</t>
  </si>
  <si>
    <t>萝北县</t>
  </si>
  <si>
    <t>230422</t>
  </si>
  <si>
    <t>绥滨县</t>
  </si>
  <si>
    <t>230500</t>
  </si>
  <si>
    <t>双鸭山市本级</t>
  </si>
  <si>
    <t>230502</t>
  </si>
  <si>
    <t>尖山区</t>
  </si>
  <si>
    <t>230503</t>
  </si>
  <si>
    <t>岭东区</t>
  </si>
  <si>
    <t>230505</t>
  </si>
  <si>
    <t>四方台区</t>
  </si>
  <si>
    <t>230506</t>
  </si>
  <si>
    <t>宝山区</t>
  </si>
  <si>
    <t>230521</t>
  </si>
  <si>
    <t>集贤县</t>
  </si>
  <si>
    <t>230522</t>
  </si>
  <si>
    <t>友谊县</t>
  </si>
  <si>
    <t>230523</t>
  </si>
  <si>
    <t>宝清县</t>
  </si>
  <si>
    <t>230524</t>
  </si>
  <si>
    <t>饶河县</t>
  </si>
  <si>
    <t>230600</t>
  </si>
  <si>
    <t>大庆市本级</t>
  </si>
  <si>
    <t>230602</t>
  </si>
  <si>
    <t>萨尔图区</t>
  </si>
  <si>
    <t>230603</t>
  </si>
  <si>
    <t>龙凤区</t>
  </si>
  <si>
    <t>230604</t>
  </si>
  <si>
    <t>让胡路区</t>
  </si>
  <si>
    <t>230605</t>
  </si>
  <si>
    <t>红岗区</t>
  </si>
  <si>
    <t>230606</t>
  </si>
  <si>
    <t>大同区</t>
  </si>
  <si>
    <t>230621</t>
  </si>
  <si>
    <t>肇州县</t>
  </si>
  <si>
    <t>230622</t>
  </si>
  <si>
    <t>肇源县</t>
  </si>
  <si>
    <t>230623</t>
  </si>
  <si>
    <t>林甸县</t>
  </si>
  <si>
    <t>230624</t>
  </si>
  <si>
    <t>杜尔伯特蒙古族自治县</t>
  </si>
  <si>
    <t>230700</t>
  </si>
  <si>
    <t>伊春市本级</t>
  </si>
  <si>
    <t>230717</t>
  </si>
  <si>
    <t>伊美区</t>
  </si>
  <si>
    <t>230718</t>
  </si>
  <si>
    <t>乌翠区</t>
  </si>
  <si>
    <t>230719</t>
  </si>
  <si>
    <t>友好区</t>
  </si>
  <si>
    <t>230722</t>
  </si>
  <si>
    <t>嘉荫县</t>
  </si>
  <si>
    <t>230723</t>
  </si>
  <si>
    <t>汤旺县</t>
  </si>
  <si>
    <t>230724</t>
  </si>
  <si>
    <t>丰林县</t>
  </si>
  <si>
    <t>230725</t>
  </si>
  <si>
    <t>大箐山县</t>
  </si>
  <si>
    <t>230726</t>
  </si>
  <si>
    <t>南岔县</t>
  </si>
  <si>
    <t>230751</t>
  </si>
  <si>
    <t>金林区</t>
  </si>
  <si>
    <t>230781</t>
  </si>
  <si>
    <t>铁力市</t>
  </si>
  <si>
    <t>230800</t>
  </si>
  <si>
    <t>佳木斯市本级</t>
  </si>
  <si>
    <t>230803</t>
  </si>
  <si>
    <t>230804</t>
  </si>
  <si>
    <t>前进区</t>
  </si>
  <si>
    <t>230805</t>
  </si>
  <si>
    <t>东风区</t>
  </si>
  <si>
    <t>230811</t>
  </si>
  <si>
    <t>230822</t>
  </si>
  <si>
    <t>桦南县</t>
  </si>
  <si>
    <t>230826</t>
  </si>
  <si>
    <t>桦川县</t>
  </si>
  <si>
    <t>230828</t>
  </si>
  <si>
    <t>汤原县</t>
  </si>
  <si>
    <t>230881</t>
  </si>
  <si>
    <t>同江市</t>
  </si>
  <si>
    <t>230882</t>
  </si>
  <si>
    <t>富锦市</t>
  </si>
  <si>
    <t>230883</t>
  </si>
  <si>
    <t>抚远市</t>
  </si>
  <si>
    <t>230900</t>
  </si>
  <si>
    <t>七台河市本级</t>
  </si>
  <si>
    <t>230902</t>
  </si>
  <si>
    <t>新兴区</t>
  </si>
  <si>
    <t>230903</t>
  </si>
  <si>
    <t>桃山区</t>
  </si>
  <si>
    <t>230904</t>
  </si>
  <si>
    <t>茄子河区</t>
  </si>
  <si>
    <t>230921</t>
  </si>
  <si>
    <t>勃利县</t>
  </si>
  <si>
    <t>231000</t>
  </si>
  <si>
    <t>牡丹江市本级</t>
  </si>
  <si>
    <t>231002</t>
  </si>
  <si>
    <t>东安区</t>
  </si>
  <si>
    <t>231003</t>
  </si>
  <si>
    <t>阳明区</t>
  </si>
  <si>
    <t>231004</t>
  </si>
  <si>
    <t>爱民区</t>
  </si>
  <si>
    <t>231005</t>
  </si>
  <si>
    <t>231025</t>
  </si>
  <si>
    <t>林口县</t>
  </si>
  <si>
    <t>231081</t>
  </si>
  <si>
    <t>绥芬河市</t>
  </si>
  <si>
    <t>231083</t>
  </si>
  <si>
    <t>海林市</t>
  </si>
  <si>
    <t>231084</t>
  </si>
  <si>
    <t>宁安市</t>
  </si>
  <si>
    <t>231085</t>
  </si>
  <si>
    <t>穆棱市</t>
  </si>
  <si>
    <t>231086</t>
  </si>
  <si>
    <t>东宁市</t>
  </si>
  <si>
    <t>231100</t>
  </si>
  <si>
    <t>黑河市本级</t>
  </si>
  <si>
    <t>231102</t>
  </si>
  <si>
    <t>爱辉区</t>
  </si>
  <si>
    <t>231123</t>
  </si>
  <si>
    <t>逊克县</t>
  </si>
  <si>
    <t>231124</t>
  </si>
  <si>
    <t>孙吴县</t>
  </si>
  <si>
    <t>231181</t>
  </si>
  <si>
    <t>北安市</t>
  </si>
  <si>
    <t>231182</t>
  </si>
  <si>
    <t>五大连池市</t>
  </si>
  <si>
    <t>231183</t>
  </si>
  <si>
    <t>嫩江市</t>
  </si>
  <si>
    <t>231200</t>
  </si>
  <si>
    <t>绥化市本级</t>
  </si>
  <si>
    <t>231202</t>
  </si>
  <si>
    <t>北林区</t>
  </si>
  <si>
    <t>231221</t>
  </si>
  <si>
    <t>望奎县</t>
  </si>
  <si>
    <t>231222</t>
  </si>
  <si>
    <t>兰西县</t>
  </si>
  <si>
    <t>231223</t>
  </si>
  <si>
    <t>青冈县</t>
  </si>
  <si>
    <t>231224</t>
  </si>
  <si>
    <t>庆安县</t>
  </si>
  <si>
    <t>231225</t>
  </si>
  <si>
    <t>明水县</t>
  </si>
  <si>
    <t>231226</t>
  </si>
  <si>
    <t>绥棱县</t>
  </si>
  <si>
    <t>231281</t>
  </si>
  <si>
    <t>安达市</t>
  </si>
  <si>
    <t>231282</t>
  </si>
  <si>
    <t>肇东市</t>
  </si>
  <si>
    <t>231283</t>
  </si>
  <si>
    <t>海伦市</t>
  </si>
  <si>
    <t>232700</t>
  </si>
  <si>
    <t>大兴安岭地区本级</t>
  </si>
  <si>
    <t>232701</t>
  </si>
  <si>
    <t>漠河市</t>
  </si>
  <si>
    <t>232721</t>
  </si>
  <si>
    <t>呼玛县</t>
  </si>
  <si>
    <t>232722</t>
  </si>
  <si>
    <t>塔河县</t>
  </si>
  <si>
    <t>232761</t>
  </si>
  <si>
    <t>加格达奇区</t>
  </si>
  <si>
    <t>310000</t>
  </si>
  <si>
    <t>上海市本级</t>
  </si>
  <si>
    <t>310101</t>
  </si>
  <si>
    <t>黄浦区</t>
  </si>
  <si>
    <t>310104</t>
  </si>
  <si>
    <t>徐汇区</t>
  </si>
  <si>
    <t>310105</t>
  </si>
  <si>
    <t>长宁区</t>
  </si>
  <si>
    <t>310106</t>
  </si>
  <si>
    <t>静安区</t>
  </si>
  <si>
    <t>310107</t>
  </si>
  <si>
    <t>普陀区</t>
  </si>
  <si>
    <t>310109</t>
  </si>
  <si>
    <t>虹口区</t>
  </si>
  <si>
    <t>310110</t>
  </si>
  <si>
    <t>杨浦区</t>
  </si>
  <si>
    <t>310112</t>
  </si>
  <si>
    <t>闵行区</t>
  </si>
  <si>
    <t>310113</t>
  </si>
  <si>
    <t>310114</t>
  </si>
  <si>
    <t>嘉定区</t>
  </si>
  <si>
    <t>310115</t>
  </si>
  <si>
    <t>浦东新区</t>
  </si>
  <si>
    <t>310116</t>
  </si>
  <si>
    <t>金山区</t>
  </si>
  <si>
    <t>310117</t>
  </si>
  <si>
    <t>松江区</t>
  </si>
  <si>
    <t>310118</t>
  </si>
  <si>
    <t>青浦区</t>
  </si>
  <si>
    <t>310120</t>
  </si>
  <si>
    <t>奉贤区</t>
  </si>
  <si>
    <t>310151</t>
  </si>
  <si>
    <t>崇明区</t>
  </si>
  <si>
    <t>320000</t>
  </si>
  <si>
    <t>江苏省本级</t>
  </si>
  <si>
    <t>320100</t>
  </si>
  <si>
    <t>南京市本级</t>
  </si>
  <si>
    <t>320102</t>
  </si>
  <si>
    <t>玄武区</t>
  </si>
  <si>
    <t>320104</t>
  </si>
  <si>
    <t>秦淮区</t>
  </si>
  <si>
    <t>320105</t>
  </si>
  <si>
    <t>建邺区</t>
  </si>
  <si>
    <t>320106</t>
  </si>
  <si>
    <t>鼓楼区</t>
  </si>
  <si>
    <t>320111</t>
  </si>
  <si>
    <t>浦口区</t>
  </si>
  <si>
    <t>320113</t>
  </si>
  <si>
    <t>栖霞区</t>
  </si>
  <si>
    <t>320114</t>
  </si>
  <si>
    <t>雨花台区</t>
  </si>
  <si>
    <t>320115</t>
  </si>
  <si>
    <t>江宁区</t>
  </si>
  <si>
    <t>320116</t>
  </si>
  <si>
    <t>六合区</t>
  </si>
  <si>
    <t>320117</t>
  </si>
  <si>
    <t>溧水区</t>
  </si>
  <si>
    <t>320118</t>
  </si>
  <si>
    <t>高淳区</t>
  </si>
  <si>
    <t>320200</t>
  </si>
  <si>
    <t>无锡市本级</t>
  </si>
  <si>
    <t>320205</t>
  </si>
  <si>
    <t>锡山区</t>
  </si>
  <si>
    <t>320206</t>
  </si>
  <si>
    <t>惠山区</t>
  </si>
  <si>
    <t>320211</t>
  </si>
  <si>
    <t>滨湖区</t>
  </si>
  <si>
    <t>320213</t>
  </si>
  <si>
    <t>梁溪区</t>
  </si>
  <si>
    <t>320214</t>
  </si>
  <si>
    <t>新吴区</t>
  </si>
  <si>
    <t>320281</t>
  </si>
  <si>
    <t>江阴市</t>
  </si>
  <si>
    <t>320282</t>
  </si>
  <si>
    <t>宜兴市</t>
  </si>
  <si>
    <t>320300</t>
  </si>
  <si>
    <t>徐州市本级</t>
  </si>
  <si>
    <t>320302</t>
  </si>
  <si>
    <t>320303</t>
  </si>
  <si>
    <t>云龙区</t>
  </si>
  <si>
    <t>320305</t>
  </si>
  <si>
    <t>贾汪区</t>
  </si>
  <si>
    <t>320311</t>
  </si>
  <si>
    <t>泉山区</t>
  </si>
  <si>
    <t>320312</t>
  </si>
  <si>
    <t>铜山区</t>
  </si>
  <si>
    <t>320321</t>
  </si>
  <si>
    <t>丰县</t>
  </si>
  <si>
    <t>320322</t>
  </si>
  <si>
    <t>沛县</t>
  </si>
  <si>
    <t>320324</t>
  </si>
  <si>
    <t>睢宁县</t>
  </si>
  <si>
    <t>320381</t>
  </si>
  <si>
    <t>新沂市</t>
  </si>
  <si>
    <t>320382</t>
  </si>
  <si>
    <t>邳州市</t>
  </si>
  <si>
    <t>320400</t>
  </si>
  <si>
    <t>常州市本级</t>
  </si>
  <si>
    <t>320402</t>
  </si>
  <si>
    <t>天宁区</t>
  </si>
  <si>
    <t>320404</t>
  </si>
  <si>
    <t>钟楼区</t>
  </si>
  <si>
    <t>320411</t>
  </si>
  <si>
    <t>新北区</t>
  </si>
  <si>
    <t>320412</t>
  </si>
  <si>
    <t>武进区</t>
  </si>
  <si>
    <t>320413</t>
  </si>
  <si>
    <t>金坛区</t>
  </si>
  <si>
    <t>320481</t>
  </si>
  <si>
    <t>溧阳市</t>
  </si>
  <si>
    <t>320500</t>
  </si>
  <si>
    <t>苏州市本级</t>
  </si>
  <si>
    <t>320505</t>
  </si>
  <si>
    <t>虎丘区</t>
  </si>
  <si>
    <t>320506</t>
  </si>
  <si>
    <t>吴中区</t>
  </si>
  <si>
    <t>320507</t>
  </si>
  <si>
    <t>相城区</t>
  </si>
  <si>
    <t>320508</t>
  </si>
  <si>
    <t>姑苏区</t>
  </si>
  <si>
    <t>320509</t>
  </si>
  <si>
    <t>吴江区</t>
  </si>
  <si>
    <t>320581</t>
  </si>
  <si>
    <t>常熟市</t>
  </si>
  <si>
    <t>320582</t>
  </si>
  <si>
    <t>张家港市</t>
  </si>
  <si>
    <t>320583</t>
  </si>
  <si>
    <t>昆山市</t>
  </si>
  <si>
    <t>320585</t>
  </si>
  <si>
    <t>太仓市</t>
  </si>
  <si>
    <t>320600</t>
  </si>
  <si>
    <t>南通市本级</t>
  </si>
  <si>
    <t>320612</t>
  </si>
  <si>
    <t>320613</t>
  </si>
  <si>
    <t>崇川区</t>
  </si>
  <si>
    <t>320623</t>
  </si>
  <si>
    <t>如东县</t>
  </si>
  <si>
    <t>320681</t>
  </si>
  <si>
    <t>启东市</t>
  </si>
  <si>
    <t>320682</t>
  </si>
  <si>
    <t>如皋市</t>
  </si>
  <si>
    <t>320614</t>
  </si>
  <si>
    <t>海门区</t>
  </si>
  <si>
    <t>320685</t>
  </si>
  <si>
    <t>海安市</t>
  </si>
  <si>
    <t>320700</t>
  </si>
  <si>
    <t>连云港市本级</t>
  </si>
  <si>
    <t>320703</t>
  </si>
  <si>
    <t>连云区</t>
  </si>
  <si>
    <t>320706</t>
  </si>
  <si>
    <t>320707</t>
  </si>
  <si>
    <t>赣榆区</t>
  </si>
  <si>
    <t>320722</t>
  </si>
  <si>
    <t>东海县</t>
  </si>
  <si>
    <t>320723</t>
  </si>
  <si>
    <t>灌云县</t>
  </si>
  <si>
    <t>320724</t>
  </si>
  <si>
    <t>灌南县</t>
  </si>
  <si>
    <t>320800</t>
  </si>
  <si>
    <t>淮安市本级</t>
  </si>
  <si>
    <t>320803</t>
  </si>
  <si>
    <t>淮安区</t>
  </si>
  <si>
    <t>320804</t>
  </si>
  <si>
    <t>淮阴区</t>
  </si>
  <si>
    <t>320812</t>
  </si>
  <si>
    <t>清江浦区</t>
  </si>
  <si>
    <t>320813</t>
  </si>
  <si>
    <t>洪泽区</t>
  </si>
  <si>
    <t>320826</t>
  </si>
  <si>
    <t>涟水县</t>
  </si>
  <si>
    <t>320830</t>
  </si>
  <si>
    <t>盱眙县</t>
  </si>
  <si>
    <t>320831</t>
  </si>
  <si>
    <t>金湖县</t>
  </si>
  <si>
    <t>320900</t>
  </si>
  <si>
    <t>盐城市本级</t>
  </si>
  <si>
    <t>320902</t>
  </si>
  <si>
    <t>亭湖区</t>
  </si>
  <si>
    <t>320903</t>
  </si>
  <si>
    <t>盐都区</t>
  </si>
  <si>
    <t>320904</t>
  </si>
  <si>
    <t>大丰区</t>
  </si>
  <si>
    <t>320921</t>
  </si>
  <si>
    <t>响水县</t>
  </si>
  <si>
    <t>320922</t>
  </si>
  <si>
    <t>滨海县</t>
  </si>
  <si>
    <t>320923</t>
  </si>
  <si>
    <t>阜宁县</t>
  </si>
  <si>
    <t>320924</t>
  </si>
  <si>
    <t>射阳县</t>
  </si>
  <si>
    <t>320925</t>
  </si>
  <si>
    <t>建湖县</t>
  </si>
  <si>
    <t>320981</t>
  </si>
  <si>
    <t>东台市</t>
  </si>
  <si>
    <t>321000</t>
  </si>
  <si>
    <t>扬州市本级</t>
  </si>
  <si>
    <t>321002</t>
  </si>
  <si>
    <t>广陵区</t>
  </si>
  <si>
    <t>321003</t>
  </si>
  <si>
    <t>邗江区</t>
  </si>
  <si>
    <t>321012</t>
  </si>
  <si>
    <t>江都区</t>
  </si>
  <si>
    <t>321023</t>
  </si>
  <si>
    <t>宝应县</t>
  </si>
  <si>
    <t>321081</t>
  </si>
  <si>
    <t>仪征市</t>
  </si>
  <si>
    <t>321084</t>
  </si>
  <si>
    <t>高邮市</t>
  </si>
  <si>
    <t>321100</t>
  </si>
  <si>
    <t>镇江市本级</t>
  </si>
  <si>
    <t>321102</t>
  </si>
  <si>
    <t>京口区</t>
  </si>
  <si>
    <t>321111</t>
  </si>
  <si>
    <t>润州区</t>
  </si>
  <si>
    <t>321112</t>
  </si>
  <si>
    <t>丹徒区</t>
  </si>
  <si>
    <t>321181</t>
  </si>
  <si>
    <t>丹阳市</t>
  </si>
  <si>
    <t>321182</t>
  </si>
  <si>
    <t>扬中市</t>
  </si>
  <si>
    <t>321183</t>
  </si>
  <si>
    <t>句容市</t>
  </si>
  <si>
    <t>321200</t>
  </si>
  <si>
    <t>泰州市本级</t>
  </si>
  <si>
    <t>321202</t>
  </si>
  <si>
    <t>海陵区</t>
  </si>
  <si>
    <t>321203</t>
  </si>
  <si>
    <t>高港区</t>
  </si>
  <si>
    <t>321204</t>
  </si>
  <si>
    <t>姜堰区</t>
  </si>
  <si>
    <t>321281</t>
  </si>
  <si>
    <t>兴化市</t>
  </si>
  <si>
    <t>321282</t>
  </si>
  <si>
    <t>靖江市</t>
  </si>
  <si>
    <t>321283</t>
  </si>
  <si>
    <t>泰兴市</t>
  </si>
  <si>
    <t>321300</t>
  </si>
  <si>
    <t>宿迁市本级</t>
  </si>
  <si>
    <t>321302</t>
  </si>
  <si>
    <t>宿城区</t>
  </si>
  <si>
    <t>321311</t>
  </si>
  <si>
    <t>宿豫区</t>
  </si>
  <si>
    <t>321322</t>
  </si>
  <si>
    <t>沭阳县</t>
  </si>
  <si>
    <t>321323</t>
  </si>
  <si>
    <t>泗阳县</t>
  </si>
  <si>
    <t>321324</t>
  </si>
  <si>
    <t>泗洪县</t>
  </si>
  <si>
    <t>330000</t>
  </si>
  <si>
    <t>浙江省本级</t>
  </si>
  <si>
    <t>330100</t>
  </si>
  <si>
    <t>杭州市本级</t>
  </si>
  <si>
    <t>330102</t>
  </si>
  <si>
    <t>上城区</t>
  </si>
  <si>
    <t>330105</t>
  </si>
  <si>
    <t>拱墅区</t>
  </si>
  <si>
    <t>330106</t>
  </si>
  <si>
    <t>西湖区</t>
  </si>
  <si>
    <t>330108</t>
  </si>
  <si>
    <t>滨江区</t>
  </si>
  <si>
    <t>330109</t>
  </si>
  <si>
    <t>萧山区</t>
  </si>
  <si>
    <t>330110</t>
  </si>
  <si>
    <t>余杭区</t>
  </si>
  <si>
    <t>330111</t>
  </si>
  <si>
    <t>富阳区</t>
  </si>
  <si>
    <t>330112</t>
  </si>
  <si>
    <t>临安区</t>
  </si>
  <si>
    <t>330113</t>
  </si>
  <si>
    <t>临平区</t>
  </si>
  <si>
    <t>330114</t>
  </si>
  <si>
    <t>钱塘区</t>
  </si>
  <si>
    <t>330122</t>
  </si>
  <si>
    <t>桐庐县</t>
  </si>
  <si>
    <t>330127</t>
  </si>
  <si>
    <t>淳安县</t>
  </si>
  <si>
    <t>330182</t>
  </si>
  <si>
    <t>建德市</t>
  </si>
  <si>
    <t>330200</t>
  </si>
  <si>
    <t>宁波市本级</t>
  </si>
  <si>
    <t>330203</t>
  </si>
  <si>
    <t>海曙区</t>
  </si>
  <si>
    <t>330205</t>
  </si>
  <si>
    <t>江北区</t>
  </si>
  <si>
    <t>330206</t>
  </si>
  <si>
    <t>北仑区</t>
  </si>
  <si>
    <t>330211</t>
  </si>
  <si>
    <t>镇海区</t>
  </si>
  <si>
    <t>330212</t>
  </si>
  <si>
    <t>鄞州区</t>
  </si>
  <si>
    <t>330213</t>
  </si>
  <si>
    <t>奉化区</t>
  </si>
  <si>
    <t>330225</t>
  </si>
  <si>
    <t>象山县</t>
  </si>
  <si>
    <t>330226</t>
  </si>
  <si>
    <t>宁海县</t>
  </si>
  <si>
    <t>330281</t>
  </si>
  <si>
    <t>余姚市</t>
  </si>
  <si>
    <t>330282</t>
  </si>
  <si>
    <t>慈溪市</t>
  </si>
  <si>
    <t>330300</t>
  </si>
  <si>
    <t>温州市本级</t>
  </si>
  <si>
    <t>330302</t>
  </si>
  <si>
    <t>鹿城区</t>
  </si>
  <si>
    <t>330303</t>
  </si>
  <si>
    <t>龙湾区</t>
  </si>
  <si>
    <t>330304</t>
  </si>
  <si>
    <t>瓯海区</t>
  </si>
  <si>
    <t>330305</t>
  </si>
  <si>
    <t>洞头区</t>
  </si>
  <si>
    <t>330324</t>
  </si>
  <si>
    <t>永嘉县</t>
  </si>
  <si>
    <t>330326</t>
  </si>
  <si>
    <t>平阳县</t>
  </si>
  <si>
    <t>330327</t>
  </si>
  <si>
    <t>苍南县</t>
  </si>
  <si>
    <t>330328</t>
  </si>
  <si>
    <t>文成县</t>
  </si>
  <si>
    <t>330329</t>
  </si>
  <si>
    <t>泰顺县</t>
  </si>
  <si>
    <t>330381</t>
  </si>
  <si>
    <t>瑞安市</t>
  </si>
  <si>
    <t>330382</t>
  </si>
  <si>
    <t>乐清市</t>
  </si>
  <si>
    <t>330383</t>
  </si>
  <si>
    <t>龙港市</t>
  </si>
  <si>
    <t>330400</t>
  </si>
  <si>
    <t>嘉兴市本级</t>
  </si>
  <si>
    <t>330402</t>
  </si>
  <si>
    <t>南湖区</t>
  </si>
  <si>
    <t>330411</t>
  </si>
  <si>
    <t>秀洲区</t>
  </si>
  <si>
    <t>330421</t>
  </si>
  <si>
    <t>嘉善县</t>
  </si>
  <si>
    <t>330424</t>
  </si>
  <si>
    <t>海盐县</t>
  </si>
  <si>
    <t>330481</t>
  </si>
  <si>
    <t>海宁市</t>
  </si>
  <si>
    <t>330482</t>
  </si>
  <si>
    <t>平湖市</t>
  </si>
  <si>
    <t>330483</t>
  </si>
  <si>
    <t>桐乡市</t>
  </si>
  <si>
    <t>330500</t>
  </si>
  <si>
    <t>湖州市本级</t>
  </si>
  <si>
    <t>330502</t>
  </si>
  <si>
    <t>吴兴区</t>
  </si>
  <si>
    <t>330503</t>
  </si>
  <si>
    <t>南浔区</t>
  </si>
  <si>
    <t>330521</t>
  </si>
  <si>
    <t>德清县</t>
  </si>
  <si>
    <t>330522</t>
  </si>
  <si>
    <t>长兴县</t>
  </si>
  <si>
    <t>330523</t>
  </si>
  <si>
    <t>安吉县</t>
  </si>
  <si>
    <t>330600</t>
  </si>
  <si>
    <t>绍兴市本级</t>
  </si>
  <si>
    <t>330602</t>
  </si>
  <si>
    <t>越城区</t>
  </si>
  <si>
    <t>330603</t>
  </si>
  <si>
    <t>柯桥区</t>
  </si>
  <si>
    <t>330604</t>
  </si>
  <si>
    <t>上虞区</t>
  </si>
  <si>
    <t>330624</t>
  </si>
  <si>
    <t>新昌县</t>
  </si>
  <si>
    <t>330681</t>
  </si>
  <si>
    <t>诸暨市</t>
  </si>
  <si>
    <t>330683</t>
  </si>
  <si>
    <t>嵊州市</t>
  </si>
  <si>
    <t>330700</t>
  </si>
  <si>
    <t>金华市本级</t>
  </si>
  <si>
    <t>330702</t>
  </si>
  <si>
    <t>婺城区</t>
  </si>
  <si>
    <t>330703</t>
  </si>
  <si>
    <t>金东区</t>
  </si>
  <si>
    <t>330723</t>
  </si>
  <si>
    <t>武义县</t>
  </si>
  <si>
    <t>330726</t>
  </si>
  <si>
    <t>浦江县</t>
  </si>
  <si>
    <t>330727</t>
  </si>
  <si>
    <t>磐安县</t>
  </si>
  <si>
    <t>330781</t>
  </si>
  <si>
    <t>兰溪市</t>
  </si>
  <si>
    <t>330782</t>
  </si>
  <si>
    <t>义乌市</t>
  </si>
  <si>
    <t>330783</t>
  </si>
  <si>
    <t>东阳市</t>
  </si>
  <si>
    <t>330784</t>
  </si>
  <si>
    <t>永康市</t>
  </si>
  <si>
    <t>330800</t>
  </si>
  <si>
    <t>衢州市本级</t>
  </si>
  <si>
    <t>330802</t>
  </si>
  <si>
    <t>柯城区</t>
  </si>
  <si>
    <t>330803</t>
  </si>
  <si>
    <t>衢江区</t>
  </si>
  <si>
    <t>330822</t>
  </si>
  <si>
    <t>常山县</t>
  </si>
  <si>
    <t>330824</t>
  </si>
  <si>
    <t>开化县</t>
  </si>
  <si>
    <t>330825</t>
  </si>
  <si>
    <t>龙游县</t>
  </si>
  <si>
    <t>330881</t>
  </si>
  <si>
    <t>江山市</t>
  </si>
  <si>
    <t>330900</t>
  </si>
  <si>
    <t>舟山市本级</t>
  </si>
  <si>
    <t>330902</t>
  </si>
  <si>
    <t>定海区</t>
  </si>
  <si>
    <t>330903</t>
  </si>
  <si>
    <t>330921</t>
  </si>
  <si>
    <t>岱山县</t>
  </si>
  <si>
    <t>330922</t>
  </si>
  <si>
    <t>嵊泗县</t>
  </si>
  <si>
    <t>331000</t>
  </si>
  <si>
    <t>台州市本级</t>
  </si>
  <si>
    <t>331002</t>
  </si>
  <si>
    <t>椒江区</t>
  </si>
  <si>
    <t>331003</t>
  </si>
  <si>
    <t>黄岩区</t>
  </si>
  <si>
    <t>331004</t>
  </si>
  <si>
    <t>路桥区</t>
  </si>
  <si>
    <t>331022</t>
  </si>
  <si>
    <t>三门县</t>
  </si>
  <si>
    <t>331023</t>
  </si>
  <si>
    <t>天台县</t>
  </si>
  <si>
    <t>331024</t>
  </si>
  <si>
    <t>仙居县</t>
  </si>
  <si>
    <t>331081</t>
  </si>
  <si>
    <t>温岭市</t>
  </si>
  <si>
    <t>331082</t>
  </si>
  <si>
    <t>临海市</t>
  </si>
  <si>
    <t>331083</t>
  </si>
  <si>
    <t>玉环市</t>
  </si>
  <si>
    <t>331100</t>
  </si>
  <si>
    <t>丽水市本级</t>
  </si>
  <si>
    <t>331102</t>
  </si>
  <si>
    <t>莲都区</t>
  </si>
  <si>
    <t>331121</t>
  </si>
  <si>
    <t>青田县</t>
  </si>
  <si>
    <t>331122</t>
  </si>
  <si>
    <t>缙云县</t>
  </si>
  <si>
    <t>331123</t>
  </si>
  <si>
    <t>遂昌县</t>
  </si>
  <si>
    <t>331124</t>
  </si>
  <si>
    <t>松阳县</t>
  </si>
  <si>
    <t>331125</t>
  </si>
  <si>
    <t>云和县</t>
  </si>
  <si>
    <t>331126</t>
  </si>
  <si>
    <t>庆元县</t>
  </si>
  <si>
    <t>331127</t>
  </si>
  <si>
    <t>景宁畲族自治县</t>
  </si>
  <si>
    <t>331181</t>
  </si>
  <si>
    <t>龙泉市</t>
  </si>
  <si>
    <t>340000</t>
  </si>
  <si>
    <t>安徽省本级</t>
  </si>
  <si>
    <t>340100</t>
  </si>
  <si>
    <t>合肥市本级</t>
  </si>
  <si>
    <t>340102</t>
  </si>
  <si>
    <t>瑶海区</t>
  </si>
  <si>
    <t>340103</t>
  </si>
  <si>
    <t>庐阳区</t>
  </si>
  <si>
    <t>340104</t>
  </si>
  <si>
    <t>蜀山区</t>
  </si>
  <si>
    <t>340111</t>
  </si>
  <si>
    <t>包河区</t>
  </si>
  <si>
    <t>340121</t>
  </si>
  <si>
    <t>长丰县</t>
  </si>
  <si>
    <t>340122</t>
  </si>
  <si>
    <t>肥东县</t>
  </si>
  <si>
    <t>340123</t>
  </si>
  <si>
    <t>肥西县</t>
  </si>
  <si>
    <t>340124</t>
  </si>
  <si>
    <t>庐江县</t>
  </si>
  <si>
    <t>340181</t>
  </si>
  <si>
    <t>巢湖市</t>
  </si>
  <si>
    <t>340200</t>
  </si>
  <si>
    <t>芜湖市本级</t>
  </si>
  <si>
    <t>340202</t>
  </si>
  <si>
    <t>镜湖区</t>
  </si>
  <si>
    <t>340207</t>
  </si>
  <si>
    <t>鸠江区</t>
  </si>
  <si>
    <t>340209</t>
  </si>
  <si>
    <t>弋江区</t>
  </si>
  <si>
    <t>340210</t>
  </si>
  <si>
    <t>湾沚区</t>
  </si>
  <si>
    <t>340212</t>
  </si>
  <si>
    <t>繁昌区</t>
  </si>
  <si>
    <t>340223</t>
  </si>
  <si>
    <t>南陵县</t>
  </si>
  <si>
    <t>340281</t>
  </si>
  <si>
    <t>无为市</t>
  </si>
  <si>
    <t>340300</t>
  </si>
  <si>
    <t>蚌埠市本级</t>
  </si>
  <si>
    <t>340302</t>
  </si>
  <si>
    <t>龙子湖区</t>
  </si>
  <si>
    <t>340303</t>
  </si>
  <si>
    <t>蚌山区</t>
  </si>
  <si>
    <t>340304</t>
  </si>
  <si>
    <t>禹会区</t>
  </si>
  <si>
    <t>340311</t>
  </si>
  <si>
    <t>淮上区</t>
  </si>
  <si>
    <t>340321</t>
  </si>
  <si>
    <t>怀远县</t>
  </si>
  <si>
    <t>340322</t>
  </si>
  <si>
    <t>五河县</t>
  </si>
  <si>
    <t>340323</t>
  </si>
  <si>
    <t>固镇县</t>
  </si>
  <si>
    <t>340400</t>
  </si>
  <si>
    <t>淮南市本级</t>
  </si>
  <si>
    <t>340402</t>
  </si>
  <si>
    <t>大通区</t>
  </si>
  <si>
    <t>340403</t>
  </si>
  <si>
    <t>田家庵区</t>
  </si>
  <si>
    <t>340404</t>
  </si>
  <si>
    <t>谢家集区</t>
  </si>
  <si>
    <t>340405</t>
  </si>
  <si>
    <t>八公山区</t>
  </si>
  <si>
    <t>340406</t>
  </si>
  <si>
    <t>潘集区</t>
  </si>
  <si>
    <t>340421</t>
  </si>
  <si>
    <t>凤台县</t>
  </si>
  <si>
    <t>340422</t>
  </si>
  <si>
    <t>寿县</t>
  </si>
  <si>
    <t>340500</t>
  </si>
  <si>
    <t>马鞍山市本级</t>
  </si>
  <si>
    <t>340503</t>
  </si>
  <si>
    <t>花山区</t>
  </si>
  <si>
    <t>340504</t>
  </si>
  <si>
    <t>雨山区</t>
  </si>
  <si>
    <t>340506</t>
  </si>
  <si>
    <t>博望区</t>
  </si>
  <si>
    <t>340521</t>
  </si>
  <si>
    <t>当涂县</t>
  </si>
  <si>
    <t>340522</t>
  </si>
  <si>
    <t>含山县</t>
  </si>
  <si>
    <t>340523</t>
  </si>
  <si>
    <t>和县</t>
  </si>
  <si>
    <t>340600</t>
  </si>
  <si>
    <t>淮北市本级</t>
  </si>
  <si>
    <t>340602</t>
  </si>
  <si>
    <t>杜集区</t>
  </si>
  <si>
    <t>340603</t>
  </si>
  <si>
    <t>相山区</t>
  </si>
  <si>
    <t>340604</t>
  </si>
  <si>
    <t>烈山区</t>
  </si>
  <si>
    <t>340621</t>
  </si>
  <si>
    <t>濉溪县</t>
  </si>
  <si>
    <t>340700</t>
  </si>
  <si>
    <t>铜陵市本级</t>
  </si>
  <si>
    <t>340705</t>
  </si>
  <si>
    <t>铜官区</t>
  </si>
  <si>
    <t>340706</t>
  </si>
  <si>
    <t>义安区</t>
  </si>
  <si>
    <t>340711</t>
  </si>
  <si>
    <t>340722</t>
  </si>
  <si>
    <t>枞阳县</t>
  </si>
  <si>
    <t>340800</t>
  </si>
  <si>
    <t>安庆市本级</t>
  </si>
  <si>
    <t>340802</t>
  </si>
  <si>
    <t>迎江区</t>
  </si>
  <si>
    <t>340803</t>
  </si>
  <si>
    <t>大观区</t>
  </si>
  <si>
    <t>340811</t>
  </si>
  <si>
    <t>宜秀区</t>
  </si>
  <si>
    <t>340822</t>
  </si>
  <si>
    <t>怀宁县</t>
  </si>
  <si>
    <t>340825</t>
  </si>
  <si>
    <t>太湖县</t>
  </si>
  <si>
    <t>340826</t>
  </si>
  <si>
    <t>宿松县</t>
  </si>
  <si>
    <t>340827</t>
  </si>
  <si>
    <t>望江县</t>
  </si>
  <si>
    <t>340828</t>
  </si>
  <si>
    <t>岳西县</t>
  </si>
  <si>
    <t>340881</t>
  </si>
  <si>
    <t>桐城市</t>
  </si>
  <si>
    <t>340882</t>
  </si>
  <si>
    <t>潜山市</t>
  </si>
  <si>
    <t>341000</t>
  </si>
  <si>
    <t>黄山市本级</t>
  </si>
  <si>
    <t>341002</t>
  </si>
  <si>
    <t>屯溪区</t>
  </si>
  <si>
    <t>341003</t>
  </si>
  <si>
    <t>黄山区</t>
  </si>
  <si>
    <t>341004</t>
  </si>
  <si>
    <t>徽州区</t>
  </si>
  <si>
    <t>341021</t>
  </si>
  <si>
    <t>歙县</t>
  </si>
  <si>
    <t>341022</t>
  </si>
  <si>
    <t>休宁县</t>
  </si>
  <si>
    <t>341023</t>
  </si>
  <si>
    <t>黟县</t>
  </si>
  <si>
    <t>341024</t>
  </si>
  <si>
    <t>祁门县</t>
  </si>
  <si>
    <t>341100</t>
  </si>
  <si>
    <t>滁州市本级</t>
  </si>
  <si>
    <t>341102</t>
  </si>
  <si>
    <t>琅琊区</t>
  </si>
  <si>
    <t>341103</t>
  </si>
  <si>
    <t>南谯区</t>
  </si>
  <si>
    <t>341122</t>
  </si>
  <si>
    <t>来安县</t>
  </si>
  <si>
    <t>341124</t>
  </si>
  <si>
    <t>全椒县</t>
  </si>
  <si>
    <t>341125</t>
  </si>
  <si>
    <t>定远县</t>
  </si>
  <si>
    <t>341126</t>
  </si>
  <si>
    <t>凤阳县</t>
  </si>
  <si>
    <t>341181</t>
  </si>
  <si>
    <t>天长市</t>
  </si>
  <si>
    <t>341182</t>
  </si>
  <si>
    <t>明光市</t>
  </si>
  <si>
    <t>341200</t>
  </si>
  <si>
    <t>阜阳市本级</t>
  </si>
  <si>
    <t>341202</t>
  </si>
  <si>
    <t>颍州区</t>
  </si>
  <si>
    <t>341203</t>
  </si>
  <si>
    <t>颍东区</t>
  </si>
  <si>
    <t>341204</t>
  </si>
  <si>
    <t>颍泉区</t>
  </si>
  <si>
    <t>341221</t>
  </si>
  <si>
    <t>临泉县</t>
  </si>
  <si>
    <t>341222</t>
  </si>
  <si>
    <t>太和县</t>
  </si>
  <si>
    <t>341225</t>
  </si>
  <si>
    <t>阜南县</t>
  </si>
  <si>
    <t>341226</t>
  </si>
  <si>
    <t>颍上县</t>
  </si>
  <si>
    <t>341282</t>
  </si>
  <si>
    <t>界首市</t>
  </si>
  <si>
    <t>341300</t>
  </si>
  <si>
    <t>宿州市本级</t>
  </si>
  <si>
    <t>341302</t>
  </si>
  <si>
    <t>埇桥区</t>
  </si>
  <si>
    <t>341321</t>
  </si>
  <si>
    <t>砀山县</t>
  </si>
  <si>
    <t>341322</t>
  </si>
  <si>
    <t>萧县</t>
  </si>
  <si>
    <t>341323</t>
  </si>
  <si>
    <t>灵璧县</t>
  </si>
  <si>
    <t>341324</t>
  </si>
  <si>
    <t>泗县</t>
  </si>
  <si>
    <t>341500</t>
  </si>
  <si>
    <t>六安市本级</t>
  </si>
  <si>
    <t>341502</t>
  </si>
  <si>
    <t>金安区</t>
  </si>
  <si>
    <t>341503</t>
  </si>
  <si>
    <t>裕安区</t>
  </si>
  <si>
    <t>341504</t>
  </si>
  <si>
    <t>叶集区</t>
  </si>
  <si>
    <t>341522</t>
  </si>
  <si>
    <t>霍邱县</t>
  </si>
  <si>
    <t>341523</t>
  </si>
  <si>
    <t>舒城县</t>
  </si>
  <si>
    <t>341524</t>
  </si>
  <si>
    <t>金寨县</t>
  </si>
  <si>
    <t>341525</t>
  </si>
  <si>
    <t>霍山县</t>
  </si>
  <si>
    <t>341600</t>
  </si>
  <si>
    <t>亳州市本级</t>
  </si>
  <si>
    <t>341602</t>
  </si>
  <si>
    <t>谯城区</t>
  </si>
  <si>
    <t>341621</t>
  </si>
  <si>
    <t>涡阳县</t>
  </si>
  <si>
    <t>341622</t>
  </si>
  <si>
    <t>蒙城县</t>
  </si>
  <si>
    <t>341623</t>
  </si>
  <si>
    <t>利辛县</t>
  </si>
  <si>
    <t>341700</t>
  </si>
  <si>
    <t>池州市本级</t>
  </si>
  <si>
    <t>341702</t>
  </si>
  <si>
    <t>贵池区</t>
  </si>
  <si>
    <t>341721</t>
  </si>
  <si>
    <t>东至县</t>
  </si>
  <si>
    <t>341722</t>
  </si>
  <si>
    <t>石台县</t>
  </si>
  <si>
    <t>341723</t>
  </si>
  <si>
    <t>青阳县</t>
  </si>
  <si>
    <t>341800</t>
  </si>
  <si>
    <t>宣城市本级</t>
  </si>
  <si>
    <t>341802</t>
  </si>
  <si>
    <t>宣州区</t>
  </si>
  <si>
    <t>341821</t>
  </si>
  <si>
    <t>郎溪县</t>
  </si>
  <si>
    <t>341823</t>
  </si>
  <si>
    <t>泾县</t>
  </si>
  <si>
    <t>341824</t>
  </si>
  <si>
    <t>绩溪县</t>
  </si>
  <si>
    <t>341825</t>
  </si>
  <si>
    <t>旌德县</t>
  </si>
  <si>
    <t>341881</t>
  </si>
  <si>
    <t>宁国市</t>
  </si>
  <si>
    <t>341882</t>
  </si>
  <si>
    <t>广德市</t>
  </si>
  <si>
    <t>350000</t>
  </si>
  <si>
    <t>福建省本级</t>
  </si>
  <si>
    <t>350100</t>
  </si>
  <si>
    <t>福州市本级</t>
  </si>
  <si>
    <t>350102</t>
  </si>
  <si>
    <t>350103</t>
  </si>
  <si>
    <t>台江区</t>
  </si>
  <si>
    <t>350104</t>
  </si>
  <si>
    <t>仓山区</t>
  </si>
  <si>
    <t>350105</t>
  </si>
  <si>
    <t>马尾区</t>
  </si>
  <si>
    <t>350111</t>
  </si>
  <si>
    <t>晋安区</t>
  </si>
  <si>
    <t>350112</t>
  </si>
  <si>
    <t>长乐区</t>
  </si>
  <si>
    <t>350121</t>
  </si>
  <si>
    <t>闽侯县</t>
  </si>
  <si>
    <t>350122</t>
  </si>
  <si>
    <t>连江县</t>
  </si>
  <si>
    <t>350123</t>
  </si>
  <si>
    <t>罗源县</t>
  </si>
  <si>
    <t>350124</t>
  </si>
  <si>
    <t>闽清县</t>
  </si>
  <si>
    <t>350125</t>
  </si>
  <si>
    <t>永泰县</t>
  </si>
  <si>
    <t>350128</t>
  </si>
  <si>
    <t>平潭县</t>
  </si>
  <si>
    <t>350181</t>
  </si>
  <si>
    <t>福清市</t>
  </si>
  <si>
    <t>350200</t>
  </si>
  <si>
    <t>厦门市本级</t>
  </si>
  <si>
    <t>350203</t>
  </si>
  <si>
    <t>思明区</t>
  </si>
  <si>
    <t>350205</t>
  </si>
  <si>
    <t>海沧区</t>
  </si>
  <si>
    <t>350206</t>
  </si>
  <si>
    <t>湖里区</t>
  </si>
  <si>
    <t>350211</t>
  </si>
  <si>
    <t>集美区</t>
  </si>
  <si>
    <t>350212</t>
  </si>
  <si>
    <t>同安区</t>
  </si>
  <si>
    <t>350213</t>
  </si>
  <si>
    <t>翔安区</t>
  </si>
  <si>
    <t>350300</t>
  </si>
  <si>
    <t>莆田市本级</t>
  </si>
  <si>
    <t>350302</t>
  </si>
  <si>
    <t>城厢区</t>
  </si>
  <si>
    <t>350303</t>
  </si>
  <si>
    <t>涵江区</t>
  </si>
  <si>
    <t>350304</t>
  </si>
  <si>
    <t>荔城区</t>
  </si>
  <si>
    <t>350305</t>
  </si>
  <si>
    <t>秀屿区</t>
  </si>
  <si>
    <t>350322</t>
  </si>
  <si>
    <t>仙游县</t>
  </si>
  <si>
    <t>350400</t>
  </si>
  <si>
    <t>三明市本级</t>
  </si>
  <si>
    <t>350404</t>
  </si>
  <si>
    <t>三元区</t>
  </si>
  <si>
    <t>350405</t>
  </si>
  <si>
    <t>沙县区</t>
  </si>
  <si>
    <t>350421</t>
  </si>
  <si>
    <t>明溪县</t>
  </si>
  <si>
    <t>350423</t>
  </si>
  <si>
    <t>清流县</t>
  </si>
  <si>
    <t>350424</t>
  </si>
  <si>
    <t>宁化县</t>
  </si>
  <si>
    <t>350425</t>
  </si>
  <si>
    <t>大田县</t>
  </si>
  <si>
    <t>350426</t>
  </si>
  <si>
    <t>尤溪县</t>
  </si>
  <si>
    <t>350428</t>
  </si>
  <si>
    <t>将乐县</t>
  </si>
  <si>
    <t>350429</t>
  </si>
  <si>
    <t>泰宁县</t>
  </si>
  <si>
    <t>350430</t>
  </si>
  <si>
    <t>建宁县</t>
  </si>
  <si>
    <t>350481</t>
  </si>
  <si>
    <t>永安市</t>
  </si>
  <si>
    <t>350500</t>
  </si>
  <si>
    <t>泉州市本级</t>
  </si>
  <si>
    <t>350502</t>
  </si>
  <si>
    <t>鲤城区</t>
  </si>
  <si>
    <t>350503</t>
  </si>
  <si>
    <t>丰泽区</t>
  </si>
  <si>
    <t>350504</t>
  </si>
  <si>
    <t>洛江区</t>
  </si>
  <si>
    <t>350505</t>
  </si>
  <si>
    <t>泉港区</t>
  </si>
  <si>
    <t>350521</t>
  </si>
  <si>
    <t>惠安县</t>
  </si>
  <si>
    <t>350524</t>
  </si>
  <si>
    <t>安溪县</t>
  </si>
  <si>
    <t>350525</t>
  </si>
  <si>
    <t>永春县</t>
  </si>
  <si>
    <t>350526</t>
  </si>
  <si>
    <t>德化县</t>
  </si>
  <si>
    <t>350527</t>
  </si>
  <si>
    <t>金门县</t>
  </si>
  <si>
    <t>350581</t>
  </si>
  <si>
    <t>石狮市</t>
  </si>
  <si>
    <t>350582</t>
  </si>
  <si>
    <t>晋江市</t>
  </si>
  <si>
    <t>350583</t>
  </si>
  <si>
    <t>南安市</t>
  </si>
  <si>
    <t>350600</t>
  </si>
  <si>
    <t>漳州市本级</t>
  </si>
  <si>
    <t>350602</t>
  </si>
  <si>
    <t>芗城区</t>
  </si>
  <si>
    <t>350603</t>
  </si>
  <si>
    <t>龙文区</t>
  </si>
  <si>
    <t>350604</t>
  </si>
  <si>
    <t>龙海区</t>
  </si>
  <si>
    <t>350605</t>
  </si>
  <si>
    <t>长泰区</t>
  </si>
  <si>
    <t>350622</t>
  </si>
  <si>
    <t>云霄县</t>
  </si>
  <si>
    <t>350623</t>
  </si>
  <si>
    <t>漳浦县</t>
  </si>
  <si>
    <t>350624</t>
  </si>
  <si>
    <t>诏安县</t>
  </si>
  <si>
    <t>350626</t>
  </si>
  <si>
    <t>东山县</t>
  </si>
  <si>
    <t>350627</t>
  </si>
  <si>
    <t>南靖县</t>
  </si>
  <si>
    <t>350628</t>
  </si>
  <si>
    <t>平和县</t>
  </si>
  <si>
    <t>350629</t>
  </si>
  <si>
    <t>华安县</t>
  </si>
  <si>
    <t>350700</t>
  </si>
  <si>
    <t>南平市本级</t>
  </si>
  <si>
    <t>350702</t>
  </si>
  <si>
    <t>延平区</t>
  </si>
  <si>
    <t>350703</t>
  </si>
  <si>
    <t>建阳区</t>
  </si>
  <si>
    <t>350721</t>
  </si>
  <si>
    <t>顺昌县</t>
  </si>
  <si>
    <t>350722</t>
  </si>
  <si>
    <t>浦城县</t>
  </si>
  <si>
    <t>350723</t>
  </si>
  <si>
    <t>光泽县</t>
  </si>
  <si>
    <t>350724</t>
  </si>
  <si>
    <t>松溪县</t>
  </si>
  <si>
    <t>350725</t>
  </si>
  <si>
    <t>政和县</t>
  </si>
  <si>
    <t>350781</t>
  </si>
  <si>
    <t>邵武市</t>
  </si>
  <si>
    <t>350782</t>
  </si>
  <si>
    <t>武夷山市</t>
  </si>
  <si>
    <t>350783</t>
  </si>
  <si>
    <t>建瓯市</t>
  </si>
  <si>
    <t>350800</t>
  </si>
  <si>
    <t>龙岩市本级</t>
  </si>
  <si>
    <t>350802</t>
  </si>
  <si>
    <t>新罗区</t>
  </si>
  <si>
    <t>350803</t>
  </si>
  <si>
    <t>永定区</t>
  </si>
  <si>
    <t>350821</t>
  </si>
  <si>
    <t>长汀县</t>
  </si>
  <si>
    <t>350823</t>
  </si>
  <si>
    <t>上杭县</t>
  </si>
  <si>
    <t>350824</t>
  </si>
  <si>
    <t>武平县</t>
  </si>
  <si>
    <t>350825</t>
  </si>
  <si>
    <t>连城县</t>
  </si>
  <si>
    <t>350881</t>
  </si>
  <si>
    <t>漳平市</t>
  </si>
  <si>
    <t>350900</t>
  </si>
  <si>
    <t>宁德市本级</t>
  </si>
  <si>
    <t>350902</t>
  </si>
  <si>
    <t>蕉城区</t>
  </si>
  <si>
    <t>350921</t>
  </si>
  <si>
    <t>霞浦县</t>
  </si>
  <si>
    <t>350922</t>
  </si>
  <si>
    <t>古田县</t>
  </si>
  <si>
    <t>350923</t>
  </si>
  <si>
    <t>屏南县</t>
  </si>
  <si>
    <t>350924</t>
  </si>
  <si>
    <t>寿宁县</t>
  </si>
  <si>
    <t>350925</t>
  </si>
  <si>
    <t>周宁县</t>
  </si>
  <si>
    <t>350926</t>
  </si>
  <si>
    <t>柘荣县</t>
  </si>
  <si>
    <t>350981</t>
  </si>
  <si>
    <t>福安市</t>
  </si>
  <si>
    <t>350982</t>
  </si>
  <si>
    <t>福鼎市</t>
  </si>
  <si>
    <t>360000</t>
  </si>
  <si>
    <t>江西省本级</t>
  </si>
  <si>
    <t>360100</t>
  </si>
  <si>
    <t>南昌市本级</t>
  </si>
  <si>
    <t>360102</t>
  </si>
  <si>
    <t>东湖区</t>
  </si>
  <si>
    <t>360103</t>
  </si>
  <si>
    <t>360104</t>
  </si>
  <si>
    <t>青云谱区</t>
  </si>
  <si>
    <t>360111</t>
  </si>
  <si>
    <t>青山湖区</t>
  </si>
  <si>
    <t>360112</t>
  </si>
  <si>
    <t>新建区</t>
  </si>
  <si>
    <t>360113</t>
  </si>
  <si>
    <t>红谷滩区</t>
  </si>
  <si>
    <t>360121</t>
  </si>
  <si>
    <t>南昌县</t>
  </si>
  <si>
    <t>360123</t>
  </si>
  <si>
    <t>安义县</t>
  </si>
  <si>
    <t>360124</t>
  </si>
  <si>
    <t>进贤县</t>
  </si>
  <si>
    <t>360200</t>
  </si>
  <si>
    <t>景德镇市本级</t>
  </si>
  <si>
    <t>360202</t>
  </si>
  <si>
    <t>昌江区</t>
  </si>
  <si>
    <t>360203</t>
  </si>
  <si>
    <t>珠山区</t>
  </si>
  <si>
    <t>360222</t>
  </si>
  <si>
    <t>浮梁县</t>
  </si>
  <si>
    <t>360281</t>
  </si>
  <si>
    <t>乐平市</t>
  </si>
  <si>
    <t>360300</t>
  </si>
  <si>
    <t>萍乡市本级</t>
  </si>
  <si>
    <t>360302</t>
  </si>
  <si>
    <t>安源区</t>
  </si>
  <si>
    <t>360313</t>
  </si>
  <si>
    <t>湘东区</t>
  </si>
  <si>
    <t>360321</t>
  </si>
  <si>
    <t>莲花县</t>
  </si>
  <si>
    <t>360322</t>
  </si>
  <si>
    <t>上栗县</t>
  </si>
  <si>
    <t>360323</t>
  </si>
  <si>
    <t>芦溪县</t>
  </si>
  <si>
    <t>360400</t>
  </si>
  <si>
    <t>九江市本级</t>
  </si>
  <si>
    <t>360402</t>
  </si>
  <si>
    <t>濂溪区</t>
  </si>
  <si>
    <t>360403</t>
  </si>
  <si>
    <t>浔阳区</t>
  </si>
  <si>
    <t>360404</t>
  </si>
  <si>
    <t>柴桑区</t>
  </si>
  <si>
    <t>360423</t>
  </si>
  <si>
    <t>武宁县</t>
  </si>
  <si>
    <t>360424</t>
  </si>
  <si>
    <t>修水县</t>
  </si>
  <si>
    <t>360425</t>
  </si>
  <si>
    <t>永修县</t>
  </si>
  <si>
    <t>360426</t>
  </si>
  <si>
    <t>德安县</t>
  </si>
  <si>
    <t>360428</t>
  </si>
  <si>
    <t>都昌县</t>
  </si>
  <si>
    <t>360429</t>
  </si>
  <si>
    <t>湖口县</t>
  </si>
  <si>
    <t>360430</t>
  </si>
  <si>
    <t>彭泽县</t>
  </si>
  <si>
    <t>360481</t>
  </si>
  <si>
    <t>瑞昌市</t>
  </si>
  <si>
    <t>360482</t>
  </si>
  <si>
    <t>共青城市</t>
  </si>
  <si>
    <t>360483</t>
  </si>
  <si>
    <t>庐山市</t>
  </si>
  <si>
    <t>360500</t>
  </si>
  <si>
    <t>新余市本级</t>
  </si>
  <si>
    <t>360502</t>
  </si>
  <si>
    <t>渝水区</t>
  </si>
  <si>
    <t>360521</t>
  </si>
  <si>
    <t>分宜县</t>
  </si>
  <si>
    <t>360600</t>
  </si>
  <si>
    <t>鹰潭市本级</t>
  </si>
  <si>
    <t>360602</t>
  </si>
  <si>
    <t>月湖区</t>
  </si>
  <si>
    <t>360603</t>
  </si>
  <si>
    <t>余江区</t>
  </si>
  <si>
    <t>360681</t>
  </si>
  <si>
    <t>贵溪市</t>
  </si>
  <si>
    <t>360700</t>
  </si>
  <si>
    <t>赣州市本级</t>
  </si>
  <si>
    <t>360702</t>
  </si>
  <si>
    <t>章贡区</t>
  </si>
  <si>
    <t>360703</t>
  </si>
  <si>
    <t>南康区</t>
  </si>
  <si>
    <t>360704</t>
  </si>
  <si>
    <t>赣县区</t>
  </si>
  <si>
    <t>360722</t>
  </si>
  <si>
    <t>信丰县</t>
  </si>
  <si>
    <t>360723</t>
  </si>
  <si>
    <t>大余县</t>
  </si>
  <si>
    <t>360724</t>
  </si>
  <si>
    <t>上犹县</t>
  </si>
  <si>
    <t>360725</t>
  </si>
  <si>
    <t>崇义县</t>
  </si>
  <si>
    <t>360726</t>
  </si>
  <si>
    <t>安远县</t>
  </si>
  <si>
    <t>360728</t>
  </si>
  <si>
    <t>定南县</t>
  </si>
  <si>
    <t>360729</t>
  </si>
  <si>
    <t>全南县</t>
  </si>
  <si>
    <t>360730</t>
  </si>
  <si>
    <t>宁都县</t>
  </si>
  <si>
    <t>360731</t>
  </si>
  <si>
    <t>于都县</t>
  </si>
  <si>
    <t>360732</t>
  </si>
  <si>
    <t>兴国县</t>
  </si>
  <si>
    <t>360733</t>
  </si>
  <si>
    <t>会昌县</t>
  </si>
  <si>
    <t>360734</t>
  </si>
  <si>
    <t>寻乌县</t>
  </si>
  <si>
    <t>360735</t>
  </si>
  <si>
    <t>石城县</t>
  </si>
  <si>
    <t>360781</t>
  </si>
  <si>
    <t>瑞金市</t>
  </si>
  <si>
    <t>360783</t>
  </si>
  <si>
    <t>龙南市</t>
  </si>
  <si>
    <t>360800</t>
  </si>
  <si>
    <t>吉安市本级</t>
  </si>
  <si>
    <t>360802</t>
  </si>
  <si>
    <t>吉州区</t>
  </si>
  <si>
    <t>360803</t>
  </si>
  <si>
    <t>青原区</t>
  </si>
  <si>
    <t>360821</t>
  </si>
  <si>
    <t>吉安县</t>
  </si>
  <si>
    <t>360822</t>
  </si>
  <si>
    <t>吉水县</t>
  </si>
  <si>
    <t>360823</t>
  </si>
  <si>
    <t>峡江县</t>
  </si>
  <si>
    <t>360824</t>
  </si>
  <si>
    <t>新干县</t>
  </si>
  <si>
    <t>360825</t>
  </si>
  <si>
    <t>永丰县</t>
  </si>
  <si>
    <t>360826</t>
  </si>
  <si>
    <t>泰和县</t>
  </si>
  <si>
    <t>360827</t>
  </si>
  <si>
    <t>遂川县</t>
  </si>
  <si>
    <t>360828</t>
  </si>
  <si>
    <t>万安县</t>
  </si>
  <si>
    <t>360829</t>
  </si>
  <si>
    <t>安福县</t>
  </si>
  <si>
    <t>360830</t>
  </si>
  <si>
    <t>永新县</t>
  </si>
  <si>
    <t>360881</t>
  </si>
  <si>
    <t>井冈山市</t>
  </si>
  <si>
    <t>360900</t>
  </si>
  <si>
    <t>宜春市本级</t>
  </si>
  <si>
    <t>360902</t>
  </si>
  <si>
    <t>袁州区</t>
  </si>
  <si>
    <t>360921</t>
  </si>
  <si>
    <t>奉新县</t>
  </si>
  <si>
    <t>360922</t>
  </si>
  <si>
    <t>万载县</t>
  </si>
  <si>
    <t>360923</t>
  </si>
  <si>
    <t>上高县</t>
  </si>
  <si>
    <t>360924</t>
  </si>
  <si>
    <t>宜丰县</t>
  </si>
  <si>
    <t>360925</t>
  </si>
  <si>
    <t>靖安县</t>
  </si>
  <si>
    <t>360926</t>
  </si>
  <si>
    <t>铜鼓县</t>
  </si>
  <si>
    <t>360981</t>
  </si>
  <si>
    <t>丰城市</t>
  </si>
  <si>
    <t>360982</t>
  </si>
  <si>
    <t>樟树市</t>
  </si>
  <si>
    <t>360983</t>
  </si>
  <si>
    <t>高安市</t>
  </si>
  <si>
    <t>361000</t>
  </si>
  <si>
    <t>抚州市本级</t>
  </si>
  <si>
    <t>361002</t>
  </si>
  <si>
    <t>临川区</t>
  </si>
  <si>
    <t>361003</t>
  </si>
  <si>
    <t>东乡区</t>
  </si>
  <si>
    <t>361021</t>
  </si>
  <si>
    <t>南城县</t>
  </si>
  <si>
    <t>361022</t>
  </si>
  <si>
    <t>黎川县</t>
  </si>
  <si>
    <t>361023</t>
  </si>
  <si>
    <t>南丰县</t>
  </si>
  <si>
    <t>361024</t>
  </si>
  <si>
    <t>崇仁县</t>
  </si>
  <si>
    <t>361025</t>
  </si>
  <si>
    <t>乐安县</t>
  </si>
  <si>
    <t>361026</t>
  </si>
  <si>
    <t>宜黄县</t>
  </si>
  <si>
    <t>361027</t>
  </si>
  <si>
    <t>金溪县</t>
  </si>
  <si>
    <t>361028</t>
  </si>
  <si>
    <t>资溪县</t>
  </si>
  <si>
    <t>361030</t>
  </si>
  <si>
    <t>广昌县</t>
  </si>
  <si>
    <t>361100</t>
  </si>
  <si>
    <t>上饶市本级</t>
  </si>
  <si>
    <t>361102</t>
  </si>
  <si>
    <t>信州区</t>
  </si>
  <si>
    <t>361103</t>
  </si>
  <si>
    <t>广丰区</t>
  </si>
  <si>
    <t>361104</t>
  </si>
  <si>
    <t>广信区</t>
  </si>
  <si>
    <t>361123</t>
  </si>
  <si>
    <t>玉山县</t>
  </si>
  <si>
    <t>361124</t>
  </si>
  <si>
    <t>铅山县</t>
  </si>
  <si>
    <t>361125</t>
  </si>
  <si>
    <t>横峰县</t>
  </si>
  <si>
    <t>361126</t>
  </si>
  <si>
    <t>弋阳县</t>
  </si>
  <si>
    <t>361127</t>
  </si>
  <si>
    <t>余干县</t>
  </si>
  <si>
    <t>361128</t>
  </si>
  <si>
    <t>鄱阳县</t>
  </si>
  <si>
    <t>361129</t>
  </si>
  <si>
    <t>万年县</t>
  </si>
  <si>
    <t>361130</t>
  </si>
  <si>
    <t>婺源县</t>
  </si>
  <si>
    <t>361181</t>
  </si>
  <si>
    <t>德兴市</t>
  </si>
  <si>
    <t>370000</t>
  </si>
  <si>
    <t>山东省本级</t>
  </si>
  <si>
    <t>370100</t>
  </si>
  <si>
    <t>济南市本级</t>
  </si>
  <si>
    <t>370102</t>
  </si>
  <si>
    <t>历下区</t>
  </si>
  <si>
    <t>370103</t>
  </si>
  <si>
    <t>市中区</t>
  </si>
  <si>
    <t>370104</t>
  </si>
  <si>
    <t>槐荫区</t>
  </si>
  <si>
    <t>370105</t>
  </si>
  <si>
    <t>天桥区</t>
  </si>
  <si>
    <t>370112</t>
  </si>
  <si>
    <t>历城区</t>
  </si>
  <si>
    <t>370113</t>
  </si>
  <si>
    <t>长清区</t>
  </si>
  <si>
    <t>370114</t>
  </si>
  <si>
    <t>章丘区</t>
  </si>
  <si>
    <t>370115</t>
  </si>
  <si>
    <t>济阳区</t>
  </si>
  <si>
    <t>370116</t>
  </si>
  <si>
    <t>莱芜区</t>
  </si>
  <si>
    <t>370117</t>
  </si>
  <si>
    <t>钢城区</t>
  </si>
  <si>
    <t>370124</t>
  </si>
  <si>
    <t>平阴县</t>
  </si>
  <si>
    <t>370126</t>
  </si>
  <si>
    <t>商河县</t>
  </si>
  <si>
    <t>370200</t>
  </si>
  <si>
    <t>青岛市本级</t>
  </si>
  <si>
    <t>370202</t>
  </si>
  <si>
    <t>市南区</t>
  </si>
  <si>
    <t>370203</t>
  </si>
  <si>
    <t>市北区</t>
  </si>
  <si>
    <t>370211</t>
  </si>
  <si>
    <t>黄岛区</t>
  </si>
  <si>
    <t>370212</t>
  </si>
  <si>
    <t>崂山区</t>
  </si>
  <si>
    <t>370213</t>
  </si>
  <si>
    <t>李沧区</t>
  </si>
  <si>
    <t>370214</t>
  </si>
  <si>
    <t>城阳区</t>
  </si>
  <si>
    <t>370215</t>
  </si>
  <si>
    <t>即墨区</t>
  </si>
  <si>
    <t>370281</t>
  </si>
  <si>
    <t>胶州市</t>
  </si>
  <si>
    <t>370283</t>
  </si>
  <si>
    <t>平度市</t>
  </si>
  <si>
    <t>370285</t>
  </si>
  <si>
    <t>莱西市</t>
  </si>
  <si>
    <t>370300</t>
  </si>
  <si>
    <t>淄博市本级</t>
  </si>
  <si>
    <t>370302</t>
  </si>
  <si>
    <t>淄川区</t>
  </si>
  <si>
    <t>370303</t>
  </si>
  <si>
    <t>张店区</t>
  </si>
  <si>
    <t>370304</t>
  </si>
  <si>
    <t>博山区</t>
  </si>
  <si>
    <t>370305</t>
  </si>
  <si>
    <t>临淄区</t>
  </si>
  <si>
    <t>370306</t>
  </si>
  <si>
    <t>周村区</t>
  </si>
  <si>
    <t>370321</t>
  </si>
  <si>
    <t>桓台县</t>
  </si>
  <si>
    <t>370322</t>
  </si>
  <si>
    <t>高青县</t>
  </si>
  <si>
    <t>370323</t>
  </si>
  <si>
    <t>沂源县</t>
  </si>
  <si>
    <t>370400</t>
  </si>
  <si>
    <t>枣庄市本级</t>
  </si>
  <si>
    <t>370402</t>
  </si>
  <si>
    <t>370403</t>
  </si>
  <si>
    <t>薛城区</t>
  </si>
  <si>
    <t>370404</t>
  </si>
  <si>
    <t>峄城区</t>
  </si>
  <si>
    <t>370405</t>
  </si>
  <si>
    <t>台儿庄区</t>
  </si>
  <si>
    <t>370406</t>
  </si>
  <si>
    <t>山亭区</t>
  </si>
  <si>
    <t>370481</t>
  </si>
  <si>
    <t>滕州市</t>
  </si>
  <si>
    <t>370500</t>
  </si>
  <si>
    <t>东营市本级</t>
  </si>
  <si>
    <t>370502</t>
  </si>
  <si>
    <t>东营区</t>
  </si>
  <si>
    <t>370503</t>
  </si>
  <si>
    <t>河口区</t>
  </si>
  <si>
    <t>370505</t>
  </si>
  <si>
    <t>垦利区</t>
  </si>
  <si>
    <t>370522</t>
  </si>
  <si>
    <t>利津县</t>
  </si>
  <si>
    <t>370523</t>
  </si>
  <si>
    <t>广饶县</t>
  </si>
  <si>
    <t>370600</t>
  </si>
  <si>
    <t>烟台市本级</t>
  </si>
  <si>
    <t>370602</t>
  </si>
  <si>
    <t>芝罘区</t>
  </si>
  <si>
    <t>370611</t>
  </si>
  <si>
    <t>福山区</t>
  </si>
  <si>
    <t>370612</t>
  </si>
  <si>
    <t>牟平区</t>
  </si>
  <si>
    <t>370613</t>
  </si>
  <si>
    <t>莱山区</t>
  </si>
  <si>
    <t>370614</t>
  </si>
  <si>
    <t>蓬莱区</t>
  </si>
  <si>
    <t>370681</t>
  </si>
  <si>
    <t>龙口市</t>
  </si>
  <si>
    <t>370682</t>
  </si>
  <si>
    <t>莱阳市</t>
  </si>
  <si>
    <t>370683</t>
  </si>
  <si>
    <t>莱州市</t>
  </si>
  <si>
    <t>370685</t>
  </si>
  <si>
    <t>招远市</t>
  </si>
  <si>
    <t>370686</t>
  </si>
  <si>
    <t>栖霞市</t>
  </si>
  <si>
    <t>370687</t>
  </si>
  <si>
    <t>海阳市</t>
  </si>
  <si>
    <t>370700</t>
  </si>
  <si>
    <t>潍坊市本级</t>
  </si>
  <si>
    <t>370702</t>
  </si>
  <si>
    <t>潍城区</t>
  </si>
  <si>
    <t>370703</t>
  </si>
  <si>
    <t>寒亭区</t>
  </si>
  <si>
    <t>370704</t>
  </si>
  <si>
    <t>坊子区</t>
  </si>
  <si>
    <t>370705</t>
  </si>
  <si>
    <t>奎文区</t>
  </si>
  <si>
    <t>370724</t>
  </si>
  <si>
    <t>临朐县</t>
  </si>
  <si>
    <t>370725</t>
  </si>
  <si>
    <t>昌乐县</t>
  </si>
  <si>
    <t>370781</t>
  </si>
  <si>
    <t>青州市</t>
  </si>
  <si>
    <t>370782</t>
  </si>
  <si>
    <t>诸城市</t>
  </si>
  <si>
    <t>370783</t>
  </si>
  <si>
    <t>寿光市</t>
  </si>
  <si>
    <t>370784</t>
  </si>
  <si>
    <t>安丘市</t>
  </si>
  <si>
    <t>370785</t>
  </si>
  <si>
    <t>高密市</t>
  </si>
  <si>
    <t>370786</t>
  </si>
  <si>
    <t>昌邑市</t>
  </si>
  <si>
    <t>370800</t>
  </si>
  <si>
    <t>济宁市本级</t>
  </si>
  <si>
    <t>370811</t>
  </si>
  <si>
    <t>任城区</t>
  </si>
  <si>
    <t>370812</t>
  </si>
  <si>
    <t>兖州区</t>
  </si>
  <si>
    <t>370826</t>
  </si>
  <si>
    <t>微山县</t>
  </si>
  <si>
    <t>370827</t>
  </si>
  <si>
    <t>鱼台县</t>
  </si>
  <si>
    <t>370828</t>
  </si>
  <si>
    <t>金乡县</t>
  </si>
  <si>
    <t>370829</t>
  </si>
  <si>
    <t>嘉祥县</t>
  </si>
  <si>
    <t>370830</t>
  </si>
  <si>
    <t>汶上县</t>
  </si>
  <si>
    <t>370831</t>
  </si>
  <si>
    <t>泗水县</t>
  </si>
  <si>
    <t>370832</t>
  </si>
  <si>
    <t>梁山县</t>
  </si>
  <si>
    <t>370881</t>
  </si>
  <si>
    <t>曲阜市</t>
  </si>
  <si>
    <t>370883</t>
  </si>
  <si>
    <t>邹城市</t>
  </si>
  <si>
    <t>370900</t>
  </si>
  <si>
    <t>泰安市本级</t>
  </si>
  <si>
    <t>370902</t>
  </si>
  <si>
    <t>泰山区</t>
  </si>
  <si>
    <t>370911</t>
  </si>
  <si>
    <t>岱岳区</t>
  </si>
  <si>
    <t>370921</t>
  </si>
  <si>
    <t>宁阳县</t>
  </si>
  <si>
    <t>370923</t>
  </si>
  <si>
    <t>东平县</t>
  </si>
  <si>
    <t>370982</t>
  </si>
  <si>
    <t>新泰市</t>
  </si>
  <si>
    <t>370983</t>
  </si>
  <si>
    <t>肥城市</t>
  </si>
  <si>
    <t>371000</t>
  </si>
  <si>
    <t>威海市本级</t>
  </si>
  <si>
    <t>371002</t>
  </si>
  <si>
    <t>环翠区</t>
  </si>
  <si>
    <t>371003</t>
  </si>
  <si>
    <t>文登区</t>
  </si>
  <si>
    <t>371082</t>
  </si>
  <si>
    <t>荣成市</t>
  </si>
  <si>
    <t>371083</t>
  </si>
  <si>
    <t>乳山市</t>
  </si>
  <si>
    <t>371100</t>
  </si>
  <si>
    <t>日照市本级</t>
  </si>
  <si>
    <t>371102</t>
  </si>
  <si>
    <t>东港区</t>
  </si>
  <si>
    <t>371103</t>
  </si>
  <si>
    <t>岚山区</t>
  </si>
  <si>
    <t>371121</t>
  </si>
  <si>
    <t>五莲县</t>
  </si>
  <si>
    <t>371122</t>
  </si>
  <si>
    <t>莒县</t>
  </si>
  <si>
    <t>371300</t>
  </si>
  <si>
    <t>临沂市本级</t>
  </si>
  <si>
    <t>371302</t>
  </si>
  <si>
    <t>兰山区</t>
  </si>
  <si>
    <t>371311</t>
  </si>
  <si>
    <t>罗庄区</t>
  </si>
  <si>
    <t>371312</t>
  </si>
  <si>
    <t>371321</t>
  </si>
  <si>
    <t>沂南县</t>
  </si>
  <si>
    <t>371322</t>
  </si>
  <si>
    <t>郯城县</t>
  </si>
  <si>
    <t>371323</t>
  </si>
  <si>
    <t>沂水县</t>
  </si>
  <si>
    <t>371324</t>
  </si>
  <si>
    <t>兰陵县</t>
  </si>
  <si>
    <t>371325</t>
  </si>
  <si>
    <t>费县</t>
  </si>
  <si>
    <t>371326</t>
  </si>
  <si>
    <t>平邑县</t>
  </si>
  <si>
    <t>371327</t>
  </si>
  <si>
    <t>莒南县</t>
  </si>
  <si>
    <t>371328</t>
  </si>
  <si>
    <t>蒙阴县</t>
  </si>
  <si>
    <t>371329</t>
  </si>
  <si>
    <t>临沭县</t>
  </si>
  <si>
    <t>371400</t>
  </si>
  <si>
    <t>德州市本级</t>
  </si>
  <si>
    <t>371402</t>
  </si>
  <si>
    <t>德城区</t>
  </si>
  <si>
    <t>371403</t>
  </si>
  <si>
    <t>陵城区</t>
  </si>
  <si>
    <t>371422</t>
  </si>
  <si>
    <t>宁津县</t>
  </si>
  <si>
    <t>371423</t>
  </si>
  <si>
    <t>庆云县</t>
  </si>
  <si>
    <t>371424</t>
  </si>
  <si>
    <t>临邑县</t>
  </si>
  <si>
    <t>371425</t>
  </si>
  <si>
    <t>齐河县</t>
  </si>
  <si>
    <t>371426</t>
  </si>
  <si>
    <t>平原县</t>
  </si>
  <si>
    <t>371427</t>
  </si>
  <si>
    <t>夏津县</t>
  </si>
  <si>
    <t>371428</t>
  </si>
  <si>
    <t>武城县</t>
  </si>
  <si>
    <t>371481</t>
  </si>
  <si>
    <t>乐陵市</t>
  </si>
  <si>
    <t>371482</t>
  </si>
  <si>
    <t>禹城市</t>
  </si>
  <si>
    <t>371500</t>
  </si>
  <si>
    <t>聊城市本级</t>
  </si>
  <si>
    <t>371502</t>
  </si>
  <si>
    <t>东昌府区</t>
  </si>
  <si>
    <t>371503</t>
  </si>
  <si>
    <t>茌平区</t>
  </si>
  <si>
    <t>371521</t>
  </si>
  <si>
    <t>阳谷县</t>
  </si>
  <si>
    <t>371522</t>
  </si>
  <si>
    <t>莘县</t>
  </si>
  <si>
    <t>371524</t>
  </si>
  <si>
    <t>东阿县</t>
  </si>
  <si>
    <t>371525</t>
  </si>
  <si>
    <t>冠县</t>
  </si>
  <si>
    <t>371526</t>
  </si>
  <si>
    <t>高唐县</t>
  </si>
  <si>
    <t>371581</t>
  </si>
  <si>
    <t>临清市</t>
  </si>
  <si>
    <t>371600</t>
  </si>
  <si>
    <t>滨州市本级</t>
  </si>
  <si>
    <t>371602</t>
  </si>
  <si>
    <t>滨城区</t>
  </si>
  <si>
    <t>371603</t>
  </si>
  <si>
    <t>沾化区</t>
  </si>
  <si>
    <t>371621</t>
  </si>
  <si>
    <t>惠民县</t>
  </si>
  <si>
    <t>371622</t>
  </si>
  <si>
    <t>阳信县</t>
  </si>
  <si>
    <t>371623</t>
  </si>
  <si>
    <t>无棣县</t>
  </si>
  <si>
    <t>371625</t>
  </si>
  <si>
    <t>博兴县</t>
  </si>
  <si>
    <t>371681</t>
  </si>
  <si>
    <t>邹平市</t>
  </si>
  <si>
    <t>371700</t>
  </si>
  <si>
    <t>菏泽市本级</t>
  </si>
  <si>
    <t>371702</t>
  </si>
  <si>
    <t>牡丹区</t>
  </si>
  <si>
    <t>371703</t>
  </si>
  <si>
    <t>定陶区</t>
  </si>
  <si>
    <t>371721</t>
  </si>
  <si>
    <t>曹县</t>
  </si>
  <si>
    <t>371722</t>
  </si>
  <si>
    <t>单县</t>
  </si>
  <si>
    <t>371723</t>
  </si>
  <si>
    <t>成武县</t>
  </si>
  <si>
    <t>371724</t>
  </si>
  <si>
    <t>巨野县</t>
  </si>
  <si>
    <t>371725</t>
  </si>
  <si>
    <t>郓城县</t>
  </si>
  <si>
    <t>371726</t>
  </si>
  <si>
    <t>鄄城县</t>
  </si>
  <si>
    <t>371728</t>
  </si>
  <si>
    <t>东明县</t>
  </si>
  <si>
    <t>410000</t>
  </si>
  <si>
    <t>河南省本级</t>
  </si>
  <si>
    <t>410100</t>
  </si>
  <si>
    <t>郑州市本级</t>
  </si>
  <si>
    <t>410102</t>
  </si>
  <si>
    <t>中原区</t>
  </si>
  <si>
    <t>410103</t>
  </si>
  <si>
    <t>二七区</t>
  </si>
  <si>
    <t>410104</t>
  </si>
  <si>
    <t>管城回族区</t>
  </si>
  <si>
    <t>410105</t>
  </si>
  <si>
    <t>金水区</t>
  </si>
  <si>
    <t>410106</t>
  </si>
  <si>
    <t>上街区</t>
  </si>
  <si>
    <t>410108</t>
  </si>
  <si>
    <t>惠济区</t>
  </si>
  <si>
    <t>410122</t>
  </si>
  <si>
    <t>中牟县</t>
  </si>
  <si>
    <t>410181</t>
  </si>
  <si>
    <t>巩义市</t>
  </si>
  <si>
    <t>410182</t>
  </si>
  <si>
    <t>荥阳市</t>
  </si>
  <si>
    <t>410183</t>
  </si>
  <si>
    <t>新密市</t>
  </si>
  <si>
    <t>410184</t>
  </si>
  <si>
    <t>新郑市</t>
  </si>
  <si>
    <t>410185</t>
  </si>
  <si>
    <t>登封市</t>
  </si>
  <si>
    <t>410200</t>
  </si>
  <si>
    <t>开封市本级</t>
  </si>
  <si>
    <t>410202</t>
  </si>
  <si>
    <t>龙亭区</t>
  </si>
  <si>
    <t>410203</t>
  </si>
  <si>
    <t>顺河回族区</t>
  </si>
  <si>
    <t>410204</t>
  </si>
  <si>
    <t>410205</t>
  </si>
  <si>
    <t>禹王台区</t>
  </si>
  <si>
    <t>410212</t>
  </si>
  <si>
    <t>祥符区</t>
  </si>
  <si>
    <t>410221</t>
  </si>
  <si>
    <t>杞县</t>
  </si>
  <si>
    <t>410222</t>
  </si>
  <si>
    <t>通许县</t>
  </si>
  <si>
    <t>410223</t>
  </si>
  <si>
    <t>尉氏县</t>
  </si>
  <si>
    <t>410225</t>
  </si>
  <si>
    <t>兰考县</t>
  </si>
  <si>
    <t>410300</t>
  </si>
  <si>
    <t>洛阳市本级</t>
  </si>
  <si>
    <t>410302</t>
  </si>
  <si>
    <t>老城区</t>
  </si>
  <si>
    <t>410303</t>
  </si>
  <si>
    <t>西工区</t>
  </si>
  <si>
    <t>410304</t>
  </si>
  <si>
    <t>瀍河回族区</t>
  </si>
  <si>
    <t>410305</t>
  </si>
  <si>
    <t>涧西区</t>
  </si>
  <si>
    <t>410307</t>
  </si>
  <si>
    <t>偃师区</t>
  </si>
  <si>
    <t>410308</t>
  </si>
  <si>
    <t>孟津区</t>
  </si>
  <si>
    <t>410311</t>
  </si>
  <si>
    <t>洛龙区</t>
  </si>
  <si>
    <t>410323</t>
  </si>
  <si>
    <t>新安县</t>
  </si>
  <si>
    <t>410324</t>
  </si>
  <si>
    <t>栾川县</t>
  </si>
  <si>
    <t>410325</t>
  </si>
  <si>
    <t>嵩县</t>
  </si>
  <si>
    <t>410326</t>
  </si>
  <si>
    <t>汝阳县</t>
  </si>
  <si>
    <t>410327</t>
  </si>
  <si>
    <t>宜阳县</t>
  </si>
  <si>
    <t>410328</t>
  </si>
  <si>
    <t>洛宁县</t>
  </si>
  <si>
    <t>410329</t>
  </si>
  <si>
    <t>伊川县</t>
  </si>
  <si>
    <t>410400</t>
  </si>
  <si>
    <t>平顶山市本级</t>
  </si>
  <si>
    <t>410402</t>
  </si>
  <si>
    <t>410403</t>
  </si>
  <si>
    <t>卫东区</t>
  </si>
  <si>
    <t>410404</t>
  </si>
  <si>
    <t>石龙区</t>
  </si>
  <si>
    <t>410411</t>
  </si>
  <si>
    <t>湛河区</t>
  </si>
  <si>
    <t>410421</t>
  </si>
  <si>
    <t>宝丰县</t>
  </si>
  <si>
    <t>410422</t>
  </si>
  <si>
    <t>叶县</t>
  </si>
  <si>
    <t>410423</t>
  </si>
  <si>
    <t>鲁山县</t>
  </si>
  <si>
    <t>410425</t>
  </si>
  <si>
    <t>郏县</t>
  </si>
  <si>
    <t>410481</t>
  </si>
  <si>
    <t>舞钢市</t>
  </si>
  <si>
    <t>410482</t>
  </si>
  <si>
    <t>汝州市</t>
  </si>
  <si>
    <t>410500</t>
  </si>
  <si>
    <t>安阳市本级</t>
  </si>
  <si>
    <t>410502</t>
  </si>
  <si>
    <t>文峰区</t>
  </si>
  <si>
    <t>410503</t>
  </si>
  <si>
    <t>北关区</t>
  </si>
  <si>
    <t>410505</t>
  </si>
  <si>
    <t>殷都区</t>
  </si>
  <si>
    <t>410506</t>
  </si>
  <si>
    <t>龙安区</t>
  </si>
  <si>
    <t>410522</t>
  </si>
  <si>
    <t>安阳县</t>
  </si>
  <si>
    <t>410523</t>
  </si>
  <si>
    <t>汤阴县</t>
  </si>
  <si>
    <t>410526</t>
  </si>
  <si>
    <t>滑县</t>
  </si>
  <si>
    <t>410527</t>
  </si>
  <si>
    <t>内黄县</t>
  </si>
  <si>
    <t>410581</t>
  </si>
  <si>
    <t>林州市</t>
  </si>
  <si>
    <t>410600</t>
  </si>
  <si>
    <t>鹤壁市本级</t>
  </si>
  <si>
    <t>410602</t>
  </si>
  <si>
    <t>鹤山区</t>
  </si>
  <si>
    <t>410603</t>
  </si>
  <si>
    <t>山城区</t>
  </si>
  <si>
    <t>410611</t>
  </si>
  <si>
    <t>淇滨区</t>
  </si>
  <si>
    <t>410621</t>
  </si>
  <si>
    <t>浚县</t>
  </si>
  <si>
    <t>410622</t>
  </si>
  <si>
    <t>淇县</t>
  </si>
  <si>
    <t>410700</t>
  </si>
  <si>
    <t>新乡市本级</t>
  </si>
  <si>
    <t>410702</t>
  </si>
  <si>
    <t>红旗区</t>
  </si>
  <si>
    <t>410703</t>
  </si>
  <si>
    <t>卫滨区</t>
  </si>
  <si>
    <t>410704</t>
  </si>
  <si>
    <t>凤泉区</t>
  </si>
  <si>
    <t>410711</t>
  </si>
  <si>
    <t>牧野区</t>
  </si>
  <si>
    <t>410721</t>
  </si>
  <si>
    <t>新乡县</t>
  </si>
  <si>
    <t>410724</t>
  </si>
  <si>
    <t>获嘉县</t>
  </si>
  <si>
    <t>410725</t>
  </si>
  <si>
    <t>原阳县</t>
  </si>
  <si>
    <t>410726</t>
  </si>
  <si>
    <t>延津县</t>
  </si>
  <si>
    <t>410727</t>
  </si>
  <si>
    <t>封丘县</t>
  </si>
  <si>
    <t>410781</t>
  </si>
  <si>
    <t>卫辉市</t>
  </si>
  <si>
    <t>410782</t>
  </si>
  <si>
    <t>辉县市</t>
  </si>
  <si>
    <t>410783</t>
  </si>
  <si>
    <t>长垣市</t>
  </si>
  <si>
    <t>410800</t>
  </si>
  <si>
    <t>焦作市本级</t>
  </si>
  <si>
    <t>410802</t>
  </si>
  <si>
    <t>解放区</t>
  </si>
  <si>
    <t>410803</t>
  </si>
  <si>
    <t>中站区</t>
  </si>
  <si>
    <t>410804</t>
  </si>
  <si>
    <t>马村区</t>
  </si>
  <si>
    <t>410811</t>
  </si>
  <si>
    <t>山阳区</t>
  </si>
  <si>
    <t>410821</t>
  </si>
  <si>
    <t>修武县</t>
  </si>
  <si>
    <t>410822</t>
  </si>
  <si>
    <t>博爱县</t>
  </si>
  <si>
    <t>410823</t>
  </si>
  <si>
    <t>武陟县</t>
  </si>
  <si>
    <t>410825</t>
  </si>
  <si>
    <t>温县</t>
  </si>
  <si>
    <t>410882</t>
  </si>
  <si>
    <t>沁阳市</t>
  </si>
  <si>
    <t>410883</t>
  </si>
  <si>
    <t>孟州市</t>
  </si>
  <si>
    <t>410900</t>
  </si>
  <si>
    <t>濮阳市本级</t>
  </si>
  <si>
    <t>410902</t>
  </si>
  <si>
    <t>华龙区</t>
  </si>
  <si>
    <t>410922</t>
  </si>
  <si>
    <t>清丰县</t>
  </si>
  <si>
    <t>410923</t>
  </si>
  <si>
    <t>南乐县</t>
  </si>
  <si>
    <t>410926</t>
  </si>
  <si>
    <t>范县</t>
  </si>
  <si>
    <t>410927</t>
  </si>
  <si>
    <t>台前县</t>
  </si>
  <si>
    <t>410928</t>
  </si>
  <si>
    <t>濮阳县</t>
  </si>
  <si>
    <t>411000</t>
  </si>
  <si>
    <t>许昌市本级</t>
  </si>
  <si>
    <t>411002</t>
  </si>
  <si>
    <t>魏都区</t>
  </si>
  <si>
    <t>411003</t>
  </si>
  <si>
    <t>建安区</t>
  </si>
  <si>
    <t>411024</t>
  </si>
  <si>
    <t>鄢陵县</t>
  </si>
  <si>
    <t>411025</t>
  </si>
  <si>
    <t>襄城县</t>
  </si>
  <si>
    <t>411081</t>
  </si>
  <si>
    <t>禹州市</t>
  </si>
  <si>
    <t>411082</t>
  </si>
  <si>
    <t>长葛市</t>
  </si>
  <si>
    <t>411100</t>
  </si>
  <si>
    <t>漯河市本级</t>
  </si>
  <si>
    <t>411102</t>
  </si>
  <si>
    <t>源汇区</t>
  </si>
  <si>
    <t>411103</t>
  </si>
  <si>
    <t>郾城区</t>
  </si>
  <si>
    <t>411104</t>
  </si>
  <si>
    <t>召陵区</t>
  </si>
  <si>
    <t>411121</t>
  </si>
  <si>
    <t>舞阳县</t>
  </si>
  <si>
    <t>411122</t>
  </si>
  <si>
    <t>临颍县</t>
  </si>
  <si>
    <t>411200</t>
  </si>
  <si>
    <t>三门峡市本级</t>
  </si>
  <si>
    <t>411202</t>
  </si>
  <si>
    <t>湖滨区</t>
  </si>
  <si>
    <t>411203</t>
  </si>
  <si>
    <t>陕州区</t>
  </si>
  <si>
    <t>411221</t>
  </si>
  <si>
    <t>渑池县</t>
  </si>
  <si>
    <t>411224</t>
  </si>
  <si>
    <t>卢氏县</t>
  </si>
  <si>
    <t>411281</t>
  </si>
  <si>
    <t>义马市</t>
  </si>
  <si>
    <t>411282</t>
  </si>
  <si>
    <t>灵宝市</t>
  </si>
  <si>
    <t>411300</t>
  </si>
  <si>
    <t>南阳市本级</t>
  </si>
  <si>
    <t>411302</t>
  </si>
  <si>
    <t>宛城区</t>
  </si>
  <si>
    <t>411303</t>
  </si>
  <si>
    <t>卧龙区</t>
  </si>
  <si>
    <t>411321</t>
  </si>
  <si>
    <t>南召县</t>
  </si>
  <si>
    <t>411322</t>
  </si>
  <si>
    <t>方城县</t>
  </si>
  <si>
    <t>411323</t>
  </si>
  <si>
    <t>西峡县</t>
  </si>
  <si>
    <t>411324</t>
  </si>
  <si>
    <t>镇平县</t>
  </si>
  <si>
    <t>411325</t>
  </si>
  <si>
    <t>内乡县</t>
  </si>
  <si>
    <t>411326</t>
  </si>
  <si>
    <t>淅川县</t>
  </si>
  <si>
    <t>411327</t>
  </si>
  <si>
    <t>社旗县</t>
  </si>
  <si>
    <t>411328</t>
  </si>
  <si>
    <t>唐河县</t>
  </si>
  <si>
    <t>411329</t>
  </si>
  <si>
    <t>新野县</t>
  </si>
  <si>
    <t>411330</t>
  </si>
  <si>
    <t>桐柏县</t>
  </si>
  <si>
    <t>411381</t>
  </si>
  <si>
    <t>邓州市</t>
  </si>
  <si>
    <t>411400</t>
  </si>
  <si>
    <t>商丘市本级</t>
  </si>
  <si>
    <t>411402</t>
  </si>
  <si>
    <t>梁园区</t>
  </si>
  <si>
    <t>411403</t>
  </si>
  <si>
    <t>睢阳区</t>
  </si>
  <si>
    <t>411421</t>
  </si>
  <si>
    <t>民权县</t>
  </si>
  <si>
    <t>411422</t>
  </si>
  <si>
    <t>睢县</t>
  </si>
  <si>
    <t>411423</t>
  </si>
  <si>
    <t>宁陵县</t>
  </si>
  <si>
    <t>411424</t>
  </si>
  <si>
    <t>柘城县</t>
  </si>
  <si>
    <t>411425</t>
  </si>
  <si>
    <t>虞城县</t>
  </si>
  <si>
    <t>411426</t>
  </si>
  <si>
    <t>夏邑县</t>
  </si>
  <si>
    <t>411481</t>
  </si>
  <si>
    <t>永城市</t>
  </si>
  <si>
    <t>411500</t>
  </si>
  <si>
    <t>信阳市本级</t>
  </si>
  <si>
    <t>411502</t>
  </si>
  <si>
    <t>浉河区</t>
  </si>
  <si>
    <t>411503</t>
  </si>
  <si>
    <t>平桥区</t>
  </si>
  <si>
    <t>411521</t>
  </si>
  <si>
    <t>罗山县</t>
  </si>
  <si>
    <t>411522</t>
  </si>
  <si>
    <t>光山县</t>
  </si>
  <si>
    <t>411523</t>
  </si>
  <si>
    <t>新县</t>
  </si>
  <si>
    <t>411524</t>
  </si>
  <si>
    <t>商城县</t>
  </si>
  <si>
    <t>411525</t>
  </si>
  <si>
    <t>固始县</t>
  </si>
  <si>
    <t>411526</t>
  </si>
  <si>
    <t>潢川县</t>
  </si>
  <si>
    <t>411527</t>
  </si>
  <si>
    <t>淮滨县</t>
  </si>
  <si>
    <t>411528</t>
  </si>
  <si>
    <t>息县</t>
  </si>
  <si>
    <t>411600</t>
  </si>
  <si>
    <t>周口市本级</t>
  </si>
  <si>
    <t>411602</t>
  </si>
  <si>
    <t>川汇区</t>
  </si>
  <si>
    <t>411603</t>
  </si>
  <si>
    <t>淮阳区</t>
  </si>
  <si>
    <t>411621</t>
  </si>
  <si>
    <t>扶沟县</t>
  </si>
  <si>
    <t>411622</t>
  </si>
  <si>
    <t>西华县</t>
  </si>
  <si>
    <t>411623</t>
  </si>
  <si>
    <t>商水县</t>
  </si>
  <si>
    <t>411624</t>
  </si>
  <si>
    <t>沈丘县</t>
  </si>
  <si>
    <t>411625</t>
  </si>
  <si>
    <t>郸城县</t>
  </si>
  <si>
    <t>411627</t>
  </si>
  <si>
    <t>太康县</t>
  </si>
  <si>
    <t>411628</t>
  </si>
  <si>
    <t>鹿邑县</t>
  </si>
  <si>
    <t>411681</t>
  </si>
  <si>
    <t>项城市</t>
  </si>
  <si>
    <t>411700</t>
  </si>
  <si>
    <t>驻马店市本级</t>
  </si>
  <si>
    <t>411702</t>
  </si>
  <si>
    <t>驿城区</t>
  </si>
  <si>
    <t>411721</t>
  </si>
  <si>
    <t>西平县</t>
  </si>
  <si>
    <t>411722</t>
  </si>
  <si>
    <t>上蔡县</t>
  </si>
  <si>
    <t>411723</t>
  </si>
  <si>
    <t>平舆县</t>
  </si>
  <si>
    <t>411724</t>
  </si>
  <si>
    <t>正阳县</t>
  </si>
  <si>
    <t>411725</t>
  </si>
  <si>
    <t>确山县</t>
  </si>
  <si>
    <t>411726</t>
  </si>
  <si>
    <t>泌阳县</t>
  </si>
  <si>
    <t>411727</t>
  </si>
  <si>
    <t>汝南县</t>
  </si>
  <si>
    <t>411728</t>
  </si>
  <si>
    <t>遂平县</t>
  </si>
  <si>
    <t>411729</t>
  </si>
  <si>
    <t>新蔡县</t>
  </si>
  <si>
    <t>419001</t>
  </si>
  <si>
    <t>济源市</t>
  </si>
  <si>
    <t>420000</t>
  </si>
  <si>
    <t>湖北省本级</t>
  </si>
  <si>
    <t>420100</t>
  </si>
  <si>
    <t>武汉市本级</t>
  </si>
  <si>
    <t>420102</t>
  </si>
  <si>
    <t>江岸区</t>
  </si>
  <si>
    <t>420103</t>
  </si>
  <si>
    <t>江汉区</t>
  </si>
  <si>
    <t>420104</t>
  </si>
  <si>
    <t>硚口区</t>
  </si>
  <si>
    <t>420105</t>
  </si>
  <si>
    <t>汉阳区</t>
  </si>
  <si>
    <t>420106</t>
  </si>
  <si>
    <t>武昌区</t>
  </si>
  <si>
    <t>420107</t>
  </si>
  <si>
    <t>420111</t>
  </si>
  <si>
    <t>洪山区</t>
  </si>
  <si>
    <t>420112</t>
  </si>
  <si>
    <t>东西湖区</t>
  </si>
  <si>
    <t>420113</t>
  </si>
  <si>
    <t>汉南区</t>
  </si>
  <si>
    <t>420114</t>
  </si>
  <si>
    <t>蔡甸区</t>
  </si>
  <si>
    <t>420115</t>
  </si>
  <si>
    <t>江夏区</t>
  </si>
  <si>
    <t>420116</t>
  </si>
  <si>
    <t>黄陂区</t>
  </si>
  <si>
    <t>420117</t>
  </si>
  <si>
    <t>新洲区</t>
  </si>
  <si>
    <t>420200</t>
  </si>
  <si>
    <t>黄石市本级</t>
  </si>
  <si>
    <t>420202</t>
  </si>
  <si>
    <t>黄石港区</t>
  </si>
  <si>
    <t>420203</t>
  </si>
  <si>
    <t>西塞山区</t>
  </si>
  <si>
    <t>420204</t>
  </si>
  <si>
    <t>下陆区</t>
  </si>
  <si>
    <t>420205</t>
  </si>
  <si>
    <t>铁山区</t>
  </si>
  <si>
    <t>420222</t>
  </si>
  <si>
    <t>阳新县</t>
  </si>
  <si>
    <t>420281</t>
  </si>
  <si>
    <t>大冶市</t>
  </si>
  <si>
    <t>420300</t>
  </si>
  <si>
    <t>十堰市本级</t>
  </si>
  <si>
    <t>420302</t>
  </si>
  <si>
    <t>茅箭区</t>
  </si>
  <si>
    <t>420303</t>
  </si>
  <si>
    <t>张湾区</t>
  </si>
  <si>
    <t>420304</t>
  </si>
  <si>
    <t>郧阳区</t>
  </si>
  <si>
    <t>420322</t>
  </si>
  <si>
    <t>郧西县</t>
  </si>
  <si>
    <t>420323</t>
  </si>
  <si>
    <t>竹山县</t>
  </si>
  <si>
    <t>420324</t>
  </si>
  <si>
    <t>竹溪县</t>
  </si>
  <si>
    <t>420325</t>
  </si>
  <si>
    <t>房县</t>
  </si>
  <si>
    <t>420381</t>
  </si>
  <si>
    <t>丹江口市</t>
  </si>
  <si>
    <t>420500</t>
  </si>
  <si>
    <t>宜昌市本级</t>
  </si>
  <si>
    <t>420502</t>
  </si>
  <si>
    <t>西陵区</t>
  </si>
  <si>
    <t>420503</t>
  </si>
  <si>
    <t>伍家岗区</t>
  </si>
  <si>
    <t>420504</t>
  </si>
  <si>
    <t>点军区</t>
  </si>
  <si>
    <t>420505</t>
  </si>
  <si>
    <t>猇亭区</t>
  </si>
  <si>
    <t>420506</t>
  </si>
  <si>
    <t>夷陵区</t>
  </si>
  <si>
    <t>420525</t>
  </si>
  <si>
    <t>远安县</t>
  </si>
  <si>
    <t>420526</t>
  </si>
  <si>
    <t>兴山县</t>
  </si>
  <si>
    <t>420527</t>
  </si>
  <si>
    <t>秭归县</t>
  </si>
  <si>
    <t>420528</t>
  </si>
  <si>
    <t>长阳土家族自治县</t>
  </si>
  <si>
    <t>420529</t>
  </si>
  <si>
    <t>五峰土家族自治县</t>
  </si>
  <si>
    <t>420581</t>
  </si>
  <si>
    <t>宜都市</t>
  </si>
  <si>
    <t>420582</t>
  </si>
  <si>
    <t>当阳市</t>
  </si>
  <si>
    <t>420583</t>
  </si>
  <si>
    <t>枝江市</t>
  </si>
  <si>
    <t>420600</t>
  </si>
  <si>
    <t>襄阳市本级</t>
  </si>
  <si>
    <t>420602</t>
  </si>
  <si>
    <t>襄城区</t>
  </si>
  <si>
    <t>420606</t>
  </si>
  <si>
    <t>樊城区</t>
  </si>
  <si>
    <t>420607</t>
  </si>
  <si>
    <t>襄州区</t>
  </si>
  <si>
    <t>420624</t>
  </si>
  <si>
    <t>南漳县</t>
  </si>
  <si>
    <t>420625</t>
  </si>
  <si>
    <t>谷城县</t>
  </si>
  <si>
    <t>420626</t>
  </si>
  <si>
    <t>保康县</t>
  </si>
  <si>
    <t>420682</t>
  </si>
  <si>
    <t>老河口市</t>
  </si>
  <si>
    <t>420683</t>
  </si>
  <si>
    <t>枣阳市</t>
  </si>
  <si>
    <t>420684</t>
  </si>
  <si>
    <t>宜城市</t>
  </si>
  <si>
    <t>420700</t>
  </si>
  <si>
    <t>鄂州市本级</t>
  </si>
  <si>
    <t>420702</t>
  </si>
  <si>
    <t>梁子湖区</t>
  </si>
  <si>
    <t>420703</t>
  </si>
  <si>
    <t>华容区</t>
  </si>
  <si>
    <t>420704</t>
  </si>
  <si>
    <t>鄂城区</t>
  </si>
  <si>
    <t>420800</t>
  </si>
  <si>
    <t>荆门市本级</t>
  </si>
  <si>
    <t>420802</t>
  </si>
  <si>
    <t>东宝区</t>
  </si>
  <si>
    <t>420804</t>
  </si>
  <si>
    <t>掇刀区</t>
  </si>
  <si>
    <t>420822</t>
  </si>
  <si>
    <t>沙洋县</t>
  </si>
  <si>
    <t>420881</t>
  </si>
  <si>
    <t>钟祥市</t>
  </si>
  <si>
    <t>420882</t>
  </si>
  <si>
    <t>京山市</t>
  </si>
  <si>
    <t>420900</t>
  </si>
  <si>
    <t>孝感市本级</t>
  </si>
  <si>
    <t>420902</t>
  </si>
  <si>
    <t>孝南区</t>
  </si>
  <si>
    <t>420921</t>
  </si>
  <si>
    <t>孝昌县</t>
  </si>
  <si>
    <t>420922</t>
  </si>
  <si>
    <t>大悟县</t>
  </si>
  <si>
    <t>420923</t>
  </si>
  <si>
    <t>云梦县</t>
  </si>
  <si>
    <t>420981</t>
  </si>
  <si>
    <t>应城市</t>
  </si>
  <si>
    <t>420982</t>
  </si>
  <si>
    <t>安陆市</t>
  </si>
  <si>
    <t>420984</t>
  </si>
  <si>
    <t>汉川市</t>
  </si>
  <si>
    <t>421000</t>
  </si>
  <si>
    <t>荆州市本级</t>
  </si>
  <si>
    <t>421002</t>
  </si>
  <si>
    <t>沙市区</t>
  </si>
  <si>
    <t>421003</t>
  </si>
  <si>
    <t>荆州区</t>
  </si>
  <si>
    <t>421022</t>
  </si>
  <si>
    <t>公安县</t>
  </si>
  <si>
    <t>421088</t>
  </si>
  <si>
    <t>监利市</t>
  </si>
  <si>
    <t>421024</t>
  </si>
  <si>
    <t>江陵县</t>
  </si>
  <si>
    <t>421081</t>
  </si>
  <si>
    <t>石首市</t>
  </si>
  <si>
    <t>421083</t>
  </si>
  <si>
    <t>洪湖市</t>
  </si>
  <si>
    <t>421087</t>
  </si>
  <si>
    <t>松滋市</t>
  </si>
  <si>
    <t>421100</t>
  </si>
  <si>
    <t>黄冈市本级</t>
  </si>
  <si>
    <t>421102</t>
  </si>
  <si>
    <t>黄州区</t>
  </si>
  <si>
    <t>421121</t>
  </si>
  <si>
    <t>团风县</t>
  </si>
  <si>
    <t>421122</t>
  </si>
  <si>
    <t>红安县</t>
  </si>
  <si>
    <t>421123</t>
  </si>
  <si>
    <t>罗田县</t>
  </si>
  <si>
    <t>421124</t>
  </si>
  <si>
    <t>英山县</t>
  </si>
  <si>
    <t>421125</t>
  </si>
  <si>
    <t>浠水县</t>
  </si>
  <si>
    <t>421126</t>
  </si>
  <si>
    <t>蕲春县</t>
  </si>
  <si>
    <t>421127</t>
  </si>
  <si>
    <t>黄梅县</t>
  </si>
  <si>
    <t>421181</t>
  </si>
  <si>
    <t>麻城市</t>
  </si>
  <si>
    <t>421182</t>
  </si>
  <si>
    <t>武穴市</t>
  </si>
  <si>
    <t>421200</t>
  </si>
  <si>
    <t>咸宁市本级</t>
  </si>
  <si>
    <t>421202</t>
  </si>
  <si>
    <t>咸安区</t>
  </si>
  <si>
    <t>421221</t>
  </si>
  <si>
    <t>嘉鱼县</t>
  </si>
  <si>
    <t>421222</t>
  </si>
  <si>
    <t>通城县</t>
  </si>
  <si>
    <t>421223</t>
  </si>
  <si>
    <t>崇阳县</t>
  </si>
  <si>
    <t>421224</t>
  </si>
  <si>
    <t>通山县</t>
  </si>
  <si>
    <t>421281</t>
  </si>
  <si>
    <t>赤壁市</t>
  </si>
  <si>
    <t>421300</t>
  </si>
  <si>
    <t>随州市本级</t>
  </si>
  <si>
    <t>421303</t>
  </si>
  <si>
    <t>曾都区</t>
  </si>
  <si>
    <t>421321</t>
  </si>
  <si>
    <t>随县</t>
  </si>
  <si>
    <t>421381</t>
  </si>
  <si>
    <t>广水市</t>
  </si>
  <si>
    <t>422800</t>
  </si>
  <si>
    <t>恩施土家族苗族自治州本级</t>
  </si>
  <si>
    <t>422801</t>
  </si>
  <si>
    <t>恩施市</t>
  </si>
  <si>
    <t>422802</t>
  </si>
  <si>
    <t>利川市</t>
  </si>
  <si>
    <t>422822</t>
  </si>
  <si>
    <t>建始县</t>
  </si>
  <si>
    <t>422823</t>
  </si>
  <si>
    <t>巴东县</t>
  </si>
  <si>
    <t>422825</t>
  </si>
  <si>
    <t>宣恩县</t>
  </si>
  <si>
    <t>422826</t>
  </si>
  <si>
    <t>咸丰县</t>
  </si>
  <si>
    <t>422827</t>
  </si>
  <si>
    <t>来凤县</t>
  </si>
  <si>
    <t>422828</t>
  </si>
  <si>
    <t>鹤峰县</t>
  </si>
  <si>
    <t>429004</t>
  </si>
  <si>
    <t>仙桃市</t>
  </si>
  <si>
    <t>429005</t>
  </si>
  <si>
    <t>潜江市</t>
  </si>
  <si>
    <t>429006</t>
  </si>
  <si>
    <t>天门市</t>
  </si>
  <si>
    <t>429021</t>
  </si>
  <si>
    <t>神农架林区</t>
  </si>
  <si>
    <t>430000</t>
  </si>
  <si>
    <t>湖南省本级</t>
  </si>
  <si>
    <t>430100</t>
  </si>
  <si>
    <t>长沙市本级</t>
  </si>
  <si>
    <t>430102</t>
  </si>
  <si>
    <t>芙蓉区</t>
  </si>
  <si>
    <t>430103</t>
  </si>
  <si>
    <t>天心区</t>
  </si>
  <si>
    <t>430104</t>
  </si>
  <si>
    <t>岳麓区</t>
  </si>
  <si>
    <t>430105</t>
  </si>
  <si>
    <t>开福区</t>
  </si>
  <si>
    <t>430111</t>
  </si>
  <si>
    <t>雨花区</t>
  </si>
  <si>
    <t>430112</t>
  </si>
  <si>
    <t>望城区</t>
  </si>
  <si>
    <t>430121</t>
  </si>
  <si>
    <t>长沙县</t>
  </si>
  <si>
    <t>430181</t>
  </si>
  <si>
    <t>浏阳市</t>
  </si>
  <si>
    <t>430182</t>
  </si>
  <si>
    <t>宁乡市</t>
  </si>
  <si>
    <t>430200</t>
  </si>
  <si>
    <t>株洲市本级</t>
  </si>
  <si>
    <t>430202</t>
  </si>
  <si>
    <t>荷塘区</t>
  </si>
  <si>
    <t>430203</t>
  </si>
  <si>
    <t>芦淞区</t>
  </si>
  <si>
    <t>430204</t>
  </si>
  <si>
    <t>石峰区</t>
  </si>
  <si>
    <t>430211</t>
  </si>
  <si>
    <t>天元区</t>
  </si>
  <si>
    <t>430212</t>
  </si>
  <si>
    <t>渌口区</t>
  </si>
  <si>
    <t>430223</t>
  </si>
  <si>
    <t>攸县</t>
  </si>
  <si>
    <t>430224</t>
  </si>
  <si>
    <t>茶陵县</t>
  </si>
  <si>
    <t>430225</t>
  </si>
  <si>
    <t>炎陵县</t>
  </si>
  <si>
    <t>430281</t>
  </si>
  <si>
    <t>醴陵市</t>
  </si>
  <si>
    <t>430300</t>
  </si>
  <si>
    <t>湘潭市本级</t>
  </si>
  <si>
    <t>430302</t>
  </si>
  <si>
    <t>雨湖区</t>
  </si>
  <si>
    <t>430304</t>
  </si>
  <si>
    <t>岳塘区</t>
  </si>
  <si>
    <t>430321</t>
  </si>
  <si>
    <t>湘潭县</t>
  </si>
  <si>
    <t>430381</t>
  </si>
  <si>
    <t>湘乡市</t>
  </si>
  <si>
    <t>430382</t>
  </si>
  <si>
    <t>韶山市</t>
  </si>
  <si>
    <t>430400</t>
  </si>
  <si>
    <t>衡阳市本级</t>
  </si>
  <si>
    <t>430405</t>
  </si>
  <si>
    <t>珠晖区</t>
  </si>
  <si>
    <t>430406</t>
  </si>
  <si>
    <t>雁峰区</t>
  </si>
  <si>
    <t>430407</t>
  </si>
  <si>
    <t>石鼓区</t>
  </si>
  <si>
    <t>430408</t>
  </si>
  <si>
    <t>蒸湘区</t>
  </si>
  <si>
    <t>430412</t>
  </si>
  <si>
    <t>南岳区</t>
  </si>
  <si>
    <t>430421</t>
  </si>
  <si>
    <t>衡阳县</t>
  </si>
  <si>
    <t>430422</t>
  </si>
  <si>
    <t>衡南县</t>
  </si>
  <si>
    <t>430423</t>
  </si>
  <si>
    <t>衡山县</t>
  </si>
  <si>
    <t>430424</t>
  </si>
  <si>
    <t>衡东县</t>
  </si>
  <si>
    <t>430426</t>
  </si>
  <si>
    <t>祁东县</t>
  </si>
  <si>
    <t>430481</t>
  </si>
  <si>
    <t>耒阳市</t>
  </si>
  <si>
    <t>430482</t>
  </si>
  <si>
    <t>常宁市</t>
  </si>
  <si>
    <t>430500</t>
  </si>
  <si>
    <t>邵阳市本级</t>
  </si>
  <si>
    <t>430502</t>
  </si>
  <si>
    <t>双清区</t>
  </si>
  <si>
    <t>430503</t>
  </si>
  <si>
    <t>大祥区</t>
  </si>
  <si>
    <t>430511</t>
  </si>
  <si>
    <t>北塔区</t>
  </si>
  <si>
    <t>430522</t>
  </si>
  <si>
    <t>新邵县</t>
  </si>
  <si>
    <t>430523</t>
  </si>
  <si>
    <t>邵阳县</t>
  </si>
  <si>
    <t>430524</t>
  </si>
  <si>
    <t>隆回县</t>
  </si>
  <si>
    <t>430525</t>
  </si>
  <si>
    <t>洞口县</t>
  </si>
  <si>
    <t>430527</t>
  </si>
  <si>
    <t>绥宁县</t>
  </si>
  <si>
    <t>430528</t>
  </si>
  <si>
    <t>新宁县</t>
  </si>
  <si>
    <t>430529</t>
  </si>
  <si>
    <t>城步苗族自治县</t>
  </si>
  <si>
    <t>430581</t>
  </si>
  <si>
    <t>武冈市</t>
  </si>
  <si>
    <t>430582</t>
  </si>
  <si>
    <t>邵东市</t>
  </si>
  <si>
    <t>430600</t>
  </si>
  <si>
    <t>岳阳市本级</t>
  </si>
  <si>
    <t>430602</t>
  </si>
  <si>
    <t>岳阳楼区</t>
  </si>
  <si>
    <t>430603</t>
  </si>
  <si>
    <t>云溪区</t>
  </si>
  <si>
    <t>430611</t>
  </si>
  <si>
    <t>君山区</t>
  </si>
  <si>
    <t>430621</t>
  </si>
  <si>
    <t>岳阳县</t>
  </si>
  <si>
    <t>430623</t>
  </si>
  <si>
    <t>华容县</t>
  </si>
  <si>
    <t>430624</t>
  </si>
  <si>
    <t>湘阴县</t>
  </si>
  <si>
    <t>430626</t>
  </si>
  <si>
    <t>平江县</t>
  </si>
  <si>
    <t>430681</t>
  </si>
  <si>
    <t>汨罗市</t>
  </si>
  <si>
    <t>430682</t>
  </si>
  <si>
    <t>临湘市</t>
  </si>
  <si>
    <t>430700</t>
  </si>
  <si>
    <t>常德市本级</t>
  </si>
  <si>
    <t>430702</t>
  </si>
  <si>
    <t>武陵区</t>
  </si>
  <si>
    <t>430703</t>
  </si>
  <si>
    <t>鼎城区</t>
  </si>
  <si>
    <t>430721</t>
  </si>
  <si>
    <t>安乡县</t>
  </si>
  <si>
    <t>430722</t>
  </si>
  <si>
    <t>汉寿县</t>
  </si>
  <si>
    <t>430723</t>
  </si>
  <si>
    <t>澧县</t>
  </si>
  <si>
    <t>430724</t>
  </si>
  <si>
    <t>临澧县</t>
  </si>
  <si>
    <t>430725</t>
  </si>
  <si>
    <t>桃源县</t>
  </si>
  <si>
    <t>430726</t>
  </si>
  <si>
    <t>石门县</t>
  </si>
  <si>
    <t>430781</t>
  </si>
  <si>
    <t>津市市</t>
  </si>
  <si>
    <t>430800</t>
  </si>
  <si>
    <t>张家界市本级</t>
  </si>
  <si>
    <t>430802</t>
  </si>
  <si>
    <t>430811</t>
  </si>
  <si>
    <t>武陵源区</t>
  </si>
  <si>
    <t>430821</t>
  </si>
  <si>
    <t>慈利县</t>
  </si>
  <si>
    <t>430822</t>
  </si>
  <si>
    <t>桑植县</t>
  </si>
  <si>
    <t>430900</t>
  </si>
  <si>
    <t>益阳市本级</t>
  </si>
  <si>
    <t>430902</t>
  </si>
  <si>
    <t>资阳区</t>
  </si>
  <si>
    <t>430903</t>
  </si>
  <si>
    <t>赫山区</t>
  </si>
  <si>
    <t>430921</t>
  </si>
  <si>
    <t>南县</t>
  </si>
  <si>
    <t>430922</t>
  </si>
  <si>
    <t>桃江县</t>
  </si>
  <si>
    <t>430923</t>
  </si>
  <si>
    <t>安化县</t>
  </si>
  <si>
    <t>430981</t>
  </si>
  <si>
    <t>沅江市</t>
  </si>
  <si>
    <t>431000</t>
  </si>
  <si>
    <t>郴州市本级</t>
  </si>
  <si>
    <t>431002</t>
  </si>
  <si>
    <t>北湖区</t>
  </si>
  <si>
    <t>431003</t>
  </si>
  <si>
    <t>苏仙区</t>
  </si>
  <si>
    <t>431021</t>
  </si>
  <si>
    <t>桂阳县</t>
  </si>
  <si>
    <t>431022</t>
  </si>
  <si>
    <t>宜章县</t>
  </si>
  <si>
    <t>431023</t>
  </si>
  <si>
    <t>永兴县</t>
  </si>
  <si>
    <t>431024</t>
  </si>
  <si>
    <t>嘉禾县</t>
  </si>
  <si>
    <t>431025</t>
  </si>
  <si>
    <t>临武县</t>
  </si>
  <si>
    <t>431026</t>
  </si>
  <si>
    <t>汝城县</t>
  </si>
  <si>
    <t>431027</t>
  </si>
  <si>
    <t>桂东县</t>
  </si>
  <si>
    <t>431028</t>
  </si>
  <si>
    <t>安仁县</t>
  </si>
  <si>
    <t>431081</t>
  </si>
  <si>
    <t>资兴市</t>
  </si>
  <si>
    <t>431100</t>
  </si>
  <si>
    <t>永州市本级</t>
  </si>
  <si>
    <t>431102</t>
  </si>
  <si>
    <t>零陵区</t>
  </si>
  <si>
    <t>431103</t>
  </si>
  <si>
    <t>冷水滩区</t>
  </si>
  <si>
    <t>431122</t>
  </si>
  <si>
    <t>东安县</t>
  </si>
  <si>
    <t>431123</t>
  </si>
  <si>
    <t>双牌县</t>
  </si>
  <si>
    <t>431124</t>
  </si>
  <si>
    <t>道县</t>
  </si>
  <si>
    <t>431125</t>
  </si>
  <si>
    <t>江永县</t>
  </si>
  <si>
    <t>431126</t>
  </si>
  <si>
    <t>宁远县</t>
  </si>
  <si>
    <t>431127</t>
  </si>
  <si>
    <t>蓝山县</t>
  </si>
  <si>
    <t>431128</t>
  </si>
  <si>
    <t>新田县</t>
  </si>
  <si>
    <t>431129</t>
  </si>
  <si>
    <t>江华瑶族自治县</t>
  </si>
  <si>
    <t>431181</t>
  </si>
  <si>
    <t>祁阳市</t>
  </si>
  <si>
    <t>431200</t>
  </si>
  <si>
    <t>怀化市本级</t>
  </si>
  <si>
    <t>431202</t>
  </si>
  <si>
    <t>鹤城区</t>
  </si>
  <si>
    <t>431221</t>
  </si>
  <si>
    <t>中方县</t>
  </si>
  <si>
    <t>431222</t>
  </si>
  <si>
    <t>沅陵县</t>
  </si>
  <si>
    <t>431223</t>
  </si>
  <si>
    <t>辰溪县</t>
  </si>
  <si>
    <t>431224</t>
  </si>
  <si>
    <t>溆浦县</t>
  </si>
  <si>
    <t>431225</t>
  </si>
  <si>
    <t>会同县</t>
  </si>
  <si>
    <t>431226</t>
  </si>
  <si>
    <t>麻阳苗族自治县</t>
  </si>
  <si>
    <t>431227</t>
  </si>
  <si>
    <t>新晃侗族自治县</t>
  </si>
  <si>
    <t>431228</t>
  </si>
  <si>
    <t>芷江侗族自治县</t>
  </si>
  <si>
    <t>431229</t>
  </si>
  <si>
    <t>靖州苗族侗族自治县</t>
  </si>
  <si>
    <t>431230</t>
  </si>
  <si>
    <t>通道侗族自治县</t>
  </si>
  <si>
    <t>431281</t>
  </si>
  <si>
    <t>洪江市</t>
  </si>
  <si>
    <t>431300</t>
  </si>
  <si>
    <t>娄底市本级</t>
  </si>
  <si>
    <t>431302</t>
  </si>
  <si>
    <t>娄星区</t>
  </si>
  <si>
    <t>431321</t>
  </si>
  <si>
    <t>双峰县</t>
  </si>
  <si>
    <t>431322</t>
  </si>
  <si>
    <t>新化县</t>
  </si>
  <si>
    <t>431381</t>
  </si>
  <si>
    <t>冷水江市</t>
  </si>
  <si>
    <t>431382</t>
  </si>
  <si>
    <t>涟源市</t>
  </si>
  <si>
    <t>433100</t>
  </si>
  <si>
    <t>湘西土家族苗族自治州本级</t>
  </si>
  <si>
    <t>433101</t>
  </si>
  <si>
    <t>吉首市</t>
  </si>
  <si>
    <t>433122</t>
  </si>
  <si>
    <t>泸溪县</t>
  </si>
  <si>
    <t>433123</t>
  </si>
  <si>
    <t>凤凰县</t>
  </si>
  <si>
    <t>433124</t>
  </si>
  <si>
    <t>花垣县</t>
  </si>
  <si>
    <t>433125</t>
  </si>
  <si>
    <t>保靖县</t>
  </si>
  <si>
    <t>433126</t>
  </si>
  <si>
    <t>古丈县</t>
  </si>
  <si>
    <t>433127</t>
  </si>
  <si>
    <t>永顺县</t>
  </si>
  <si>
    <t>433130</t>
  </si>
  <si>
    <t>龙山县</t>
  </si>
  <si>
    <t>440000</t>
  </si>
  <si>
    <t>广东省本级</t>
  </si>
  <si>
    <t>440100</t>
  </si>
  <si>
    <t>广州市本级</t>
  </si>
  <si>
    <t>440103</t>
  </si>
  <si>
    <t>荔湾区</t>
  </si>
  <si>
    <t>440104</t>
  </si>
  <si>
    <t>越秀区</t>
  </si>
  <si>
    <t>440105</t>
  </si>
  <si>
    <t>海珠区</t>
  </si>
  <si>
    <t>440106</t>
  </si>
  <si>
    <t>天河区</t>
  </si>
  <si>
    <t>440111</t>
  </si>
  <si>
    <t>白云区</t>
  </si>
  <si>
    <t>440112</t>
  </si>
  <si>
    <t>黄埔区</t>
  </si>
  <si>
    <t>440113</t>
  </si>
  <si>
    <t>番禺区</t>
  </si>
  <si>
    <t>440114</t>
  </si>
  <si>
    <t>花都区</t>
  </si>
  <si>
    <t>440115</t>
  </si>
  <si>
    <t>南沙区</t>
  </si>
  <si>
    <t>440117</t>
  </si>
  <si>
    <t>从化区</t>
  </si>
  <si>
    <t>440118</t>
  </si>
  <si>
    <t>增城区</t>
  </si>
  <si>
    <t>440200</t>
  </si>
  <si>
    <t>韶关市本级</t>
  </si>
  <si>
    <t>440203</t>
  </si>
  <si>
    <t>武江区</t>
  </si>
  <si>
    <t>440204</t>
  </si>
  <si>
    <t>浈江区</t>
  </si>
  <si>
    <t>440205</t>
  </si>
  <si>
    <t>曲江区</t>
  </si>
  <si>
    <t>440222</t>
  </si>
  <si>
    <t>始兴县</t>
  </si>
  <si>
    <t>440224</t>
  </si>
  <si>
    <t>仁化县</t>
  </si>
  <si>
    <t>440229</t>
  </si>
  <si>
    <t>翁源县</t>
  </si>
  <si>
    <t>440232</t>
  </si>
  <si>
    <t>乳源瑶族自治县</t>
  </si>
  <si>
    <t>440233</t>
  </si>
  <si>
    <t>新丰县</t>
  </si>
  <si>
    <t>440281</t>
  </si>
  <si>
    <t>乐昌市</t>
  </si>
  <si>
    <t>440282</t>
  </si>
  <si>
    <t>南雄市</t>
  </si>
  <si>
    <t>440300</t>
  </si>
  <si>
    <t>深圳市本级</t>
  </si>
  <si>
    <t>440303</t>
  </si>
  <si>
    <t>罗湖区</t>
  </si>
  <si>
    <t>440304</t>
  </si>
  <si>
    <t>福田区</t>
  </si>
  <si>
    <t>440305</t>
  </si>
  <si>
    <t>440306</t>
  </si>
  <si>
    <t>宝安区</t>
  </si>
  <si>
    <t>440307</t>
  </si>
  <si>
    <t>龙岗区</t>
  </si>
  <si>
    <t>440308</t>
  </si>
  <si>
    <t>盐田区</t>
  </si>
  <si>
    <t>440309</t>
  </si>
  <si>
    <t>龙华区</t>
  </si>
  <si>
    <t>440310</t>
  </si>
  <si>
    <t>坪山区</t>
  </si>
  <si>
    <t>440311</t>
  </si>
  <si>
    <t>光明区</t>
  </si>
  <si>
    <t>440400</t>
  </si>
  <si>
    <t>珠海市本级</t>
  </si>
  <si>
    <t>440402</t>
  </si>
  <si>
    <t>香洲区</t>
  </si>
  <si>
    <t>440403</t>
  </si>
  <si>
    <t>斗门区</t>
  </si>
  <si>
    <t>440404</t>
  </si>
  <si>
    <t>金湾区</t>
  </si>
  <si>
    <t>440500</t>
  </si>
  <si>
    <t>汕头市本级</t>
  </si>
  <si>
    <t>440507</t>
  </si>
  <si>
    <t>龙湖区</t>
  </si>
  <si>
    <t>440511</t>
  </si>
  <si>
    <t>金平区</t>
  </si>
  <si>
    <t>440512</t>
  </si>
  <si>
    <t>濠江区</t>
  </si>
  <si>
    <t>440513</t>
  </si>
  <si>
    <t>潮阳区</t>
  </si>
  <si>
    <t>440514</t>
  </si>
  <si>
    <t>潮南区</t>
  </si>
  <si>
    <t>440515</t>
  </si>
  <si>
    <t>澄海区</t>
  </si>
  <si>
    <t>440523</t>
  </si>
  <si>
    <t>南澳县</t>
  </si>
  <si>
    <t>440600</t>
  </si>
  <si>
    <t>佛山市本级</t>
  </si>
  <si>
    <t>440604</t>
  </si>
  <si>
    <t>禅城区</t>
  </si>
  <si>
    <t>440605</t>
  </si>
  <si>
    <t>南海区</t>
  </si>
  <si>
    <t>440606</t>
  </si>
  <si>
    <t>顺德区</t>
  </si>
  <si>
    <t>440607</t>
  </si>
  <si>
    <t>三水区</t>
  </si>
  <si>
    <t>440608</t>
  </si>
  <si>
    <t>高明区</t>
  </si>
  <si>
    <t>440700</t>
  </si>
  <si>
    <t>江门市本级</t>
  </si>
  <si>
    <t>440703</t>
  </si>
  <si>
    <t>蓬江区</t>
  </si>
  <si>
    <t>440704</t>
  </si>
  <si>
    <t>江海区</t>
  </si>
  <si>
    <t>440705</t>
  </si>
  <si>
    <t>新会区</t>
  </si>
  <si>
    <t>440781</t>
  </si>
  <si>
    <t>台山市</t>
  </si>
  <si>
    <t>440783</t>
  </si>
  <si>
    <t>开平市</t>
  </si>
  <si>
    <t>440784</t>
  </si>
  <si>
    <t>鹤山市</t>
  </si>
  <si>
    <t>440785</t>
  </si>
  <si>
    <t>恩平市</t>
  </si>
  <si>
    <t>440800</t>
  </si>
  <si>
    <t>湛江市本级</t>
  </si>
  <si>
    <t>440802</t>
  </si>
  <si>
    <t>赤坎区</t>
  </si>
  <si>
    <t>440803</t>
  </si>
  <si>
    <t>霞山区</t>
  </si>
  <si>
    <t>440804</t>
  </si>
  <si>
    <t>坡头区</t>
  </si>
  <si>
    <t>440811</t>
  </si>
  <si>
    <t>麻章区</t>
  </si>
  <si>
    <t>440823</t>
  </si>
  <si>
    <t>遂溪县</t>
  </si>
  <si>
    <t>440825</t>
  </si>
  <si>
    <t>徐闻县</t>
  </si>
  <si>
    <t>440881</t>
  </si>
  <si>
    <t>廉江市</t>
  </si>
  <si>
    <t>440882</t>
  </si>
  <si>
    <t>雷州市</t>
  </si>
  <si>
    <t>440883</t>
  </si>
  <si>
    <t>吴川市</t>
  </si>
  <si>
    <t>440900</t>
  </si>
  <si>
    <t>茂名市本级</t>
  </si>
  <si>
    <t>440902</t>
  </si>
  <si>
    <t>茂南区</t>
  </si>
  <si>
    <t>440904</t>
  </si>
  <si>
    <t>电白区</t>
  </si>
  <si>
    <t>440981</t>
  </si>
  <si>
    <t>高州市</t>
  </si>
  <si>
    <t>440982</t>
  </si>
  <si>
    <t>化州市</t>
  </si>
  <si>
    <t>440983</t>
  </si>
  <si>
    <t>信宜市</t>
  </si>
  <si>
    <t>441200</t>
  </si>
  <si>
    <t>肇庆市本级</t>
  </si>
  <si>
    <t>441202</t>
  </si>
  <si>
    <t>端州区</t>
  </si>
  <si>
    <t>441203</t>
  </si>
  <si>
    <t>鼎湖区</t>
  </si>
  <si>
    <t>441204</t>
  </si>
  <si>
    <t>高要区</t>
  </si>
  <si>
    <t>441223</t>
  </si>
  <si>
    <t>广宁县</t>
  </si>
  <si>
    <t>441224</t>
  </si>
  <si>
    <t>怀集县</t>
  </si>
  <si>
    <t>441225</t>
  </si>
  <si>
    <t>封开县</t>
  </si>
  <si>
    <t>441226</t>
  </si>
  <si>
    <t>德庆县</t>
  </si>
  <si>
    <t>441284</t>
  </si>
  <si>
    <t>四会市</t>
  </si>
  <si>
    <t>441300</t>
  </si>
  <si>
    <t>惠州市本级</t>
  </si>
  <si>
    <t>441302</t>
  </si>
  <si>
    <t>惠城区</t>
  </si>
  <si>
    <t>441303</t>
  </si>
  <si>
    <t>惠阳区</t>
  </si>
  <si>
    <t>441322</t>
  </si>
  <si>
    <t>博罗县</t>
  </si>
  <si>
    <t>441323</t>
  </si>
  <si>
    <t>惠东县</t>
  </si>
  <si>
    <t>441324</t>
  </si>
  <si>
    <t>龙门县</t>
  </si>
  <si>
    <t>441400</t>
  </si>
  <si>
    <t>梅州市本级</t>
  </si>
  <si>
    <t>441402</t>
  </si>
  <si>
    <t>梅江区</t>
  </si>
  <si>
    <t>441403</t>
  </si>
  <si>
    <t>梅县区</t>
  </si>
  <si>
    <t>441422</t>
  </si>
  <si>
    <t>大埔县</t>
  </si>
  <si>
    <t>441423</t>
  </si>
  <si>
    <t>丰顺县</t>
  </si>
  <si>
    <t>441424</t>
  </si>
  <si>
    <t>五华县</t>
  </si>
  <si>
    <t>441426</t>
  </si>
  <si>
    <t>平远县</t>
  </si>
  <si>
    <t>441427</t>
  </si>
  <si>
    <t>蕉岭县</t>
  </si>
  <si>
    <t>441481</t>
  </si>
  <si>
    <t>兴宁市</t>
  </si>
  <si>
    <t>441500</t>
  </si>
  <si>
    <t>汕尾市本级</t>
  </si>
  <si>
    <t>441502</t>
  </si>
  <si>
    <t>441521</t>
  </si>
  <si>
    <t>海丰县</t>
  </si>
  <si>
    <t>441523</t>
  </si>
  <si>
    <t>陆河县</t>
  </si>
  <si>
    <t>441581</t>
  </si>
  <si>
    <t>陆丰市</t>
  </si>
  <si>
    <t>441600</t>
  </si>
  <si>
    <t>河源市本级</t>
  </si>
  <si>
    <t>441602</t>
  </si>
  <si>
    <t>源城区</t>
  </si>
  <si>
    <t>441621</t>
  </si>
  <si>
    <t>紫金县</t>
  </si>
  <si>
    <t>441622</t>
  </si>
  <si>
    <t>龙川县</t>
  </si>
  <si>
    <t>441623</t>
  </si>
  <si>
    <t>连平县</t>
  </si>
  <si>
    <t>441624</t>
  </si>
  <si>
    <t>和平县</t>
  </si>
  <si>
    <t>441625</t>
  </si>
  <si>
    <t>东源县</t>
  </si>
  <si>
    <t>441700</t>
  </si>
  <si>
    <t>阳江市本级</t>
  </si>
  <si>
    <t>441702</t>
  </si>
  <si>
    <t>江城区</t>
  </si>
  <si>
    <t>441704</t>
  </si>
  <si>
    <t>阳东区</t>
  </si>
  <si>
    <t>441721</t>
  </si>
  <si>
    <t>阳西县</t>
  </si>
  <si>
    <t>441781</t>
  </si>
  <si>
    <t>阳春市</t>
  </si>
  <si>
    <t>441800</t>
  </si>
  <si>
    <t>清远市本级</t>
  </si>
  <si>
    <t>441802</t>
  </si>
  <si>
    <t>清城区</t>
  </si>
  <si>
    <t>441803</t>
  </si>
  <si>
    <t>清新区</t>
  </si>
  <si>
    <t>441821</t>
  </si>
  <si>
    <t>佛冈县</t>
  </si>
  <si>
    <t>441823</t>
  </si>
  <si>
    <t>阳山县</t>
  </si>
  <si>
    <t>441825</t>
  </si>
  <si>
    <t>连山壮族瑶族自治县</t>
  </si>
  <si>
    <t>441826</t>
  </si>
  <si>
    <t>连南瑶族自治县</t>
  </si>
  <si>
    <t>441881</t>
  </si>
  <si>
    <t>英德市</t>
  </si>
  <si>
    <t>441882</t>
  </si>
  <si>
    <t>连州市</t>
  </si>
  <si>
    <t>441900</t>
  </si>
  <si>
    <t>东莞市本级</t>
  </si>
  <si>
    <t>442000</t>
  </si>
  <si>
    <t>中山市本级</t>
  </si>
  <si>
    <t>445100</t>
  </si>
  <si>
    <t>潮州市本级</t>
  </si>
  <si>
    <t>445102</t>
  </si>
  <si>
    <t>湘桥区</t>
  </si>
  <si>
    <t>445103</t>
  </si>
  <si>
    <t>潮安区</t>
  </si>
  <si>
    <t>445122</t>
  </si>
  <si>
    <t>饶平县</t>
  </si>
  <si>
    <t>445200</t>
  </si>
  <si>
    <t>揭阳市本级</t>
  </si>
  <si>
    <t>445202</t>
  </si>
  <si>
    <t>榕城区</t>
  </si>
  <si>
    <t>445203</t>
  </si>
  <si>
    <t>揭东区</t>
  </si>
  <si>
    <t>445222</t>
  </si>
  <si>
    <t>揭西县</t>
  </si>
  <si>
    <t>445224</t>
  </si>
  <si>
    <t>惠来县</t>
  </si>
  <si>
    <t>445281</t>
  </si>
  <si>
    <t>普宁市</t>
  </si>
  <si>
    <t>445300</t>
  </si>
  <si>
    <t>云浮市本级</t>
  </si>
  <si>
    <t>445302</t>
  </si>
  <si>
    <t>云城区</t>
  </si>
  <si>
    <t>445303</t>
  </si>
  <si>
    <t>云安区</t>
  </si>
  <si>
    <t>445321</t>
  </si>
  <si>
    <t>新兴县</t>
  </si>
  <si>
    <t>445322</t>
  </si>
  <si>
    <t>郁南县</t>
  </si>
  <si>
    <t>445381</t>
  </si>
  <si>
    <t>罗定市</t>
  </si>
  <si>
    <t>450000</t>
  </si>
  <si>
    <t>广西壮族自治区本级</t>
  </si>
  <si>
    <t>450100</t>
  </si>
  <si>
    <t>南宁市本级</t>
  </si>
  <si>
    <t>450102</t>
  </si>
  <si>
    <t>兴宁区</t>
  </si>
  <si>
    <t>450103</t>
  </si>
  <si>
    <t>青秀区</t>
  </si>
  <si>
    <t>450105</t>
  </si>
  <si>
    <t>江南区</t>
  </si>
  <si>
    <t>450107</t>
  </si>
  <si>
    <t>西乡塘区</t>
  </si>
  <si>
    <t>450108</t>
  </si>
  <si>
    <t>良庆区</t>
  </si>
  <si>
    <t>450109</t>
  </si>
  <si>
    <t>邕宁区</t>
  </si>
  <si>
    <t>450110</t>
  </si>
  <si>
    <t>武鸣区</t>
  </si>
  <si>
    <t>450123</t>
  </si>
  <si>
    <t>隆安县</t>
  </si>
  <si>
    <t>450124</t>
  </si>
  <si>
    <t>马山县</t>
  </si>
  <si>
    <t>450125</t>
  </si>
  <si>
    <t>上林县</t>
  </si>
  <si>
    <t>450126</t>
  </si>
  <si>
    <t>宾阳县</t>
  </si>
  <si>
    <t>450181</t>
  </si>
  <si>
    <t>横州市</t>
  </si>
  <si>
    <t>450200</t>
  </si>
  <si>
    <t>柳州市本级</t>
  </si>
  <si>
    <t>450202</t>
  </si>
  <si>
    <t>城中区</t>
  </si>
  <si>
    <t>450203</t>
  </si>
  <si>
    <t>鱼峰区</t>
  </si>
  <si>
    <t>450204</t>
  </si>
  <si>
    <t>柳南区</t>
  </si>
  <si>
    <t>450205</t>
  </si>
  <si>
    <t>柳北区</t>
  </si>
  <si>
    <t>450206</t>
  </si>
  <si>
    <t>柳江区</t>
  </si>
  <si>
    <t>450222</t>
  </si>
  <si>
    <t>柳城县</t>
  </si>
  <si>
    <t>450223</t>
  </si>
  <si>
    <t>鹿寨县</t>
  </si>
  <si>
    <t>450224</t>
  </si>
  <si>
    <t>融安县</t>
  </si>
  <si>
    <t>450225</t>
  </si>
  <si>
    <t>融水苗族自治县</t>
  </si>
  <si>
    <t>450226</t>
  </si>
  <si>
    <t>三江侗族自治县</t>
  </si>
  <si>
    <t>450300</t>
  </si>
  <si>
    <t>桂林市本级</t>
  </si>
  <si>
    <t>450302</t>
  </si>
  <si>
    <t>秀峰区</t>
  </si>
  <si>
    <t>450303</t>
  </si>
  <si>
    <t>叠彩区</t>
  </si>
  <si>
    <t>450304</t>
  </si>
  <si>
    <t>象山区</t>
  </si>
  <si>
    <t>450305</t>
  </si>
  <si>
    <t>七星区</t>
  </si>
  <si>
    <t>450311</t>
  </si>
  <si>
    <t>雁山区</t>
  </si>
  <si>
    <t>450312</t>
  </si>
  <si>
    <t>临桂区</t>
  </si>
  <si>
    <t>450321</t>
  </si>
  <si>
    <t>阳朔县</t>
  </si>
  <si>
    <t>450323</t>
  </si>
  <si>
    <t>灵川县</t>
  </si>
  <si>
    <t>450324</t>
  </si>
  <si>
    <t>全州县</t>
  </si>
  <si>
    <t>450325</t>
  </si>
  <si>
    <t>兴安县</t>
  </si>
  <si>
    <t>450326</t>
  </si>
  <si>
    <t>永福县</t>
  </si>
  <si>
    <t>450327</t>
  </si>
  <si>
    <t>灌阳县</t>
  </si>
  <si>
    <t>450328</t>
  </si>
  <si>
    <t>龙胜各族自治县</t>
  </si>
  <si>
    <t>450329</t>
  </si>
  <si>
    <t>资源县</t>
  </si>
  <si>
    <t>450330</t>
  </si>
  <si>
    <t>平乐县</t>
  </si>
  <si>
    <t>450332</t>
  </si>
  <si>
    <t>恭城瑶族自治县</t>
  </si>
  <si>
    <t>450381</t>
  </si>
  <si>
    <t>荔浦市</t>
  </si>
  <si>
    <t>450400</t>
  </si>
  <si>
    <t>梧州市本级</t>
  </si>
  <si>
    <t>450403</t>
  </si>
  <si>
    <t>万秀区</t>
  </si>
  <si>
    <t>450405</t>
  </si>
  <si>
    <t>长洲区</t>
  </si>
  <si>
    <t>450406</t>
  </si>
  <si>
    <t>龙圩区</t>
  </si>
  <si>
    <t>450421</t>
  </si>
  <si>
    <t>苍梧县</t>
  </si>
  <si>
    <t>450422</t>
  </si>
  <si>
    <t>藤县</t>
  </si>
  <si>
    <t>450423</t>
  </si>
  <si>
    <t>蒙山县</t>
  </si>
  <si>
    <t>450481</t>
  </si>
  <si>
    <t>岑溪市</t>
  </si>
  <si>
    <t>450500</t>
  </si>
  <si>
    <t>北海市本级</t>
  </si>
  <si>
    <t>450502</t>
  </si>
  <si>
    <t>海城区</t>
  </si>
  <si>
    <t>450503</t>
  </si>
  <si>
    <t>银海区</t>
  </si>
  <si>
    <t>450512</t>
  </si>
  <si>
    <t>铁山港区</t>
  </si>
  <si>
    <t>450521</t>
  </si>
  <si>
    <t>合浦县</t>
  </si>
  <si>
    <t>450600</t>
  </si>
  <si>
    <t>防城港市本级</t>
  </si>
  <si>
    <t>450602</t>
  </si>
  <si>
    <t>港口区</t>
  </si>
  <si>
    <t>450603</t>
  </si>
  <si>
    <t>防城区</t>
  </si>
  <si>
    <t>450621</t>
  </si>
  <si>
    <t>上思县</t>
  </si>
  <si>
    <t>450681</t>
  </si>
  <si>
    <t>东兴市</t>
  </si>
  <si>
    <t>450700</t>
  </si>
  <si>
    <t>钦州市本级</t>
  </si>
  <si>
    <t>450702</t>
  </si>
  <si>
    <t>钦南区</t>
  </si>
  <si>
    <t>450703</t>
  </si>
  <si>
    <t>钦北区</t>
  </si>
  <si>
    <t>450721</t>
  </si>
  <si>
    <t>灵山县</t>
  </si>
  <si>
    <t>450722</t>
  </si>
  <si>
    <t>浦北县</t>
  </si>
  <si>
    <t>450800</t>
  </si>
  <si>
    <t>贵港市本级</t>
  </si>
  <si>
    <t>450802</t>
  </si>
  <si>
    <t>港北区</t>
  </si>
  <si>
    <t>450803</t>
  </si>
  <si>
    <t>港南区</t>
  </si>
  <si>
    <t>450804</t>
  </si>
  <si>
    <t>覃塘区</t>
  </si>
  <si>
    <t>450821</t>
  </si>
  <si>
    <t>平南县</t>
  </si>
  <si>
    <t>450881</t>
  </si>
  <si>
    <t>桂平市</t>
  </si>
  <si>
    <t>450900</t>
  </si>
  <si>
    <t>玉林市本级</t>
  </si>
  <si>
    <t>450902</t>
  </si>
  <si>
    <t>玉州区</t>
  </si>
  <si>
    <t>450903</t>
  </si>
  <si>
    <t>福绵区</t>
  </si>
  <si>
    <t>450921</t>
  </si>
  <si>
    <t>容县</t>
  </si>
  <si>
    <t>450922</t>
  </si>
  <si>
    <t>陆川县</t>
  </si>
  <si>
    <t>450923</t>
  </si>
  <si>
    <t>博白县</t>
  </si>
  <si>
    <t>450924</t>
  </si>
  <si>
    <t>兴业县</t>
  </si>
  <si>
    <t>450981</t>
  </si>
  <si>
    <t>北流市</t>
  </si>
  <si>
    <t>451000</t>
  </si>
  <si>
    <t>百色市本级</t>
  </si>
  <si>
    <t>451002</t>
  </si>
  <si>
    <t>右江区</t>
  </si>
  <si>
    <t>451003</t>
  </si>
  <si>
    <t>田阳区</t>
  </si>
  <si>
    <t>451022</t>
  </si>
  <si>
    <t>田东县</t>
  </si>
  <si>
    <t>451024</t>
  </si>
  <si>
    <t>德保县</t>
  </si>
  <si>
    <t>451026</t>
  </si>
  <si>
    <t>那坡县</t>
  </si>
  <si>
    <t>451027</t>
  </si>
  <si>
    <t>凌云县</t>
  </si>
  <si>
    <t>451028</t>
  </si>
  <si>
    <t>乐业县</t>
  </si>
  <si>
    <t>451029</t>
  </si>
  <si>
    <t>田林县</t>
  </si>
  <si>
    <t>451030</t>
  </si>
  <si>
    <t>西林县</t>
  </si>
  <si>
    <t>451031</t>
  </si>
  <si>
    <t>隆林各族自治县</t>
  </si>
  <si>
    <t>451081</t>
  </si>
  <si>
    <t>靖西市</t>
  </si>
  <si>
    <t>451082</t>
  </si>
  <si>
    <t>平果市</t>
  </si>
  <si>
    <t>451100</t>
  </si>
  <si>
    <t>贺州市本级</t>
  </si>
  <si>
    <t>451102</t>
  </si>
  <si>
    <t>八步区</t>
  </si>
  <si>
    <t>451103</t>
  </si>
  <si>
    <t>平桂区</t>
  </si>
  <si>
    <t>451121</t>
  </si>
  <si>
    <t>昭平县</t>
  </si>
  <si>
    <t>451122</t>
  </si>
  <si>
    <t>钟山县</t>
  </si>
  <si>
    <t>451123</t>
  </si>
  <si>
    <t>富川瑶族自治县</t>
  </si>
  <si>
    <t>451200</t>
  </si>
  <si>
    <t>河池市本级</t>
  </si>
  <si>
    <t>451202</t>
  </si>
  <si>
    <t>金城江区</t>
  </si>
  <si>
    <t>451203</t>
  </si>
  <si>
    <t>宜州区</t>
  </si>
  <si>
    <t>451221</t>
  </si>
  <si>
    <t>南丹县</t>
  </si>
  <si>
    <t>451222</t>
  </si>
  <si>
    <t>天峨县</t>
  </si>
  <si>
    <t>451223</t>
  </si>
  <si>
    <t>凤山县</t>
  </si>
  <si>
    <t>451224</t>
  </si>
  <si>
    <t>东兰县</t>
  </si>
  <si>
    <t>451225</t>
  </si>
  <si>
    <t>罗城仫佬族自治县</t>
  </si>
  <si>
    <t>451226</t>
  </si>
  <si>
    <t>环江毛南族自治县</t>
  </si>
  <si>
    <t>451227</t>
  </si>
  <si>
    <t>巴马瑶族自治县</t>
  </si>
  <si>
    <t>451228</t>
  </si>
  <si>
    <t>都安瑶族自治县</t>
  </si>
  <si>
    <t>451229</t>
  </si>
  <si>
    <t>大化瑶族自治县</t>
  </si>
  <si>
    <t>451300</t>
  </si>
  <si>
    <t>来宾市本级</t>
  </si>
  <si>
    <t>451302</t>
  </si>
  <si>
    <t>兴宾区</t>
  </si>
  <si>
    <t>451321</t>
  </si>
  <si>
    <t>忻城县</t>
  </si>
  <si>
    <t>451322</t>
  </si>
  <si>
    <t>象州县</t>
  </si>
  <si>
    <t>451323</t>
  </si>
  <si>
    <t>武宣县</t>
  </si>
  <si>
    <t>451324</t>
  </si>
  <si>
    <t>金秀瑶族自治县</t>
  </si>
  <si>
    <t>451381</t>
  </si>
  <si>
    <t>合山市</t>
  </si>
  <si>
    <t>451400</t>
  </si>
  <si>
    <t>崇左市本级</t>
  </si>
  <si>
    <t>451402</t>
  </si>
  <si>
    <t>江州区</t>
  </si>
  <si>
    <t>451421</t>
  </si>
  <si>
    <t>扶绥县</t>
  </si>
  <si>
    <t>451422</t>
  </si>
  <si>
    <t>宁明县</t>
  </si>
  <si>
    <t>451423</t>
  </si>
  <si>
    <t>龙州县</t>
  </si>
  <si>
    <t>451424</t>
  </si>
  <si>
    <t>大新县</t>
  </si>
  <si>
    <t>451425</t>
  </si>
  <si>
    <t>天等县</t>
  </si>
  <si>
    <t>451481</t>
  </si>
  <si>
    <t>凭祥市</t>
  </si>
  <si>
    <t>460000</t>
  </si>
  <si>
    <t>海南省本级</t>
  </si>
  <si>
    <t>460100</t>
  </si>
  <si>
    <t>海口市本级</t>
  </si>
  <si>
    <t>460105</t>
  </si>
  <si>
    <t>秀英区</t>
  </si>
  <si>
    <t>460106</t>
  </si>
  <si>
    <t>460107</t>
  </si>
  <si>
    <t>琼山区</t>
  </si>
  <si>
    <t>460108</t>
  </si>
  <si>
    <t>美兰区</t>
  </si>
  <si>
    <t>460200</t>
  </si>
  <si>
    <t>三亚市本级</t>
  </si>
  <si>
    <t>460202</t>
  </si>
  <si>
    <t>海棠区</t>
  </si>
  <si>
    <t>460203</t>
  </si>
  <si>
    <t>吉阳区</t>
  </si>
  <si>
    <t>460204</t>
  </si>
  <si>
    <t>天涯区</t>
  </si>
  <si>
    <t>460205</t>
  </si>
  <si>
    <t>崖州区</t>
  </si>
  <si>
    <t>460300</t>
  </si>
  <si>
    <t>三沙市本级</t>
  </si>
  <si>
    <t>460302</t>
  </si>
  <si>
    <t>460303</t>
  </si>
  <si>
    <t>西沙区</t>
  </si>
  <si>
    <t>460400</t>
  </si>
  <si>
    <t>儋州市本级</t>
  </si>
  <si>
    <t>469001</t>
  </si>
  <si>
    <t>五指山市</t>
  </si>
  <si>
    <t>469002</t>
  </si>
  <si>
    <t>琼海市</t>
  </si>
  <si>
    <t>469005</t>
  </si>
  <si>
    <t>文昌市</t>
  </si>
  <si>
    <t>469006</t>
  </si>
  <si>
    <t>万宁市</t>
  </si>
  <si>
    <t>469007</t>
  </si>
  <si>
    <t>东方市</t>
  </si>
  <si>
    <t>469021</t>
  </si>
  <si>
    <t>定安县</t>
  </si>
  <si>
    <t>469022</t>
  </si>
  <si>
    <t>屯昌县</t>
  </si>
  <si>
    <t>469023</t>
  </si>
  <si>
    <t>澄迈县</t>
  </si>
  <si>
    <t>469024</t>
  </si>
  <si>
    <t>临高县</t>
  </si>
  <si>
    <t>469025</t>
  </si>
  <si>
    <t>白沙黎族自治县</t>
  </si>
  <si>
    <t>469026</t>
  </si>
  <si>
    <t>昌江黎族自治县</t>
  </si>
  <si>
    <t>469027</t>
  </si>
  <si>
    <t>乐东黎族自治县</t>
  </si>
  <si>
    <t>469028</t>
  </si>
  <si>
    <t>陵水黎族自治县</t>
  </si>
  <si>
    <t>469029</t>
  </si>
  <si>
    <t>保亭黎族苗族自治县</t>
  </si>
  <si>
    <t>469030</t>
  </si>
  <si>
    <t>琼中黎族苗族自治县</t>
  </si>
  <si>
    <t>500000</t>
  </si>
  <si>
    <t>重庆市本级</t>
  </si>
  <si>
    <t>500101</t>
  </si>
  <si>
    <t>万州区</t>
  </si>
  <si>
    <t>500102</t>
  </si>
  <si>
    <t>涪陵区</t>
  </si>
  <si>
    <t>500103</t>
  </si>
  <si>
    <t>渝中区</t>
  </si>
  <si>
    <t>500104</t>
  </si>
  <si>
    <t>大渡口区</t>
  </si>
  <si>
    <t>500105</t>
  </si>
  <si>
    <t>500106</t>
  </si>
  <si>
    <t>沙坪坝区</t>
  </si>
  <si>
    <t>500107</t>
  </si>
  <si>
    <t>九龙坡区</t>
  </si>
  <si>
    <t>500108</t>
  </si>
  <si>
    <t>南岸区</t>
  </si>
  <si>
    <t>500109</t>
  </si>
  <si>
    <t>北碚区</t>
  </si>
  <si>
    <t>500110</t>
  </si>
  <si>
    <t>綦江区</t>
  </si>
  <si>
    <t>500111</t>
  </si>
  <si>
    <t>大足区</t>
  </si>
  <si>
    <t>500112</t>
  </si>
  <si>
    <t>渝北区</t>
  </si>
  <si>
    <t>500113</t>
  </si>
  <si>
    <t>巴南区</t>
  </si>
  <si>
    <t>500114</t>
  </si>
  <si>
    <t>黔江区</t>
  </si>
  <si>
    <t>500115</t>
  </si>
  <si>
    <t>长寿区</t>
  </si>
  <si>
    <t>500116</t>
  </si>
  <si>
    <t>江津区</t>
  </si>
  <si>
    <t>500117</t>
  </si>
  <si>
    <t>合川区</t>
  </si>
  <si>
    <t>500118</t>
  </si>
  <si>
    <t>永川区</t>
  </si>
  <si>
    <t>500119</t>
  </si>
  <si>
    <t>南川区</t>
  </si>
  <si>
    <t>500120</t>
  </si>
  <si>
    <t>璧山区</t>
  </si>
  <si>
    <t>500151</t>
  </si>
  <si>
    <t>铜梁区</t>
  </si>
  <si>
    <t>500152</t>
  </si>
  <si>
    <t>潼南区</t>
  </si>
  <si>
    <t>500153</t>
  </si>
  <si>
    <t>荣昌区</t>
  </si>
  <si>
    <t>500154</t>
  </si>
  <si>
    <t>开州区</t>
  </si>
  <si>
    <t>500155</t>
  </si>
  <si>
    <t>梁平区</t>
  </si>
  <si>
    <t>500156</t>
  </si>
  <si>
    <t>武隆区</t>
  </si>
  <si>
    <t>500229</t>
  </si>
  <si>
    <t>城口县</t>
  </si>
  <si>
    <t>500230</t>
  </si>
  <si>
    <t>丰都县</t>
  </si>
  <si>
    <t>500231</t>
  </si>
  <si>
    <t>垫江县</t>
  </si>
  <si>
    <t>500233</t>
  </si>
  <si>
    <t>忠县</t>
  </si>
  <si>
    <t>500235</t>
  </si>
  <si>
    <t>云阳县</t>
  </si>
  <si>
    <t>500236</t>
  </si>
  <si>
    <t>奉节县</t>
  </si>
  <si>
    <t>500237</t>
  </si>
  <si>
    <t>巫山县</t>
  </si>
  <si>
    <t>500238</t>
  </si>
  <si>
    <t>巫溪县</t>
  </si>
  <si>
    <t>500240</t>
  </si>
  <si>
    <t>石柱土家族自治县</t>
  </si>
  <si>
    <t>500241</t>
  </si>
  <si>
    <t>秀山土家族苗族自治县</t>
  </si>
  <si>
    <t>500242</t>
  </si>
  <si>
    <t>酉阳土家族苗族自治县</t>
  </si>
  <si>
    <t>500243</t>
  </si>
  <si>
    <t>彭水苗族土家族自治县</t>
  </si>
  <si>
    <t>510000</t>
  </si>
  <si>
    <t>四川省本级</t>
  </si>
  <si>
    <t>510100</t>
  </si>
  <si>
    <t>成都市本级</t>
  </si>
  <si>
    <t>510104</t>
  </si>
  <si>
    <t>锦江区</t>
  </si>
  <si>
    <t>510105</t>
  </si>
  <si>
    <t>青羊区</t>
  </si>
  <si>
    <t>510106</t>
  </si>
  <si>
    <t>金牛区</t>
  </si>
  <si>
    <t>510107</t>
  </si>
  <si>
    <t>武侯区</t>
  </si>
  <si>
    <t>510108</t>
  </si>
  <si>
    <t>成华区</t>
  </si>
  <si>
    <t>510112</t>
  </si>
  <si>
    <t>龙泉驿区</t>
  </si>
  <si>
    <t>510113</t>
  </si>
  <si>
    <t>青白江区</t>
  </si>
  <si>
    <t>510114</t>
  </si>
  <si>
    <t>新都区</t>
  </si>
  <si>
    <t>510115</t>
  </si>
  <si>
    <t>温江区</t>
  </si>
  <si>
    <t>510116</t>
  </si>
  <si>
    <t>双流区</t>
  </si>
  <si>
    <t>510117</t>
  </si>
  <si>
    <t>郫都区</t>
  </si>
  <si>
    <t>510118</t>
  </si>
  <si>
    <t>新津区</t>
  </si>
  <si>
    <t>510121</t>
  </si>
  <si>
    <t>金堂县</t>
  </si>
  <si>
    <t>510129</t>
  </si>
  <si>
    <t>大邑县</t>
  </si>
  <si>
    <t>510131</t>
  </si>
  <si>
    <t>蒲江县</t>
  </si>
  <si>
    <t>510181</t>
  </si>
  <si>
    <t>都江堰市</t>
  </si>
  <si>
    <t>510182</t>
  </si>
  <si>
    <t>彭州市</t>
  </si>
  <si>
    <t>510183</t>
  </si>
  <si>
    <t>邛崃市</t>
  </si>
  <si>
    <t>510184</t>
  </si>
  <si>
    <t>崇州市</t>
  </si>
  <si>
    <t>510185</t>
  </si>
  <si>
    <t>简阳市</t>
  </si>
  <si>
    <t>510300</t>
  </si>
  <si>
    <t>自贡市本级</t>
  </si>
  <si>
    <t>510302</t>
  </si>
  <si>
    <t>自流井区</t>
  </si>
  <si>
    <t>510303</t>
  </si>
  <si>
    <t>贡井区</t>
  </si>
  <si>
    <t>510304</t>
  </si>
  <si>
    <t>大安区</t>
  </si>
  <si>
    <t>510311</t>
  </si>
  <si>
    <t>沿滩区</t>
  </si>
  <si>
    <t>510321</t>
  </si>
  <si>
    <t>荣县</t>
  </si>
  <si>
    <t>510322</t>
  </si>
  <si>
    <t>富顺县</t>
  </si>
  <si>
    <t>510400</t>
  </si>
  <si>
    <t>攀枝花市本级</t>
  </si>
  <si>
    <t>510402</t>
  </si>
  <si>
    <t>东区</t>
  </si>
  <si>
    <t>510403</t>
  </si>
  <si>
    <t>西区</t>
  </si>
  <si>
    <t>510411</t>
  </si>
  <si>
    <t>仁和区</t>
  </si>
  <si>
    <t>510421</t>
  </si>
  <si>
    <t>米易县</t>
  </si>
  <si>
    <t>510422</t>
  </si>
  <si>
    <t>盐边县</t>
  </si>
  <si>
    <t>510500</t>
  </si>
  <si>
    <t>泸州市本级</t>
  </si>
  <si>
    <t>510502</t>
  </si>
  <si>
    <t>江阳区</t>
  </si>
  <si>
    <t>510503</t>
  </si>
  <si>
    <t>纳溪区</t>
  </si>
  <si>
    <t>510504</t>
  </si>
  <si>
    <t>龙马潭区</t>
  </si>
  <si>
    <t>510521</t>
  </si>
  <si>
    <t>泸县</t>
  </si>
  <si>
    <t>510522</t>
  </si>
  <si>
    <t>合江县</t>
  </si>
  <si>
    <t>510524</t>
  </si>
  <si>
    <t>叙永县</t>
  </si>
  <si>
    <t>510525</t>
  </si>
  <si>
    <t>古蔺县</t>
  </si>
  <si>
    <t>510600</t>
  </si>
  <si>
    <t>德阳市本级</t>
  </si>
  <si>
    <t>510603</t>
  </si>
  <si>
    <t>旌阳区</t>
  </si>
  <si>
    <t>510604</t>
  </si>
  <si>
    <t>罗江区</t>
  </si>
  <si>
    <t>510623</t>
  </si>
  <si>
    <t>中江县</t>
  </si>
  <si>
    <t>510681</t>
  </si>
  <si>
    <t>广汉市</t>
  </si>
  <si>
    <t>510682</t>
  </si>
  <si>
    <t>什邡市</t>
  </si>
  <si>
    <t>510683</t>
  </si>
  <si>
    <t>绵竹市</t>
  </si>
  <si>
    <t>510700</t>
  </si>
  <si>
    <t>绵阳市本级</t>
  </si>
  <si>
    <t>510703</t>
  </si>
  <si>
    <t>涪城区</t>
  </si>
  <si>
    <t>510704</t>
  </si>
  <si>
    <t>游仙区</t>
  </si>
  <si>
    <t>510705</t>
  </si>
  <si>
    <t>安州区</t>
  </si>
  <si>
    <t>510722</t>
  </si>
  <si>
    <t>三台县</t>
  </si>
  <si>
    <t>510723</t>
  </si>
  <si>
    <t>盐亭县</t>
  </si>
  <si>
    <t>510725</t>
  </si>
  <si>
    <t>梓潼县</t>
  </si>
  <si>
    <t>510726</t>
  </si>
  <si>
    <t>北川羌族自治县</t>
  </si>
  <si>
    <t>510727</t>
  </si>
  <si>
    <t>平武县</t>
  </si>
  <si>
    <t>510781</t>
  </si>
  <si>
    <t>江油市</t>
  </si>
  <si>
    <t>510800</t>
  </si>
  <si>
    <t>广元市本级</t>
  </si>
  <si>
    <t>510802</t>
  </si>
  <si>
    <t>利州区</t>
  </si>
  <si>
    <t>510811</t>
  </si>
  <si>
    <t>昭化区</t>
  </si>
  <si>
    <t>510812</t>
  </si>
  <si>
    <t>朝天区</t>
  </si>
  <si>
    <t>510821</t>
  </si>
  <si>
    <t>旺苍县</t>
  </si>
  <si>
    <t>510822</t>
  </si>
  <si>
    <t>青川县</t>
  </si>
  <si>
    <t>510823</t>
  </si>
  <si>
    <t>剑阁县</t>
  </si>
  <si>
    <t>510824</t>
  </si>
  <si>
    <t>苍溪县</t>
  </si>
  <si>
    <t>510900</t>
  </si>
  <si>
    <t>遂宁市本级</t>
  </si>
  <si>
    <t>510903</t>
  </si>
  <si>
    <t>船山区</t>
  </si>
  <si>
    <t>510904</t>
  </si>
  <si>
    <t>安居区</t>
  </si>
  <si>
    <t>510921</t>
  </si>
  <si>
    <t>蓬溪县</t>
  </si>
  <si>
    <t>510923</t>
  </si>
  <si>
    <t>大英县</t>
  </si>
  <si>
    <t>510981</t>
  </si>
  <si>
    <t>射洪市</t>
  </si>
  <si>
    <t>511000</t>
  </si>
  <si>
    <t>内江市本级</t>
  </si>
  <si>
    <t>511002</t>
  </si>
  <si>
    <t>511011</t>
  </si>
  <si>
    <t>东兴区</t>
  </si>
  <si>
    <t>511024</t>
  </si>
  <si>
    <t>威远县</t>
  </si>
  <si>
    <t>511025</t>
  </si>
  <si>
    <t>资中县</t>
  </si>
  <si>
    <t>511083</t>
  </si>
  <si>
    <t>隆昌市</t>
  </si>
  <si>
    <t>511100</t>
  </si>
  <si>
    <t>乐山市本级</t>
  </si>
  <si>
    <t>511102</t>
  </si>
  <si>
    <t>511111</t>
  </si>
  <si>
    <t>沙湾区</t>
  </si>
  <si>
    <t>511112</t>
  </si>
  <si>
    <t>五通桥区</t>
  </si>
  <si>
    <t>511113</t>
  </si>
  <si>
    <t>金口河区</t>
  </si>
  <si>
    <t>511123</t>
  </si>
  <si>
    <t>犍为县</t>
  </si>
  <si>
    <t>511124</t>
  </si>
  <si>
    <t>井研县</t>
  </si>
  <si>
    <t>511126</t>
  </si>
  <si>
    <t>夹江县</t>
  </si>
  <si>
    <t>511129</t>
  </si>
  <si>
    <t>沐川县</t>
  </si>
  <si>
    <t>511132</t>
  </si>
  <si>
    <t>峨边彝族自治县</t>
  </si>
  <si>
    <t>511133</t>
  </si>
  <si>
    <t>马边彝族自治县</t>
  </si>
  <si>
    <t>511181</t>
  </si>
  <si>
    <t>峨眉山市</t>
  </si>
  <si>
    <t>511300</t>
  </si>
  <si>
    <t>南充市本级</t>
  </si>
  <si>
    <t>511302</t>
  </si>
  <si>
    <t>顺庆区</t>
  </si>
  <si>
    <t>511303</t>
  </si>
  <si>
    <t>高坪区</t>
  </si>
  <si>
    <t>511304</t>
  </si>
  <si>
    <t>嘉陵区</t>
  </si>
  <si>
    <t>511321</t>
  </si>
  <si>
    <t>南部县</t>
  </si>
  <si>
    <t>511322</t>
  </si>
  <si>
    <t>营山县</t>
  </si>
  <si>
    <t>511323</t>
  </si>
  <si>
    <t>蓬安县</t>
  </si>
  <si>
    <t>511324</t>
  </si>
  <si>
    <t>仪陇县</t>
  </si>
  <si>
    <t>511325</t>
  </si>
  <si>
    <t>西充县</t>
  </si>
  <si>
    <t>511381</t>
  </si>
  <si>
    <t>阆中市</t>
  </si>
  <si>
    <t>511400</t>
  </si>
  <si>
    <t>眉山市本级</t>
  </si>
  <si>
    <t>511402</t>
  </si>
  <si>
    <t>东坡区</t>
  </si>
  <si>
    <t>511403</t>
  </si>
  <si>
    <t>彭山区</t>
  </si>
  <si>
    <t>511421</t>
  </si>
  <si>
    <t>仁寿县</t>
  </si>
  <si>
    <t>511423</t>
  </si>
  <si>
    <t>洪雅县</t>
  </si>
  <si>
    <t>511424</t>
  </si>
  <si>
    <t>丹棱县</t>
  </si>
  <si>
    <t>511425</t>
  </si>
  <si>
    <t>青神县</t>
  </si>
  <si>
    <t>511500</t>
  </si>
  <si>
    <t>宜宾市本级</t>
  </si>
  <si>
    <t>511502</t>
  </si>
  <si>
    <t>翠屏区</t>
  </si>
  <si>
    <t>511503</t>
  </si>
  <si>
    <t>南溪区</t>
  </si>
  <si>
    <t>511504</t>
  </si>
  <si>
    <t>叙州区</t>
  </si>
  <si>
    <t>511523</t>
  </si>
  <si>
    <t>江安县</t>
  </si>
  <si>
    <t>511524</t>
  </si>
  <si>
    <t>长宁县</t>
  </si>
  <si>
    <t>511525</t>
  </si>
  <si>
    <t>高县</t>
  </si>
  <si>
    <t>511526</t>
  </si>
  <si>
    <t>珙县</t>
  </si>
  <si>
    <t>511527</t>
  </si>
  <si>
    <t>筠连县</t>
  </si>
  <si>
    <t>511528</t>
  </si>
  <si>
    <t>兴文县</t>
  </si>
  <si>
    <t>511529</t>
  </si>
  <si>
    <t>屏山县</t>
  </si>
  <si>
    <t>511600</t>
  </si>
  <si>
    <t>广安市本级</t>
  </si>
  <si>
    <t>511602</t>
  </si>
  <si>
    <t>广安区</t>
  </si>
  <si>
    <t>511603</t>
  </si>
  <si>
    <t>前锋区</t>
  </si>
  <si>
    <t>511621</t>
  </si>
  <si>
    <t>岳池县</t>
  </si>
  <si>
    <t>511622</t>
  </si>
  <si>
    <t>武胜县</t>
  </si>
  <si>
    <t>511623</t>
  </si>
  <si>
    <t>邻水县</t>
  </si>
  <si>
    <t>511681</t>
  </si>
  <si>
    <t>华蓥市</t>
  </si>
  <si>
    <t>511700</t>
  </si>
  <si>
    <t>达州市本级</t>
  </si>
  <si>
    <t>511702</t>
  </si>
  <si>
    <t>通川区</t>
  </si>
  <si>
    <t>511703</t>
  </si>
  <si>
    <t>达川区</t>
  </si>
  <si>
    <t>511722</t>
  </si>
  <si>
    <t>宣汉县</t>
  </si>
  <si>
    <t>511723</t>
  </si>
  <si>
    <t>开江县</t>
  </si>
  <si>
    <t>511724</t>
  </si>
  <si>
    <t>大竹县</t>
  </si>
  <si>
    <t>511725</t>
  </si>
  <si>
    <t>渠县</t>
  </si>
  <si>
    <t>511781</t>
  </si>
  <si>
    <t>万源市</t>
  </si>
  <si>
    <t>511800</t>
  </si>
  <si>
    <t>雅安市本级</t>
  </si>
  <si>
    <t>511802</t>
  </si>
  <si>
    <t>雨城区</t>
  </si>
  <si>
    <t>511803</t>
  </si>
  <si>
    <t>名山区</t>
  </si>
  <si>
    <t>511822</t>
  </si>
  <si>
    <t>荥经县</t>
  </si>
  <si>
    <t>511823</t>
  </si>
  <si>
    <t>汉源县</t>
  </si>
  <si>
    <t>511824</t>
  </si>
  <si>
    <t>石棉县</t>
  </si>
  <si>
    <t>511825</t>
  </si>
  <si>
    <t>天全县</t>
  </si>
  <si>
    <t>511826</t>
  </si>
  <si>
    <t>芦山县</t>
  </si>
  <si>
    <t>511827</t>
  </si>
  <si>
    <t>宝兴县</t>
  </si>
  <si>
    <t>511900</t>
  </si>
  <si>
    <t>巴中市本级</t>
  </si>
  <si>
    <t>511902</t>
  </si>
  <si>
    <t>巴州区</t>
  </si>
  <si>
    <t>511903</t>
  </si>
  <si>
    <t>恩阳区</t>
  </si>
  <si>
    <t>511921</t>
  </si>
  <si>
    <t>通江县</t>
  </si>
  <si>
    <t>511922</t>
  </si>
  <si>
    <t>南江县</t>
  </si>
  <si>
    <t>511923</t>
  </si>
  <si>
    <t>平昌县</t>
  </si>
  <si>
    <t>512000</t>
  </si>
  <si>
    <t>资阳市本级</t>
  </si>
  <si>
    <t>512002</t>
  </si>
  <si>
    <t>雁江区</t>
  </si>
  <si>
    <t>512021</t>
  </si>
  <si>
    <t>安岳县</t>
  </si>
  <si>
    <t>512022</t>
  </si>
  <si>
    <t>乐至县</t>
  </si>
  <si>
    <t>513200</t>
  </si>
  <si>
    <t>阿坝藏族羌族自治州本级</t>
  </si>
  <si>
    <t>513201</t>
  </si>
  <si>
    <t>马尔康市</t>
  </si>
  <si>
    <t>513221</t>
  </si>
  <si>
    <t>汶川县</t>
  </si>
  <si>
    <t>513222</t>
  </si>
  <si>
    <t>理县</t>
  </si>
  <si>
    <t>513223</t>
  </si>
  <si>
    <t>茂县</t>
  </si>
  <si>
    <t>513224</t>
  </si>
  <si>
    <t>松潘县</t>
  </si>
  <si>
    <t>513225</t>
  </si>
  <si>
    <t>九寨沟县</t>
  </si>
  <si>
    <t>513226</t>
  </si>
  <si>
    <t>金川县</t>
  </si>
  <si>
    <t>513227</t>
  </si>
  <si>
    <t>小金县</t>
  </si>
  <si>
    <t>513228</t>
  </si>
  <si>
    <t>黑水县</t>
  </si>
  <si>
    <t>513230</t>
  </si>
  <si>
    <t>壤塘县</t>
  </si>
  <si>
    <t>513231</t>
  </si>
  <si>
    <t>阿坝县</t>
  </si>
  <si>
    <t>513232</t>
  </si>
  <si>
    <t>若尔盖县</t>
  </si>
  <si>
    <t>513233</t>
  </si>
  <si>
    <t>红原县</t>
  </si>
  <si>
    <t>513300</t>
  </si>
  <si>
    <t>甘孜藏族自治州本级</t>
  </si>
  <si>
    <t>513301</t>
  </si>
  <si>
    <t>康定市</t>
  </si>
  <si>
    <t>513322</t>
  </si>
  <si>
    <t>泸定县</t>
  </si>
  <si>
    <t>513323</t>
  </si>
  <si>
    <t>丹巴县</t>
  </si>
  <si>
    <t>513324</t>
  </si>
  <si>
    <t>九龙县</t>
  </si>
  <si>
    <t>513325</t>
  </si>
  <si>
    <t>雅江县</t>
  </si>
  <si>
    <t>513326</t>
  </si>
  <si>
    <t>道孚县</t>
  </si>
  <si>
    <t>513327</t>
  </si>
  <si>
    <t>炉霍县</t>
  </si>
  <si>
    <t>513328</t>
  </si>
  <si>
    <t>甘孜县</t>
  </si>
  <si>
    <t>513329</t>
  </si>
  <si>
    <t>新龙县</t>
  </si>
  <si>
    <t>513330</t>
  </si>
  <si>
    <t>德格县</t>
  </si>
  <si>
    <t>513331</t>
  </si>
  <si>
    <t>白玉县</t>
  </si>
  <si>
    <t>513332</t>
  </si>
  <si>
    <t>石渠县</t>
  </si>
  <si>
    <t>513333</t>
  </si>
  <si>
    <t>色达县</t>
  </si>
  <si>
    <t>513334</t>
  </si>
  <si>
    <t>理塘县</t>
  </si>
  <si>
    <t>513335</t>
  </si>
  <si>
    <t>巴塘县</t>
  </si>
  <si>
    <t>513336</t>
  </si>
  <si>
    <t>乡城县</t>
  </si>
  <si>
    <t>513337</t>
  </si>
  <si>
    <t>稻城县</t>
  </si>
  <si>
    <t>513338</t>
  </si>
  <si>
    <t>得荣县</t>
  </si>
  <si>
    <t>513400</t>
  </si>
  <si>
    <t>凉山彝族自治州本级</t>
  </si>
  <si>
    <t>513401</t>
  </si>
  <si>
    <t>西昌市</t>
  </si>
  <si>
    <t>513402</t>
  </si>
  <si>
    <t>会理市</t>
  </si>
  <si>
    <t>513422</t>
  </si>
  <si>
    <t>木里藏族自治县</t>
  </si>
  <si>
    <t>513423</t>
  </si>
  <si>
    <t>盐源县</t>
  </si>
  <si>
    <t>513424</t>
  </si>
  <si>
    <t>德昌县</t>
  </si>
  <si>
    <t>513426</t>
  </si>
  <si>
    <t>会东县</t>
  </si>
  <si>
    <t>513427</t>
  </si>
  <si>
    <t>宁南县</t>
  </si>
  <si>
    <t>513428</t>
  </si>
  <si>
    <t>普格县</t>
  </si>
  <si>
    <t>513429</t>
  </si>
  <si>
    <t>布拖县</t>
  </si>
  <si>
    <t>513430</t>
  </si>
  <si>
    <t>金阳县</t>
  </si>
  <si>
    <t>513431</t>
  </si>
  <si>
    <t>昭觉县</t>
  </si>
  <si>
    <t>513432</t>
  </si>
  <si>
    <t>喜德县</t>
  </si>
  <si>
    <t>513433</t>
  </si>
  <si>
    <t>冕宁县</t>
  </si>
  <si>
    <t>513434</t>
  </si>
  <si>
    <t>越西县</t>
  </si>
  <si>
    <t>513435</t>
  </si>
  <si>
    <t>甘洛县</t>
  </si>
  <si>
    <t>513436</t>
  </si>
  <si>
    <t>美姑县</t>
  </si>
  <si>
    <t>513437</t>
  </si>
  <si>
    <t>雷波县</t>
  </si>
  <si>
    <t>520000</t>
  </si>
  <si>
    <t>贵州省本级</t>
  </si>
  <si>
    <t>520100</t>
  </si>
  <si>
    <t>贵阳市本级</t>
  </si>
  <si>
    <t>520102</t>
  </si>
  <si>
    <t>南明区</t>
  </si>
  <si>
    <t>520103</t>
  </si>
  <si>
    <t>云岩区</t>
  </si>
  <si>
    <t>520111</t>
  </si>
  <si>
    <t>花溪区</t>
  </si>
  <si>
    <t>520112</t>
  </si>
  <si>
    <t>乌当区</t>
  </si>
  <si>
    <t>520113</t>
  </si>
  <si>
    <t>520115</t>
  </si>
  <si>
    <t>观山湖区</t>
  </si>
  <si>
    <t>520121</t>
  </si>
  <si>
    <t>开阳县</t>
  </si>
  <si>
    <t>520122</t>
  </si>
  <si>
    <t>息烽县</t>
  </si>
  <si>
    <t>520123</t>
  </si>
  <si>
    <t>修文县</t>
  </si>
  <si>
    <t>520181</t>
  </si>
  <si>
    <t>清镇市</t>
  </si>
  <si>
    <t>520200</t>
  </si>
  <si>
    <t>六盘水市本级</t>
  </si>
  <si>
    <t>520201</t>
  </si>
  <si>
    <t>钟山区</t>
  </si>
  <si>
    <t>520203</t>
  </si>
  <si>
    <t>六枝特区</t>
  </si>
  <si>
    <t>520204</t>
  </si>
  <si>
    <t>水城区</t>
  </si>
  <si>
    <t>520281</t>
  </si>
  <si>
    <t>盘州市</t>
  </si>
  <si>
    <t>520300</t>
  </si>
  <si>
    <t>遵义市本级</t>
  </si>
  <si>
    <t>520302</t>
  </si>
  <si>
    <t>红花岗区</t>
  </si>
  <si>
    <t>520303</t>
  </si>
  <si>
    <t>汇川区</t>
  </si>
  <si>
    <t>520304</t>
  </si>
  <si>
    <t>播州区</t>
  </si>
  <si>
    <t>520322</t>
  </si>
  <si>
    <t>桐梓县</t>
  </si>
  <si>
    <t>520323</t>
  </si>
  <si>
    <t>绥阳县</t>
  </si>
  <si>
    <t>520324</t>
  </si>
  <si>
    <t>正安县</t>
  </si>
  <si>
    <t>520325</t>
  </si>
  <si>
    <t>道真仡佬族苗族自治县</t>
  </si>
  <si>
    <t>520326</t>
  </si>
  <si>
    <t>务川仡佬族苗族自治县</t>
  </si>
  <si>
    <t>520327</t>
  </si>
  <si>
    <t>凤冈县</t>
  </si>
  <si>
    <t>520328</t>
  </si>
  <si>
    <t>湄潭县</t>
  </si>
  <si>
    <t>520329</t>
  </si>
  <si>
    <t>余庆县</t>
  </si>
  <si>
    <t>520330</t>
  </si>
  <si>
    <t>习水县</t>
  </si>
  <si>
    <t>520381</t>
  </si>
  <si>
    <t>赤水市</t>
  </si>
  <si>
    <t>520382</t>
  </si>
  <si>
    <t>仁怀市</t>
  </si>
  <si>
    <t>520400</t>
  </si>
  <si>
    <t>安顺市本级</t>
  </si>
  <si>
    <t>520402</t>
  </si>
  <si>
    <t>西秀区</t>
  </si>
  <si>
    <t>520403</t>
  </si>
  <si>
    <t>平坝区</t>
  </si>
  <si>
    <t>520422</t>
  </si>
  <si>
    <t>普定县</t>
  </si>
  <si>
    <t>520423</t>
  </si>
  <si>
    <t>镇宁布依族苗族自治县</t>
  </si>
  <si>
    <t>520424</t>
  </si>
  <si>
    <t>关岭布依族苗族自治县</t>
  </si>
  <si>
    <t>520425</t>
  </si>
  <si>
    <t>紫云苗族布依族自治县</t>
  </si>
  <si>
    <t>520500</t>
  </si>
  <si>
    <t>毕节市本级</t>
  </si>
  <si>
    <t>520502</t>
  </si>
  <si>
    <t>七星关区</t>
  </si>
  <si>
    <t>520521</t>
  </si>
  <si>
    <t>大方县</t>
  </si>
  <si>
    <t>520523</t>
  </si>
  <si>
    <t>金沙县</t>
  </si>
  <si>
    <t>520524</t>
  </si>
  <si>
    <t>织金县</t>
  </si>
  <si>
    <t>520525</t>
  </si>
  <si>
    <t>纳雍县</t>
  </si>
  <si>
    <t>520526</t>
  </si>
  <si>
    <t>威宁彝族回族苗族自治县</t>
  </si>
  <si>
    <t>520527</t>
  </si>
  <si>
    <t>赫章县</t>
  </si>
  <si>
    <t>520581</t>
  </si>
  <si>
    <t>黔西市</t>
  </si>
  <si>
    <t>520600</t>
  </si>
  <si>
    <t>铜仁市本级</t>
  </si>
  <si>
    <t>520602</t>
  </si>
  <si>
    <t>碧江区</t>
  </si>
  <si>
    <t>520603</t>
  </si>
  <si>
    <t>万山区</t>
  </si>
  <si>
    <t>520621</t>
  </si>
  <si>
    <t>江口县</t>
  </si>
  <si>
    <t>520622</t>
  </si>
  <si>
    <t>玉屏侗族自治县</t>
  </si>
  <si>
    <t>520623</t>
  </si>
  <si>
    <t>石阡县</t>
  </si>
  <si>
    <t>520624</t>
  </si>
  <si>
    <t>思南县</t>
  </si>
  <si>
    <t>520625</t>
  </si>
  <si>
    <t>印江土家族苗族自治县</t>
  </si>
  <si>
    <t>520626</t>
  </si>
  <si>
    <t>德江县</t>
  </si>
  <si>
    <t>520627</t>
  </si>
  <si>
    <t>沿河土家族自治县</t>
  </si>
  <si>
    <t>520628</t>
  </si>
  <si>
    <t>松桃苗族自治县</t>
  </si>
  <si>
    <t>522300</t>
  </si>
  <si>
    <t>黔西南布依族苗族自治州本级</t>
  </si>
  <si>
    <t>522301</t>
  </si>
  <si>
    <t>兴义市</t>
  </si>
  <si>
    <t>522302</t>
  </si>
  <si>
    <t>兴仁市</t>
  </si>
  <si>
    <t>522323</t>
  </si>
  <si>
    <t>普安县</t>
  </si>
  <si>
    <t>522324</t>
  </si>
  <si>
    <t>晴隆县</t>
  </si>
  <si>
    <t>522325</t>
  </si>
  <si>
    <t>贞丰县</t>
  </si>
  <si>
    <t>522326</t>
  </si>
  <si>
    <t>望谟县</t>
  </si>
  <si>
    <t>522327</t>
  </si>
  <si>
    <t>册亨县</t>
  </si>
  <si>
    <t>522328</t>
  </si>
  <si>
    <t>安龙县</t>
  </si>
  <si>
    <t>522600</t>
  </si>
  <si>
    <t>黔东南苗族侗族自治州本级</t>
  </si>
  <si>
    <t>522601</t>
  </si>
  <si>
    <t>凯里市</t>
  </si>
  <si>
    <t>522622</t>
  </si>
  <si>
    <t>黄平县</t>
  </si>
  <si>
    <t>522623</t>
  </si>
  <si>
    <t>施秉县</t>
  </si>
  <si>
    <t>522624</t>
  </si>
  <si>
    <t>三穗县</t>
  </si>
  <si>
    <t>522625</t>
  </si>
  <si>
    <t>镇远县</t>
  </si>
  <si>
    <t>522626</t>
  </si>
  <si>
    <t>岑巩县</t>
  </si>
  <si>
    <t>522627</t>
  </si>
  <si>
    <t>天柱县</t>
  </si>
  <si>
    <t>522628</t>
  </si>
  <si>
    <t>锦屏县</t>
  </si>
  <si>
    <t>522629</t>
  </si>
  <si>
    <t>剑河县</t>
  </si>
  <si>
    <t>522630</t>
  </si>
  <si>
    <t>台江县</t>
  </si>
  <si>
    <t>522631</t>
  </si>
  <si>
    <t>黎平县</t>
  </si>
  <si>
    <t>522632</t>
  </si>
  <si>
    <t>榕江县</t>
  </si>
  <si>
    <t>522633</t>
  </si>
  <si>
    <t>从江县</t>
  </si>
  <si>
    <t>522634</t>
  </si>
  <si>
    <t>雷山县</t>
  </si>
  <si>
    <t>522635</t>
  </si>
  <si>
    <t>麻江县</t>
  </si>
  <si>
    <t>522636</t>
  </si>
  <si>
    <t>丹寨县</t>
  </si>
  <si>
    <t>522700</t>
  </si>
  <si>
    <t>黔南布依族苗族自治州本级</t>
  </si>
  <si>
    <t>522701</t>
  </si>
  <si>
    <t>都匀市</t>
  </si>
  <si>
    <t>522702</t>
  </si>
  <si>
    <t>福泉市</t>
  </si>
  <si>
    <t>522722</t>
  </si>
  <si>
    <t>荔波县</t>
  </si>
  <si>
    <t>522723</t>
  </si>
  <si>
    <t>贵定县</t>
  </si>
  <si>
    <t>522725</t>
  </si>
  <si>
    <t>瓮安县</t>
  </si>
  <si>
    <t>522726</t>
  </si>
  <si>
    <t>独山县</t>
  </si>
  <si>
    <t>522727</t>
  </si>
  <si>
    <t>平塘县</t>
  </si>
  <si>
    <t>522728</t>
  </si>
  <si>
    <t>罗甸县</t>
  </si>
  <si>
    <t>522729</t>
  </si>
  <si>
    <t>长顺县</t>
  </si>
  <si>
    <t>522730</t>
  </si>
  <si>
    <t>龙里县</t>
  </si>
  <si>
    <t>522731</t>
  </si>
  <si>
    <t>惠水县</t>
  </si>
  <si>
    <t>522732</t>
  </si>
  <si>
    <t>三都水族自治县</t>
  </si>
  <si>
    <t>530000</t>
  </si>
  <si>
    <t>云南省本级</t>
  </si>
  <si>
    <t>530100</t>
  </si>
  <si>
    <t>昆明市本级</t>
  </si>
  <si>
    <t>530102</t>
  </si>
  <si>
    <t>五华区</t>
  </si>
  <si>
    <t>530103</t>
  </si>
  <si>
    <t>盘龙区</t>
  </si>
  <si>
    <t>530111</t>
  </si>
  <si>
    <t>官渡区</t>
  </si>
  <si>
    <t>530112</t>
  </si>
  <si>
    <t>西山区</t>
  </si>
  <si>
    <t>530113</t>
  </si>
  <si>
    <t>东川区</t>
  </si>
  <si>
    <t>530114</t>
  </si>
  <si>
    <t>呈贡区</t>
  </si>
  <si>
    <t>530115</t>
  </si>
  <si>
    <t>晋宁区</t>
  </si>
  <si>
    <t>530124</t>
  </si>
  <si>
    <t>富民县</t>
  </si>
  <si>
    <t>530125</t>
  </si>
  <si>
    <t>宜良县</t>
  </si>
  <si>
    <t>530126</t>
  </si>
  <si>
    <t>石林彝族自治县</t>
  </si>
  <si>
    <t>530127</t>
  </si>
  <si>
    <t>嵩明县</t>
  </si>
  <si>
    <t>530128</t>
  </si>
  <si>
    <t>禄劝彝族苗族自治县</t>
  </si>
  <si>
    <t>530129</t>
  </si>
  <si>
    <t>寻甸回族彝族自治县</t>
  </si>
  <si>
    <t>530181</t>
  </si>
  <si>
    <t>安宁市</t>
  </si>
  <si>
    <t>530300</t>
  </si>
  <si>
    <t>曲靖市本级</t>
  </si>
  <si>
    <t>530302</t>
  </si>
  <si>
    <t>麒麟区</t>
  </si>
  <si>
    <t>530303</t>
  </si>
  <si>
    <t>沾益区</t>
  </si>
  <si>
    <t>530304</t>
  </si>
  <si>
    <t>马龙区</t>
  </si>
  <si>
    <t>530322</t>
  </si>
  <si>
    <t>陆良县</t>
  </si>
  <si>
    <t>530323</t>
  </si>
  <si>
    <t>师宗县</t>
  </si>
  <si>
    <t>530324</t>
  </si>
  <si>
    <t>罗平县</t>
  </si>
  <si>
    <t>530325</t>
  </si>
  <si>
    <t>富源县</t>
  </si>
  <si>
    <t>530326</t>
  </si>
  <si>
    <t>会泽县</t>
  </si>
  <si>
    <t>530381</t>
  </si>
  <si>
    <t>宣威市</t>
  </si>
  <si>
    <t>530400</t>
  </si>
  <si>
    <t>玉溪市本级</t>
  </si>
  <si>
    <t>530402</t>
  </si>
  <si>
    <t>红塔区</t>
  </si>
  <si>
    <t>530403</t>
  </si>
  <si>
    <t>江川区</t>
  </si>
  <si>
    <t>530423</t>
  </si>
  <si>
    <t>通海县</t>
  </si>
  <si>
    <t>530424</t>
  </si>
  <si>
    <t>华宁县</t>
  </si>
  <si>
    <t>530425</t>
  </si>
  <si>
    <t>易门县</t>
  </si>
  <si>
    <t>530426</t>
  </si>
  <si>
    <t>峨山彝族自治县</t>
  </si>
  <si>
    <t>530427</t>
  </si>
  <si>
    <t>新平彝族傣族自治县</t>
  </si>
  <si>
    <t>530428</t>
  </si>
  <si>
    <t>元江哈尼族彝族傣族自治县</t>
  </si>
  <si>
    <t>530481</t>
  </si>
  <si>
    <t>澄江市</t>
  </si>
  <si>
    <t>530500</t>
  </si>
  <si>
    <t>保山市本级</t>
  </si>
  <si>
    <t>530502</t>
  </si>
  <si>
    <t>隆阳区</t>
  </si>
  <si>
    <t>530521</t>
  </si>
  <si>
    <t>施甸县</t>
  </si>
  <si>
    <t>530523</t>
  </si>
  <si>
    <t>龙陵县</t>
  </si>
  <si>
    <t>530524</t>
  </si>
  <si>
    <t>昌宁县</t>
  </si>
  <si>
    <t>530581</t>
  </si>
  <si>
    <t>腾冲市</t>
  </si>
  <si>
    <t>530600</t>
  </si>
  <si>
    <t>昭通市本级</t>
  </si>
  <si>
    <t>530602</t>
  </si>
  <si>
    <t>昭阳区</t>
  </si>
  <si>
    <t>530621</t>
  </si>
  <si>
    <t>鲁甸县</t>
  </si>
  <si>
    <t>530622</t>
  </si>
  <si>
    <t>巧家县</t>
  </si>
  <si>
    <t>530623</t>
  </si>
  <si>
    <t>盐津县</t>
  </si>
  <si>
    <t>530624</t>
  </si>
  <si>
    <t>大关县</t>
  </si>
  <si>
    <t>530625</t>
  </si>
  <si>
    <t>永善县</t>
  </si>
  <si>
    <t>530626</t>
  </si>
  <si>
    <t>绥江县</t>
  </si>
  <si>
    <t>530627</t>
  </si>
  <si>
    <t>镇雄县</t>
  </si>
  <si>
    <t>530628</t>
  </si>
  <si>
    <t>彝良县</t>
  </si>
  <si>
    <t>530629</t>
  </si>
  <si>
    <t>威信县</t>
  </si>
  <si>
    <t>530681</t>
  </si>
  <si>
    <t>水富市</t>
  </si>
  <si>
    <t>530700</t>
  </si>
  <si>
    <t>丽江市本级</t>
  </si>
  <si>
    <t>530702</t>
  </si>
  <si>
    <t>古城区</t>
  </si>
  <si>
    <t>530721</t>
  </si>
  <si>
    <t>玉龙纳西族自治县</t>
  </si>
  <si>
    <t>530722</t>
  </si>
  <si>
    <t>永胜县</t>
  </si>
  <si>
    <t>530723</t>
  </si>
  <si>
    <t>华坪县</t>
  </si>
  <si>
    <t>530724</t>
  </si>
  <si>
    <t>宁蒗彝族自治县</t>
  </si>
  <si>
    <t>530800</t>
  </si>
  <si>
    <t>普洱市本级</t>
  </si>
  <si>
    <t>530802</t>
  </si>
  <si>
    <t>思茅区</t>
  </si>
  <si>
    <t>530821</t>
  </si>
  <si>
    <t>宁洱哈尼族彝族自治县</t>
  </si>
  <si>
    <t>530822</t>
  </si>
  <si>
    <t>墨江哈尼族自治县</t>
  </si>
  <si>
    <t>530823</t>
  </si>
  <si>
    <t>景东彝族自治县</t>
  </si>
  <si>
    <t>530824</t>
  </si>
  <si>
    <t>景谷傣族彝族自治县</t>
  </si>
  <si>
    <t>530825</t>
  </si>
  <si>
    <t>镇沅彝族哈尼族拉祜族自治县</t>
  </si>
  <si>
    <t>530826</t>
  </si>
  <si>
    <t>江城哈尼族彝族自治县</t>
  </si>
  <si>
    <t>530827</t>
  </si>
  <si>
    <t>孟连傣族拉祜族佤族自治县</t>
  </si>
  <si>
    <t>530828</t>
  </si>
  <si>
    <t>澜沧拉祜族自治县</t>
  </si>
  <si>
    <t>530829</t>
  </si>
  <si>
    <t>西盟佤族自治县</t>
  </si>
  <si>
    <t>530900</t>
  </si>
  <si>
    <t>临沧市本级</t>
  </si>
  <si>
    <t>530902</t>
  </si>
  <si>
    <t>临翔区</t>
  </si>
  <si>
    <t>530921</t>
  </si>
  <si>
    <t>凤庆县</t>
  </si>
  <si>
    <t>530922</t>
  </si>
  <si>
    <t>云县</t>
  </si>
  <si>
    <t>530923</t>
  </si>
  <si>
    <t>永德县</t>
  </si>
  <si>
    <t>530924</t>
  </si>
  <si>
    <t>镇康县</t>
  </si>
  <si>
    <t>530925</t>
  </si>
  <si>
    <t>双江拉祜族佤族布朗族傣族自治县</t>
  </si>
  <si>
    <t>530926</t>
  </si>
  <si>
    <t>耿马傣族佤族自治县</t>
  </si>
  <si>
    <t>530927</t>
  </si>
  <si>
    <t>沧源佤族自治县</t>
  </si>
  <si>
    <t>532300</t>
  </si>
  <si>
    <t>楚雄彝族自治州本级</t>
  </si>
  <si>
    <t>532301</t>
  </si>
  <si>
    <t>楚雄市</t>
  </si>
  <si>
    <t>532302</t>
  </si>
  <si>
    <t>禄丰市</t>
  </si>
  <si>
    <t>532322</t>
  </si>
  <si>
    <t>双柏县</t>
  </si>
  <si>
    <t>532323</t>
  </si>
  <si>
    <t>牟定县</t>
  </si>
  <si>
    <t>532324</t>
  </si>
  <si>
    <t>南华县</t>
  </si>
  <si>
    <t>532325</t>
  </si>
  <si>
    <t>姚安县</t>
  </si>
  <si>
    <t>532326</t>
  </si>
  <si>
    <t>大姚县</t>
  </si>
  <si>
    <t>532327</t>
  </si>
  <si>
    <t>永仁县</t>
  </si>
  <si>
    <t>532328</t>
  </si>
  <si>
    <t>元谋县</t>
  </si>
  <si>
    <t>532329</t>
  </si>
  <si>
    <t>武定县</t>
  </si>
  <si>
    <t>532500</t>
  </si>
  <si>
    <t>红河哈尼族彝族自治州本级</t>
  </si>
  <si>
    <t>532501</t>
  </si>
  <si>
    <t>个旧市</t>
  </si>
  <si>
    <t>532502</t>
  </si>
  <si>
    <t>开远市</t>
  </si>
  <si>
    <t>532503</t>
  </si>
  <si>
    <t>蒙自市</t>
  </si>
  <si>
    <t>532504</t>
  </si>
  <si>
    <t>弥勒市</t>
  </si>
  <si>
    <t>532523</t>
  </si>
  <si>
    <t>屏边苗族自治县</t>
  </si>
  <si>
    <t>532524</t>
  </si>
  <si>
    <t>建水县</t>
  </si>
  <si>
    <t>532525</t>
  </si>
  <si>
    <t>石屏县</t>
  </si>
  <si>
    <t>532527</t>
  </si>
  <si>
    <t>泸西县</t>
  </si>
  <si>
    <t>532528</t>
  </si>
  <si>
    <t>元阳县</t>
  </si>
  <si>
    <t>532529</t>
  </si>
  <si>
    <t>红河县</t>
  </si>
  <si>
    <t>532530</t>
  </si>
  <si>
    <t>金平苗族瑶族傣族自治县</t>
  </si>
  <si>
    <t>532531</t>
  </si>
  <si>
    <t>绿春县</t>
  </si>
  <si>
    <t>532532</t>
  </si>
  <si>
    <t>河口瑶族自治县</t>
  </si>
  <si>
    <t>532600</t>
  </si>
  <si>
    <t>文山壮族苗族自治州本级</t>
  </si>
  <si>
    <t>532601</t>
  </si>
  <si>
    <t>文山市</t>
  </si>
  <si>
    <t>532622</t>
  </si>
  <si>
    <t>砚山县</t>
  </si>
  <si>
    <t>532623</t>
  </si>
  <si>
    <t>西畴县</t>
  </si>
  <si>
    <t>532624</t>
  </si>
  <si>
    <t>麻栗坡县</t>
  </si>
  <si>
    <t>532625</t>
  </si>
  <si>
    <t>马关县</t>
  </si>
  <si>
    <t>532626</t>
  </si>
  <si>
    <t>丘北县</t>
  </si>
  <si>
    <t>532627</t>
  </si>
  <si>
    <t>广南县</t>
  </si>
  <si>
    <t>532628</t>
  </si>
  <si>
    <t>富宁县</t>
  </si>
  <si>
    <t>532800</t>
  </si>
  <si>
    <t>西双版纳傣族自治州本级</t>
  </si>
  <si>
    <t>532801</t>
  </si>
  <si>
    <t>景洪市</t>
  </si>
  <si>
    <t>532822</t>
  </si>
  <si>
    <t>勐海县</t>
  </si>
  <si>
    <t>532823</t>
  </si>
  <si>
    <t>勐腊县</t>
  </si>
  <si>
    <t>532900</t>
  </si>
  <si>
    <t>大理白族自治州本级</t>
  </si>
  <si>
    <t>532901</t>
  </si>
  <si>
    <t>大理市</t>
  </si>
  <si>
    <t>532922</t>
  </si>
  <si>
    <t>漾濞彝族自治县</t>
  </si>
  <si>
    <t>532923</t>
  </si>
  <si>
    <t>祥云县</t>
  </si>
  <si>
    <t>532924</t>
  </si>
  <si>
    <t>宾川县</t>
  </si>
  <si>
    <t>532925</t>
  </si>
  <si>
    <t>弥渡县</t>
  </si>
  <si>
    <t>532926</t>
  </si>
  <si>
    <t>南涧彝族自治县</t>
  </si>
  <si>
    <t>532927</t>
  </si>
  <si>
    <t>巍山彝族回族自治县</t>
  </si>
  <si>
    <t>532928</t>
  </si>
  <si>
    <t>永平县</t>
  </si>
  <si>
    <t>532929</t>
  </si>
  <si>
    <t>云龙县</t>
  </si>
  <si>
    <t>532930</t>
  </si>
  <si>
    <t>洱源县</t>
  </si>
  <si>
    <t>532931</t>
  </si>
  <si>
    <t>剑川县</t>
  </si>
  <si>
    <t>532932</t>
  </si>
  <si>
    <t>鹤庆县</t>
  </si>
  <si>
    <t>533100</t>
  </si>
  <si>
    <t>德宏傣族景颇族自治州本级</t>
  </si>
  <si>
    <t>533102</t>
  </si>
  <si>
    <t>瑞丽市</t>
  </si>
  <si>
    <t>533103</t>
  </si>
  <si>
    <t>芒市</t>
  </si>
  <si>
    <t>533122</t>
  </si>
  <si>
    <t>梁河县</t>
  </si>
  <si>
    <t>533123</t>
  </si>
  <si>
    <t>盈江县</t>
  </si>
  <si>
    <t>533124</t>
  </si>
  <si>
    <t>陇川县</t>
  </si>
  <si>
    <t>533300</t>
  </si>
  <si>
    <t>怒江傈僳族自治州本级</t>
  </si>
  <si>
    <t>533301</t>
  </si>
  <si>
    <t>泸水市</t>
  </si>
  <si>
    <t>533323</t>
  </si>
  <si>
    <t>福贡县</t>
  </si>
  <si>
    <t>533324</t>
  </si>
  <si>
    <t>贡山独龙族怒族自治县</t>
  </si>
  <si>
    <t>533325</t>
  </si>
  <si>
    <t>兰坪白族普米族自治县</t>
  </si>
  <si>
    <t>533400</t>
  </si>
  <si>
    <t>迪庆藏族自治州本级</t>
  </si>
  <si>
    <t>533401</t>
  </si>
  <si>
    <t>香格里拉市</t>
  </si>
  <si>
    <t>533422</t>
  </si>
  <si>
    <t>德钦县</t>
  </si>
  <si>
    <t>533423</t>
  </si>
  <si>
    <t>维西傈僳族自治县</t>
  </si>
  <si>
    <t>540000</t>
  </si>
  <si>
    <t>西藏自治区本级</t>
  </si>
  <si>
    <t>540100</t>
  </si>
  <si>
    <t>拉萨市本级</t>
  </si>
  <si>
    <t>540102</t>
  </si>
  <si>
    <t>城关区</t>
  </si>
  <si>
    <t>540103</t>
  </si>
  <si>
    <t>堆龙德庆区</t>
  </si>
  <si>
    <t>540104</t>
  </si>
  <si>
    <t>达孜区</t>
  </si>
  <si>
    <t>540121</t>
  </si>
  <si>
    <t>林周县</t>
  </si>
  <si>
    <t>540122</t>
  </si>
  <si>
    <t>当雄县</t>
  </si>
  <si>
    <t>540123</t>
  </si>
  <si>
    <t>尼木县</t>
  </si>
  <si>
    <t>540124</t>
  </si>
  <si>
    <t>曲水县</t>
  </si>
  <si>
    <t>540127</t>
  </si>
  <si>
    <t>墨竹工卡县</t>
  </si>
  <si>
    <t>540200</t>
  </si>
  <si>
    <t>日喀则市本级</t>
  </si>
  <si>
    <t>540202</t>
  </si>
  <si>
    <t>桑珠孜区</t>
  </si>
  <si>
    <t>540221</t>
  </si>
  <si>
    <t>南木林县</t>
  </si>
  <si>
    <t>540222</t>
  </si>
  <si>
    <t>江孜县</t>
  </si>
  <si>
    <t>540223</t>
  </si>
  <si>
    <t>定日县</t>
  </si>
  <si>
    <t>540224</t>
  </si>
  <si>
    <t>萨迦县</t>
  </si>
  <si>
    <t>540225</t>
  </si>
  <si>
    <t>拉孜县</t>
  </si>
  <si>
    <t>540226</t>
  </si>
  <si>
    <t>昂仁县</t>
  </si>
  <si>
    <t>540227</t>
  </si>
  <si>
    <t>谢通门县</t>
  </si>
  <si>
    <t>540228</t>
  </si>
  <si>
    <t>白朗县</t>
  </si>
  <si>
    <t>540229</t>
  </si>
  <si>
    <t>仁布县</t>
  </si>
  <si>
    <t>540230</t>
  </si>
  <si>
    <t>康马县</t>
  </si>
  <si>
    <t>540231</t>
  </si>
  <si>
    <t>定结县</t>
  </si>
  <si>
    <t>540232</t>
  </si>
  <si>
    <t>仲巴县</t>
  </si>
  <si>
    <t>540233</t>
  </si>
  <si>
    <t>亚东县</t>
  </si>
  <si>
    <t>540234</t>
  </si>
  <si>
    <t>吉隆县</t>
  </si>
  <si>
    <t>540235</t>
  </si>
  <si>
    <t>聂拉木县</t>
  </si>
  <si>
    <t>540236</t>
  </si>
  <si>
    <t>萨嘎县</t>
  </si>
  <si>
    <t>540237</t>
  </si>
  <si>
    <t>岗巴县</t>
  </si>
  <si>
    <t>540300</t>
  </si>
  <si>
    <t>昌都市本级</t>
  </si>
  <si>
    <t>540302</t>
  </si>
  <si>
    <t>卡若区</t>
  </si>
  <si>
    <t>540321</t>
  </si>
  <si>
    <t>江达县</t>
  </si>
  <si>
    <t>540322</t>
  </si>
  <si>
    <t>贡觉县</t>
  </si>
  <si>
    <t>540323</t>
  </si>
  <si>
    <t>类乌齐县</t>
  </si>
  <si>
    <t>540324</t>
  </si>
  <si>
    <t>丁青县</t>
  </si>
  <si>
    <t>540325</t>
  </si>
  <si>
    <t>察雅县</t>
  </si>
  <si>
    <t>540326</t>
  </si>
  <si>
    <t>八宿县</t>
  </si>
  <si>
    <t>540327</t>
  </si>
  <si>
    <t>左贡县</t>
  </si>
  <si>
    <t>540328</t>
  </si>
  <si>
    <t>芒康县</t>
  </si>
  <si>
    <t>540329</t>
  </si>
  <si>
    <t>洛隆县</t>
  </si>
  <si>
    <t>540330</t>
  </si>
  <si>
    <t>边坝县</t>
  </si>
  <si>
    <t>540400</t>
  </si>
  <si>
    <t>林芝市本级</t>
  </si>
  <si>
    <t>540402</t>
  </si>
  <si>
    <t>巴宜区</t>
  </si>
  <si>
    <t>540421</t>
  </si>
  <si>
    <t>工布江达县</t>
  </si>
  <si>
    <t>540481</t>
  </si>
  <si>
    <t>米林县</t>
  </si>
  <si>
    <t>540423</t>
  </si>
  <si>
    <t>墨脱县</t>
  </si>
  <si>
    <t>540424</t>
  </si>
  <si>
    <t>波密县</t>
  </si>
  <si>
    <t>540425</t>
  </si>
  <si>
    <t>察隅县</t>
  </si>
  <si>
    <t>540426</t>
  </si>
  <si>
    <t>朗县</t>
  </si>
  <si>
    <t>540500</t>
  </si>
  <si>
    <t>山南市本级</t>
  </si>
  <si>
    <t>540502</t>
  </si>
  <si>
    <t>乃东区</t>
  </si>
  <si>
    <t>540521</t>
  </si>
  <si>
    <t>扎囊县</t>
  </si>
  <si>
    <t>540522</t>
  </si>
  <si>
    <t>贡嘎县</t>
  </si>
  <si>
    <t>540523</t>
  </si>
  <si>
    <t>桑日县</t>
  </si>
  <si>
    <t>540524</t>
  </si>
  <si>
    <t>琼结县</t>
  </si>
  <si>
    <t>540525</t>
  </si>
  <si>
    <t>曲松县</t>
  </si>
  <si>
    <t>540526</t>
  </si>
  <si>
    <t>措美县</t>
  </si>
  <si>
    <t>540527</t>
  </si>
  <si>
    <t>洛扎县</t>
  </si>
  <si>
    <t>540528</t>
  </si>
  <si>
    <t>加查县</t>
  </si>
  <si>
    <t>540529</t>
  </si>
  <si>
    <t>隆子县</t>
  </si>
  <si>
    <t>540581</t>
  </si>
  <si>
    <t>错那县</t>
  </si>
  <si>
    <t>540531</t>
  </si>
  <si>
    <t>浪卡子县</t>
  </si>
  <si>
    <t>540600</t>
  </si>
  <si>
    <t>那曲市本级</t>
  </si>
  <si>
    <t>540602</t>
  </si>
  <si>
    <t>色尼区</t>
  </si>
  <si>
    <t>540621</t>
  </si>
  <si>
    <t>嘉黎县</t>
  </si>
  <si>
    <t>540622</t>
  </si>
  <si>
    <t>比如县</t>
  </si>
  <si>
    <t>540623</t>
  </si>
  <si>
    <t>聂荣县</t>
  </si>
  <si>
    <t>540624</t>
  </si>
  <si>
    <t>安多县</t>
  </si>
  <si>
    <t>540625</t>
  </si>
  <si>
    <t>申扎县</t>
  </si>
  <si>
    <t>540626</t>
  </si>
  <si>
    <t>索县</t>
  </si>
  <si>
    <t>540627</t>
  </si>
  <si>
    <t>班戈县</t>
  </si>
  <si>
    <t>540628</t>
  </si>
  <si>
    <t>巴青县</t>
  </si>
  <si>
    <t>540629</t>
  </si>
  <si>
    <t>尼玛县</t>
  </si>
  <si>
    <t>540630</t>
  </si>
  <si>
    <t>双湖县</t>
  </si>
  <si>
    <t>542500</t>
  </si>
  <si>
    <t>阿里地区本级</t>
  </si>
  <si>
    <t>542521</t>
  </si>
  <si>
    <t>普兰县</t>
  </si>
  <si>
    <t>542522</t>
  </si>
  <si>
    <t>札达县</t>
  </si>
  <si>
    <t>542523</t>
  </si>
  <si>
    <t>噶尔县</t>
  </si>
  <si>
    <t>542524</t>
  </si>
  <si>
    <t>日土县</t>
  </si>
  <si>
    <t>542525</t>
  </si>
  <si>
    <t>革吉县</t>
  </si>
  <si>
    <t>542526</t>
  </si>
  <si>
    <t>改则县</t>
  </si>
  <si>
    <t>542527</t>
  </si>
  <si>
    <t>措勤县</t>
  </si>
  <si>
    <t>610000</t>
  </si>
  <si>
    <t>陕西省本级</t>
  </si>
  <si>
    <t>610100</t>
  </si>
  <si>
    <t>西安市本级</t>
  </si>
  <si>
    <t>610102</t>
  </si>
  <si>
    <t>610103</t>
  </si>
  <si>
    <t>碑林区</t>
  </si>
  <si>
    <t>610104</t>
  </si>
  <si>
    <t>莲湖区</t>
  </si>
  <si>
    <t>610111</t>
  </si>
  <si>
    <t>灞桥区</t>
  </si>
  <si>
    <t>610112</t>
  </si>
  <si>
    <t>未央区</t>
  </si>
  <si>
    <t>610113</t>
  </si>
  <si>
    <t>雁塔区</t>
  </si>
  <si>
    <t>610114</t>
  </si>
  <si>
    <t>阎良区</t>
  </si>
  <si>
    <t>610115</t>
  </si>
  <si>
    <t>临潼区</t>
  </si>
  <si>
    <t>610116</t>
  </si>
  <si>
    <t>610117</t>
  </si>
  <si>
    <t>高陵区</t>
  </si>
  <si>
    <t>610118</t>
  </si>
  <si>
    <t>鄠邑区</t>
  </si>
  <si>
    <t>610122</t>
  </si>
  <si>
    <t>蓝田县</t>
  </si>
  <si>
    <t>610124</t>
  </si>
  <si>
    <t>周至县</t>
  </si>
  <si>
    <t>610200</t>
  </si>
  <si>
    <t>铜川市本级</t>
  </si>
  <si>
    <t>610202</t>
  </si>
  <si>
    <t>王益区</t>
  </si>
  <si>
    <t>610203</t>
  </si>
  <si>
    <t>印台区</t>
  </si>
  <si>
    <t>610204</t>
  </si>
  <si>
    <t>耀州区</t>
  </si>
  <si>
    <t>610222</t>
  </si>
  <si>
    <t>宜君县</t>
  </si>
  <si>
    <t>610300</t>
  </si>
  <si>
    <t>宝鸡市本级</t>
  </si>
  <si>
    <t>610302</t>
  </si>
  <si>
    <t>渭滨区</t>
  </si>
  <si>
    <t>610303</t>
  </si>
  <si>
    <t>金台区</t>
  </si>
  <si>
    <t>610304</t>
  </si>
  <si>
    <t>陈仓区</t>
  </si>
  <si>
    <t>610305</t>
  </si>
  <si>
    <t>凤翔区</t>
  </si>
  <si>
    <t>610323</t>
  </si>
  <si>
    <t>岐山县</t>
  </si>
  <si>
    <t>610324</t>
  </si>
  <si>
    <t>扶风县</t>
  </si>
  <si>
    <t>610326</t>
  </si>
  <si>
    <t>眉县</t>
  </si>
  <si>
    <t>610327</t>
  </si>
  <si>
    <t>陇县</t>
  </si>
  <si>
    <t>610328</t>
  </si>
  <si>
    <t>千阳县</t>
  </si>
  <si>
    <t>610329</t>
  </si>
  <si>
    <t>麟游县</t>
  </si>
  <si>
    <t>610330</t>
  </si>
  <si>
    <t>凤县</t>
  </si>
  <si>
    <t>610331</t>
  </si>
  <si>
    <t>太白县</t>
  </si>
  <si>
    <t>610400</t>
  </si>
  <si>
    <t>咸阳市本级</t>
  </si>
  <si>
    <t>610402</t>
  </si>
  <si>
    <t>秦都区</t>
  </si>
  <si>
    <t>610404</t>
  </si>
  <si>
    <t>渭城区</t>
  </si>
  <si>
    <t>610422</t>
  </si>
  <si>
    <t>三原县</t>
  </si>
  <si>
    <t>610423</t>
  </si>
  <si>
    <t>泾阳县</t>
  </si>
  <si>
    <t>610424</t>
  </si>
  <si>
    <t>乾县</t>
  </si>
  <si>
    <t>610425</t>
  </si>
  <si>
    <t>礼泉县</t>
  </si>
  <si>
    <t>610426</t>
  </si>
  <si>
    <t>永寿县</t>
  </si>
  <si>
    <t>610428</t>
  </si>
  <si>
    <t>长武县</t>
  </si>
  <si>
    <t>610429</t>
  </si>
  <si>
    <t>旬邑县</t>
  </si>
  <si>
    <t>610430</t>
  </si>
  <si>
    <t>淳化县</t>
  </si>
  <si>
    <t>610431</t>
  </si>
  <si>
    <t>武功县</t>
  </si>
  <si>
    <t>610481</t>
  </si>
  <si>
    <t>兴平市</t>
  </si>
  <si>
    <t>610482</t>
  </si>
  <si>
    <t>彬州市</t>
  </si>
  <si>
    <t>610500</t>
  </si>
  <si>
    <t>渭南市本级</t>
  </si>
  <si>
    <t>610502</t>
  </si>
  <si>
    <t>临渭区</t>
  </si>
  <si>
    <t>610503</t>
  </si>
  <si>
    <t>华州区</t>
  </si>
  <si>
    <t>610522</t>
  </si>
  <si>
    <t>潼关县</t>
  </si>
  <si>
    <t>610523</t>
  </si>
  <si>
    <t>大荔县</t>
  </si>
  <si>
    <t>610524</t>
  </si>
  <si>
    <t>合阳县</t>
  </si>
  <si>
    <t>610525</t>
  </si>
  <si>
    <t>澄城县</t>
  </si>
  <si>
    <t>610526</t>
  </si>
  <si>
    <t>蒲城县</t>
  </si>
  <si>
    <t>610527</t>
  </si>
  <si>
    <t>白水县</t>
  </si>
  <si>
    <t>610528</t>
  </si>
  <si>
    <t>富平县</t>
  </si>
  <si>
    <t>610581</t>
  </si>
  <si>
    <t>韩城市</t>
  </si>
  <si>
    <t>610582</t>
  </si>
  <si>
    <t>华阴市</t>
  </si>
  <si>
    <t>610600</t>
  </si>
  <si>
    <t>延安市本级</t>
  </si>
  <si>
    <t>610602</t>
  </si>
  <si>
    <t>宝塔区</t>
  </si>
  <si>
    <t>610603</t>
  </si>
  <si>
    <t>安塞区</t>
  </si>
  <si>
    <t>610621</t>
  </si>
  <si>
    <t>延长县</t>
  </si>
  <si>
    <t>610622</t>
  </si>
  <si>
    <t>延川县</t>
  </si>
  <si>
    <t>610625</t>
  </si>
  <si>
    <t>志丹县</t>
  </si>
  <si>
    <t>610626</t>
  </si>
  <si>
    <t>吴起县</t>
  </si>
  <si>
    <t>610627</t>
  </si>
  <si>
    <t>甘泉县</t>
  </si>
  <si>
    <t>610628</t>
  </si>
  <si>
    <t>富县</t>
  </si>
  <si>
    <t>610629</t>
  </si>
  <si>
    <t>洛川县</t>
  </si>
  <si>
    <t>610630</t>
  </si>
  <si>
    <t>宜川县</t>
  </si>
  <si>
    <t>610631</t>
  </si>
  <si>
    <t>黄龙县</t>
  </si>
  <si>
    <t>610632</t>
  </si>
  <si>
    <t>黄陵县</t>
  </si>
  <si>
    <t>610681</t>
  </si>
  <si>
    <t>子长市</t>
  </si>
  <si>
    <t>610700</t>
  </si>
  <si>
    <t>汉中市本级</t>
  </si>
  <si>
    <t>610702</t>
  </si>
  <si>
    <t>汉台区</t>
  </si>
  <si>
    <t>610703</t>
  </si>
  <si>
    <t>南郑区</t>
  </si>
  <si>
    <t>610722</t>
  </si>
  <si>
    <t>城固县</t>
  </si>
  <si>
    <t>610723</t>
  </si>
  <si>
    <t>洋县</t>
  </si>
  <si>
    <t>610724</t>
  </si>
  <si>
    <t>西乡县</t>
  </si>
  <si>
    <t>610725</t>
  </si>
  <si>
    <t>勉县</t>
  </si>
  <si>
    <t>610726</t>
  </si>
  <si>
    <t>宁强县</t>
  </si>
  <si>
    <t>610727</t>
  </si>
  <si>
    <t>略阳县</t>
  </si>
  <si>
    <t>610728</t>
  </si>
  <si>
    <t>镇巴县</t>
  </si>
  <si>
    <t>610729</t>
  </si>
  <si>
    <t>留坝县</t>
  </si>
  <si>
    <t>610730</t>
  </si>
  <si>
    <t>佛坪县</t>
  </si>
  <si>
    <t>610800</t>
  </si>
  <si>
    <t>榆林市本级</t>
  </si>
  <si>
    <t>610802</t>
  </si>
  <si>
    <t>榆阳区</t>
  </si>
  <si>
    <t>610803</t>
  </si>
  <si>
    <t>横山区</t>
  </si>
  <si>
    <t>610822</t>
  </si>
  <si>
    <t>府谷县</t>
  </si>
  <si>
    <t>610824</t>
  </si>
  <si>
    <t>靖边县</t>
  </si>
  <si>
    <t>610825</t>
  </si>
  <si>
    <t>定边县</t>
  </si>
  <si>
    <t>610826</t>
  </si>
  <si>
    <t>绥德县</t>
  </si>
  <si>
    <t>610827</t>
  </si>
  <si>
    <t>米脂县</t>
  </si>
  <si>
    <t>610828</t>
  </si>
  <si>
    <t>佳县</t>
  </si>
  <si>
    <t>610829</t>
  </si>
  <si>
    <t>吴堡县</t>
  </si>
  <si>
    <t>610830</t>
  </si>
  <si>
    <t>清涧县</t>
  </si>
  <si>
    <t>610831</t>
  </si>
  <si>
    <t>子洲县</t>
  </si>
  <si>
    <t>610881</t>
  </si>
  <si>
    <t>神木市</t>
  </si>
  <si>
    <t>610900</t>
  </si>
  <si>
    <t>安康市本级</t>
  </si>
  <si>
    <t>610902</t>
  </si>
  <si>
    <t>汉滨区</t>
  </si>
  <si>
    <t>610921</t>
  </si>
  <si>
    <t>汉阴县</t>
  </si>
  <si>
    <t>610922</t>
  </si>
  <si>
    <t>石泉县</t>
  </si>
  <si>
    <t>610923</t>
  </si>
  <si>
    <t>宁陕县</t>
  </si>
  <si>
    <t>610924</t>
  </si>
  <si>
    <t>紫阳县</t>
  </si>
  <si>
    <t>610925</t>
  </si>
  <si>
    <t>岚皋县</t>
  </si>
  <si>
    <t>610926</t>
  </si>
  <si>
    <t>平利县</t>
  </si>
  <si>
    <t>610927</t>
  </si>
  <si>
    <t>镇坪县</t>
  </si>
  <si>
    <t>610929</t>
  </si>
  <si>
    <t>白河县</t>
  </si>
  <si>
    <t>610981</t>
  </si>
  <si>
    <t>旬阳市</t>
  </si>
  <si>
    <t>611000</t>
  </si>
  <si>
    <t>商洛市本级</t>
  </si>
  <si>
    <t>611002</t>
  </si>
  <si>
    <t>商州区</t>
  </si>
  <si>
    <t>611021</t>
  </si>
  <si>
    <t>洛南县</t>
  </si>
  <si>
    <t>611022</t>
  </si>
  <si>
    <t>丹凤县</t>
  </si>
  <si>
    <t>611023</t>
  </si>
  <si>
    <t>商南县</t>
  </si>
  <si>
    <t>611024</t>
  </si>
  <si>
    <t>山阳县</t>
  </si>
  <si>
    <t>611025</t>
  </si>
  <si>
    <t>镇安县</t>
  </si>
  <si>
    <t>611026</t>
  </si>
  <si>
    <t>柞水县</t>
  </si>
  <si>
    <t>611100</t>
  </si>
  <si>
    <t>杨凌农业高新技术产业示范区本级</t>
  </si>
  <si>
    <t>611101</t>
  </si>
  <si>
    <t>杨陵区</t>
  </si>
  <si>
    <t>620000</t>
  </si>
  <si>
    <t>甘肃省本级</t>
  </si>
  <si>
    <t>620100</t>
  </si>
  <si>
    <t>兰州市本级</t>
  </si>
  <si>
    <t>620102</t>
  </si>
  <si>
    <t>620103</t>
  </si>
  <si>
    <t>七里河区</t>
  </si>
  <si>
    <t>620104</t>
  </si>
  <si>
    <t>西固区</t>
  </si>
  <si>
    <t>620105</t>
  </si>
  <si>
    <t>安宁区</t>
  </si>
  <si>
    <t>620111</t>
  </si>
  <si>
    <t>红古区</t>
  </si>
  <si>
    <t>620121</t>
  </si>
  <si>
    <t>永登县</t>
  </si>
  <si>
    <t>620122</t>
  </si>
  <si>
    <t>皋兰县</t>
  </si>
  <si>
    <t>620123</t>
  </si>
  <si>
    <t>榆中县</t>
  </si>
  <si>
    <t>620200</t>
  </si>
  <si>
    <t>嘉峪关市本级</t>
  </si>
  <si>
    <t>620300</t>
  </si>
  <si>
    <t>金昌市本级</t>
  </si>
  <si>
    <t>620302</t>
  </si>
  <si>
    <t>金川区</t>
  </si>
  <si>
    <t>620321</t>
  </si>
  <si>
    <t>永昌县</t>
  </si>
  <si>
    <t>620400</t>
  </si>
  <si>
    <t>白银市本级</t>
  </si>
  <si>
    <t>620402</t>
  </si>
  <si>
    <t>白银区</t>
  </si>
  <si>
    <t>620403</t>
  </si>
  <si>
    <t>平川区</t>
  </si>
  <si>
    <t>620421</t>
  </si>
  <si>
    <t>靖远县</t>
  </si>
  <si>
    <t>620422</t>
  </si>
  <si>
    <t>会宁县</t>
  </si>
  <si>
    <t>620423</t>
  </si>
  <si>
    <t>景泰县</t>
  </si>
  <si>
    <t>620500</t>
  </si>
  <si>
    <t>天水市本级</t>
  </si>
  <si>
    <t>620502</t>
  </si>
  <si>
    <t>秦州区</t>
  </si>
  <si>
    <t>620503</t>
  </si>
  <si>
    <t>麦积区</t>
  </si>
  <si>
    <t>620521</t>
  </si>
  <si>
    <t>清水县</t>
  </si>
  <si>
    <t>620522</t>
  </si>
  <si>
    <t>秦安县</t>
  </si>
  <si>
    <t>620523</t>
  </si>
  <si>
    <t>甘谷县</t>
  </si>
  <si>
    <t>620524</t>
  </si>
  <si>
    <t>武山县</t>
  </si>
  <si>
    <t>620525</t>
  </si>
  <si>
    <t>张家川回族自治县</t>
  </si>
  <si>
    <t>620600</t>
  </si>
  <si>
    <t>武威市本级</t>
  </si>
  <si>
    <t>620602</t>
  </si>
  <si>
    <t>凉州区</t>
  </si>
  <si>
    <t>620621</t>
  </si>
  <si>
    <t>民勤县</t>
  </si>
  <si>
    <t>620622</t>
  </si>
  <si>
    <t>古浪县</t>
  </si>
  <si>
    <t>620623</t>
  </si>
  <si>
    <t>天祝藏族自治县</t>
  </si>
  <si>
    <t>620700</t>
  </si>
  <si>
    <t>张掖市本级</t>
  </si>
  <si>
    <t>620702</t>
  </si>
  <si>
    <t>甘州区</t>
  </si>
  <si>
    <t>620721</t>
  </si>
  <si>
    <t>肃南裕固族自治县</t>
  </si>
  <si>
    <t>620722</t>
  </si>
  <si>
    <t>民乐县</t>
  </si>
  <si>
    <t>620723</t>
  </si>
  <si>
    <t>临泽县</t>
  </si>
  <si>
    <t>620724</t>
  </si>
  <si>
    <t>高台县</t>
  </si>
  <si>
    <t>620725</t>
  </si>
  <si>
    <t>山丹县</t>
  </si>
  <si>
    <t>620800</t>
  </si>
  <si>
    <t>平凉市本级</t>
  </si>
  <si>
    <t>620802</t>
  </si>
  <si>
    <t>崆峒区</t>
  </si>
  <si>
    <t>620821</t>
  </si>
  <si>
    <t>泾川县</t>
  </si>
  <si>
    <t>620822</t>
  </si>
  <si>
    <t>灵台县</t>
  </si>
  <si>
    <t>620823</t>
  </si>
  <si>
    <t>崇信县</t>
  </si>
  <si>
    <t>620825</t>
  </si>
  <si>
    <t>庄浪县</t>
  </si>
  <si>
    <t>620826</t>
  </si>
  <si>
    <t>静宁县</t>
  </si>
  <si>
    <t>620881</t>
  </si>
  <si>
    <t>华亭市</t>
  </si>
  <si>
    <t>620900</t>
  </si>
  <si>
    <t>酒泉市本级</t>
  </si>
  <si>
    <t>620902</t>
  </si>
  <si>
    <t>肃州区</t>
  </si>
  <si>
    <t>620921</t>
  </si>
  <si>
    <t>金塔县</t>
  </si>
  <si>
    <t>620922</t>
  </si>
  <si>
    <t>瓜州县</t>
  </si>
  <si>
    <t>620923</t>
  </si>
  <si>
    <t>肃北蒙古族自治县</t>
  </si>
  <si>
    <t>620924</t>
  </si>
  <si>
    <t>阿克塞哈萨克族自治县</t>
  </si>
  <si>
    <t>620981</t>
  </si>
  <si>
    <t>玉门市</t>
  </si>
  <si>
    <t>620982</t>
  </si>
  <si>
    <t>敦煌市</t>
  </si>
  <si>
    <t>621000</t>
  </si>
  <si>
    <t>庆阳市本级</t>
  </si>
  <si>
    <t>621002</t>
  </si>
  <si>
    <t>西峰区</t>
  </si>
  <si>
    <t>621021</t>
  </si>
  <si>
    <t>庆城县</t>
  </si>
  <si>
    <t>621022</t>
  </si>
  <si>
    <t>环县</t>
  </si>
  <si>
    <t>621023</t>
  </si>
  <si>
    <t>华池县</t>
  </si>
  <si>
    <t>621024</t>
  </si>
  <si>
    <t>合水县</t>
  </si>
  <si>
    <t>621025</t>
  </si>
  <si>
    <t>正宁县</t>
  </si>
  <si>
    <t>621026</t>
  </si>
  <si>
    <t>宁县</t>
  </si>
  <si>
    <t>621027</t>
  </si>
  <si>
    <t>镇原县</t>
  </si>
  <si>
    <t>621100</t>
  </si>
  <si>
    <t>定西市本级</t>
  </si>
  <si>
    <t>621102</t>
  </si>
  <si>
    <t>安定区</t>
  </si>
  <si>
    <t>621121</t>
  </si>
  <si>
    <t>通渭县</t>
  </si>
  <si>
    <t>621122</t>
  </si>
  <si>
    <t>陇西县</t>
  </si>
  <si>
    <t>621123</t>
  </si>
  <si>
    <t>渭源县</t>
  </si>
  <si>
    <t>621124</t>
  </si>
  <si>
    <t>临洮县</t>
  </si>
  <si>
    <t>621125</t>
  </si>
  <si>
    <t>漳县</t>
  </si>
  <si>
    <t>621126</t>
  </si>
  <si>
    <t>岷县</t>
  </si>
  <si>
    <t>621200</t>
  </si>
  <si>
    <t>陇南市本级</t>
  </si>
  <si>
    <t>621202</t>
  </si>
  <si>
    <t>武都区</t>
  </si>
  <si>
    <t>621221</t>
  </si>
  <si>
    <t>成县</t>
  </si>
  <si>
    <t>621222</t>
  </si>
  <si>
    <t>文县</t>
  </si>
  <si>
    <t>621223</t>
  </si>
  <si>
    <t>宕昌县</t>
  </si>
  <si>
    <t>621224</t>
  </si>
  <si>
    <t>康县</t>
  </si>
  <si>
    <t>621225</t>
  </si>
  <si>
    <t>西和县</t>
  </si>
  <si>
    <t>621226</t>
  </si>
  <si>
    <t>礼县</t>
  </si>
  <si>
    <t>621227</t>
  </si>
  <si>
    <t>徽县</t>
  </si>
  <si>
    <t>621228</t>
  </si>
  <si>
    <t>两当县</t>
  </si>
  <si>
    <t>622900</t>
  </si>
  <si>
    <t>临夏回族自治州本级</t>
  </si>
  <si>
    <t>622901</t>
  </si>
  <si>
    <t>临夏市</t>
  </si>
  <si>
    <t>622921</t>
  </si>
  <si>
    <t>临夏县</t>
  </si>
  <si>
    <t>622922</t>
  </si>
  <si>
    <t>康乐县</t>
  </si>
  <si>
    <t>622923</t>
  </si>
  <si>
    <t>永靖县</t>
  </si>
  <si>
    <t>622924</t>
  </si>
  <si>
    <t>广河县</t>
  </si>
  <si>
    <t>622925</t>
  </si>
  <si>
    <t>和政县</t>
  </si>
  <si>
    <t>622926</t>
  </si>
  <si>
    <t>东乡族自治县</t>
  </si>
  <si>
    <t>622927</t>
  </si>
  <si>
    <t>积石山保安族东乡族撒拉族自治县</t>
  </si>
  <si>
    <t>623000</t>
  </si>
  <si>
    <t>甘南藏族自治州本级</t>
  </si>
  <si>
    <t>623001</t>
  </si>
  <si>
    <t>合作市</t>
  </si>
  <si>
    <t>623021</t>
  </si>
  <si>
    <t>临潭县</t>
  </si>
  <si>
    <t>623022</t>
  </si>
  <si>
    <t>卓尼县</t>
  </si>
  <si>
    <t>623023</t>
  </si>
  <si>
    <t>舟曲县</t>
  </si>
  <si>
    <t>623024</t>
  </si>
  <si>
    <t>迭部县</t>
  </si>
  <si>
    <t>623025</t>
  </si>
  <si>
    <t>玛曲县</t>
  </si>
  <si>
    <t>623026</t>
  </si>
  <si>
    <t>碌曲县</t>
  </si>
  <si>
    <t>623027</t>
  </si>
  <si>
    <t>夏河县</t>
  </si>
  <si>
    <t>630000</t>
  </si>
  <si>
    <t>青海省本级</t>
  </si>
  <si>
    <t>630100</t>
  </si>
  <si>
    <t>西宁市本级</t>
  </si>
  <si>
    <t>630102</t>
  </si>
  <si>
    <t>城东区</t>
  </si>
  <si>
    <t>630103</t>
  </si>
  <si>
    <t>630104</t>
  </si>
  <si>
    <t>城西区</t>
  </si>
  <si>
    <t>630105</t>
  </si>
  <si>
    <t>城北区</t>
  </si>
  <si>
    <t>630106</t>
  </si>
  <si>
    <t>湟中区</t>
  </si>
  <si>
    <t>630121</t>
  </si>
  <si>
    <t>大通回族土族自治县</t>
  </si>
  <si>
    <t>630123</t>
  </si>
  <si>
    <t>湟源县</t>
  </si>
  <si>
    <t>630200</t>
  </si>
  <si>
    <t>海东市本级</t>
  </si>
  <si>
    <t>630202</t>
  </si>
  <si>
    <t>乐都区</t>
  </si>
  <si>
    <t>630203</t>
  </si>
  <si>
    <t>平安区</t>
  </si>
  <si>
    <t>630222</t>
  </si>
  <si>
    <t>民和回族土族自治县</t>
  </si>
  <si>
    <t>630223</t>
  </si>
  <si>
    <t>互助土族自治县</t>
  </si>
  <si>
    <t>630224</t>
  </si>
  <si>
    <t>化隆回族自治县</t>
  </si>
  <si>
    <t>630225</t>
  </si>
  <si>
    <t>循化撒拉族自治县</t>
  </si>
  <si>
    <t>632200</t>
  </si>
  <si>
    <t>海北藏族自治州本级</t>
  </si>
  <si>
    <t>632221</t>
  </si>
  <si>
    <t>门源回族自治县</t>
  </si>
  <si>
    <t>632222</t>
  </si>
  <si>
    <t>祁连县</t>
  </si>
  <si>
    <t>632223</t>
  </si>
  <si>
    <t>海晏县</t>
  </si>
  <si>
    <t>632224</t>
  </si>
  <si>
    <t>刚察县</t>
  </si>
  <si>
    <t>632300</t>
  </si>
  <si>
    <t>黄南藏族自治州本级</t>
  </si>
  <si>
    <t>632301</t>
  </si>
  <si>
    <t>同仁市</t>
  </si>
  <si>
    <t>632322</t>
  </si>
  <si>
    <t>尖扎县</t>
  </si>
  <si>
    <t>632323</t>
  </si>
  <si>
    <t>泽库县</t>
  </si>
  <si>
    <t>632324</t>
  </si>
  <si>
    <t>河南蒙古族自治县</t>
  </si>
  <si>
    <t>632500</t>
  </si>
  <si>
    <t>海南藏族自治州本级</t>
  </si>
  <si>
    <t>632521</t>
  </si>
  <si>
    <t>共和县</t>
  </si>
  <si>
    <t>632522</t>
  </si>
  <si>
    <t>同德县</t>
  </si>
  <si>
    <t>632523</t>
  </si>
  <si>
    <t>贵德县</t>
  </si>
  <si>
    <t>632524</t>
  </si>
  <si>
    <t>兴海县</t>
  </si>
  <si>
    <t>632525</t>
  </si>
  <si>
    <t>贵南县</t>
  </si>
  <si>
    <t>632600</t>
  </si>
  <si>
    <t>果洛藏族自治州本级</t>
  </si>
  <si>
    <t>632621</t>
  </si>
  <si>
    <t>玛沁县</t>
  </si>
  <si>
    <t>632622</t>
  </si>
  <si>
    <t>班玛县</t>
  </si>
  <si>
    <t>632623</t>
  </si>
  <si>
    <t>甘德县</t>
  </si>
  <si>
    <t>632624</t>
  </si>
  <si>
    <t>达日县</t>
  </si>
  <si>
    <t>632625</t>
  </si>
  <si>
    <t>久治县</t>
  </si>
  <si>
    <t>632626</t>
  </si>
  <si>
    <t>玛多县</t>
  </si>
  <si>
    <t>632700</t>
  </si>
  <si>
    <t>玉树藏族自治州本级</t>
  </si>
  <si>
    <t>632701</t>
  </si>
  <si>
    <t>玉树市</t>
  </si>
  <si>
    <t>632722</t>
  </si>
  <si>
    <t>杂多县</t>
  </si>
  <si>
    <t>632723</t>
  </si>
  <si>
    <t>称多县</t>
  </si>
  <si>
    <t>632724</t>
  </si>
  <si>
    <t>治多县</t>
  </si>
  <si>
    <t>632725</t>
  </si>
  <si>
    <t>囊谦县</t>
  </si>
  <si>
    <t>632726</t>
  </si>
  <si>
    <t>曲麻莱县</t>
  </si>
  <si>
    <t>632800</t>
  </si>
  <si>
    <t>海西蒙古族藏族自治州本级</t>
  </si>
  <si>
    <t>632801</t>
  </si>
  <si>
    <t>格尔木市</t>
  </si>
  <si>
    <t>632802</t>
  </si>
  <si>
    <t>德令哈市</t>
  </si>
  <si>
    <t>632803</t>
  </si>
  <si>
    <t>茫崖市</t>
  </si>
  <si>
    <t>632821</t>
  </si>
  <si>
    <t>乌兰县</t>
  </si>
  <si>
    <t>632822</t>
  </si>
  <si>
    <t>都兰县</t>
  </si>
  <si>
    <t>632823</t>
  </si>
  <si>
    <t>天峻县</t>
  </si>
  <si>
    <t>632857</t>
  </si>
  <si>
    <t>大柴旦行政委员会</t>
  </si>
  <si>
    <t>640000</t>
  </si>
  <si>
    <t>宁夏回族自治区本级</t>
  </si>
  <si>
    <t>640100</t>
  </si>
  <si>
    <t>银川市本级</t>
  </si>
  <si>
    <t>640104</t>
  </si>
  <si>
    <t>兴庆区</t>
  </si>
  <si>
    <t>640105</t>
  </si>
  <si>
    <t>西夏区</t>
  </si>
  <si>
    <t>640106</t>
  </si>
  <si>
    <t>金凤区</t>
  </si>
  <si>
    <t>640121</t>
  </si>
  <si>
    <t>永宁县</t>
  </si>
  <si>
    <t>640122</t>
  </si>
  <si>
    <t>贺兰县</t>
  </si>
  <si>
    <t>640181</t>
  </si>
  <si>
    <t>灵武市</t>
  </si>
  <si>
    <t>640200</t>
  </si>
  <si>
    <t>石嘴山市本级</t>
  </si>
  <si>
    <t>640202</t>
  </si>
  <si>
    <t>大武口区</t>
  </si>
  <si>
    <t>640205</t>
  </si>
  <si>
    <t>惠农区</t>
  </si>
  <si>
    <t>640221</t>
  </si>
  <si>
    <t>平罗县</t>
  </si>
  <si>
    <t>640300</t>
  </si>
  <si>
    <t>吴忠市本级</t>
  </si>
  <si>
    <t>640302</t>
  </si>
  <si>
    <t>利通区</t>
  </si>
  <si>
    <t>640303</t>
  </si>
  <si>
    <t>红寺堡区</t>
  </si>
  <si>
    <t>640323</t>
  </si>
  <si>
    <t>盐池县</t>
  </si>
  <si>
    <t>640324</t>
  </si>
  <si>
    <t>同心县</t>
  </si>
  <si>
    <t>640381</t>
  </si>
  <si>
    <t>青铜峡市</t>
  </si>
  <si>
    <t>640400</t>
  </si>
  <si>
    <t>固原市本级</t>
  </si>
  <si>
    <t>640402</t>
  </si>
  <si>
    <t>原州区</t>
  </si>
  <si>
    <t>640422</t>
  </si>
  <si>
    <t>西吉县</t>
  </si>
  <si>
    <t>640423</t>
  </si>
  <si>
    <t>隆德县</t>
  </si>
  <si>
    <t>640424</t>
  </si>
  <si>
    <t>泾源县</t>
  </si>
  <si>
    <t>640425</t>
  </si>
  <si>
    <t>彭阳县</t>
  </si>
  <si>
    <t>640500</t>
  </si>
  <si>
    <t>中卫市本级</t>
  </si>
  <si>
    <t>640502</t>
  </si>
  <si>
    <t>沙坡头区</t>
  </si>
  <si>
    <t>640521</t>
  </si>
  <si>
    <t>中宁县</t>
  </si>
  <si>
    <t>640522</t>
  </si>
  <si>
    <t>海原县</t>
  </si>
  <si>
    <t>650000</t>
  </si>
  <si>
    <t>新疆维吾尔自治区本级</t>
  </si>
  <si>
    <t>650100</t>
  </si>
  <si>
    <t>乌鲁木齐市本级</t>
  </si>
  <si>
    <t>650102</t>
  </si>
  <si>
    <t>天山区</t>
  </si>
  <si>
    <t>650103</t>
  </si>
  <si>
    <t>沙依巴克区</t>
  </si>
  <si>
    <t>650104</t>
  </si>
  <si>
    <t>新市区</t>
  </si>
  <si>
    <t>650105</t>
  </si>
  <si>
    <t>水磨沟区</t>
  </si>
  <si>
    <t>650106</t>
  </si>
  <si>
    <t>头屯河区</t>
  </si>
  <si>
    <t>650107</t>
  </si>
  <si>
    <t>达坂城区</t>
  </si>
  <si>
    <t>650109</t>
  </si>
  <si>
    <t>米东区</t>
  </si>
  <si>
    <t>650121</t>
  </si>
  <si>
    <t>乌鲁木齐县</t>
  </si>
  <si>
    <t>650200</t>
  </si>
  <si>
    <t>克拉玛依市本级</t>
  </si>
  <si>
    <t>650202</t>
  </si>
  <si>
    <t>独山子区</t>
  </si>
  <si>
    <t>650203</t>
  </si>
  <si>
    <t>克拉玛依区</t>
  </si>
  <si>
    <t>650204</t>
  </si>
  <si>
    <t>白碱滩区</t>
  </si>
  <si>
    <t>650205</t>
  </si>
  <si>
    <t>乌尔禾区</t>
  </si>
  <si>
    <t>650400</t>
  </si>
  <si>
    <t>吐鲁番市本级</t>
  </si>
  <si>
    <t>650402</t>
  </si>
  <si>
    <t>高昌区</t>
  </si>
  <si>
    <t>650421</t>
  </si>
  <si>
    <t>鄯善县</t>
  </si>
  <si>
    <t>650422</t>
  </si>
  <si>
    <t>托克逊县</t>
  </si>
  <si>
    <t>650500</t>
  </si>
  <si>
    <t>哈密市本级</t>
  </si>
  <si>
    <t>650502</t>
  </si>
  <si>
    <t>伊州区</t>
  </si>
  <si>
    <t>650521</t>
  </si>
  <si>
    <t>巴里坤哈萨克自治县</t>
  </si>
  <si>
    <t>650522</t>
  </si>
  <si>
    <t>伊吾县</t>
  </si>
  <si>
    <t>652300</t>
  </si>
  <si>
    <t>昌吉回族自治州本级</t>
  </si>
  <si>
    <t>652301</t>
  </si>
  <si>
    <t>昌吉市</t>
  </si>
  <si>
    <t>652302</t>
  </si>
  <si>
    <t>阜康市</t>
  </si>
  <si>
    <t>652323</t>
  </si>
  <si>
    <t>呼图壁县</t>
  </si>
  <si>
    <t>652324</t>
  </si>
  <si>
    <t>玛纳斯县</t>
  </si>
  <si>
    <t>652325</t>
  </si>
  <si>
    <t>奇台县</t>
  </si>
  <si>
    <t>652327</t>
  </si>
  <si>
    <t>吉木萨尔县</t>
  </si>
  <si>
    <t>652328</t>
  </si>
  <si>
    <t>木垒哈萨克自治县</t>
  </si>
  <si>
    <t>652700</t>
  </si>
  <si>
    <t>博尔塔拉蒙古自治州本级</t>
  </si>
  <si>
    <t>652701</t>
  </si>
  <si>
    <t>博乐市</t>
  </si>
  <si>
    <t>652702</t>
  </si>
  <si>
    <t>阿拉山口市</t>
  </si>
  <si>
    <t>652722</t>
  </si>
  <si>
    <t>精河县</t>
  </si>
  <si>
    <t>652723</t>
  </si>
  <si>
    <t>温泉县</t>
  </si>
  <si>
    <t>652800</t>
  </si>
  <si>
    <t>巴音郭楞蒙古自治州本级</t>
  </si>
  <si>
    <t>652801</t>
  </si>
  <si>
    <t>库尔勒市</t>
  </si>
  <si>
    <t>652822</t>
  </si>
  <si>
    <t>轮台县</t>
  </si>
  <si>
    <t>652823</t>
  </si>
  <si>
    <t>尉犁县</t>
  </si>
  <si>
    <t>652824</t>
  </si>
  <si>
    <t>若羌县</t>
  </si>
  <si>
    <t>652825</t>
  </si>
  <si>
    <t>且末县</t>
  </si>
  <si>
    <t>652826</t>
  </si>
  <si>
    <t>焉耆回族自治县</t>
  </si>
  <si>
    <t>652827</t>
  </si>
  <si>
    <t>和静县</t>
  </si>
  <si>
    <t>652828</t>
  </si>
  <si>
    <t>和硕县</t>
  </si>
  <si>
    <t>652829</t>
  </si>
  <si>
    <t>博湖县</t>
  </si>
  <si>
    <t>652900</t>
  </si>
  <si>
    <t>阿克苏地区本级</t>
  </si>
  <si>
    <t>652901</t>
  </si>
  <si>
    <t>阿克苏市</t>
  </si>
  <si>
    <t>652902</t>
  </si>
  <si>
    <t>库车市</t>
  </si>
  <si>
    <t>652922</t>
  </si>
  <si>
    <t>温宿县</t>
  </si>
  <si>
    <t>652924</t>
  </si>
  <si>
    <t>沙雅县</t>
  </si>
  <si>
    <t>652925</t>
  </si>
  <si>
    <t>新和县</t>
  </si>
  <si>
    <t>652926</t>
  </si>
  <si>
    <t>拜城县</t>
  </si>
  <si>
    <t>652927</t>
  </si>
  <si>
    <t>乌什县</t>
  </si>
  <si>
    <t>652928</t>
  </si>
  <si>
    <t>阿瓦提县</t>
  </si>
  <si>
    <t>652929</t>
  </si>
  <si>
    <t>柯坪县</t>
  </si>
  <si>
    <t>653000</t>
  </si>
  <si>
    <t>克孜勒苏柯尔克孜自治州本级</t>
  </si>
  <si>
    <t>653001</t>
  </si>
  <si>
    <t>阿图什市</t>
  </si>
  <si>
    <t>653022</t>
  </si>
  <si>
    <t>阿克陶县</t>
  </si>
  <si>
    <t>653023</t>
  </si>
  <si>
    <t>阿合奇县</t>
  </si>
  <si>
    <t>653024</t>
  </si>
  <si>
    <t>乌恰县</t>
  </si>
  <si>
    <t>653100</t>
  </si>
  <si>
    <t>喀什地区本级</t>
  </si>
  <si>
    <t>653101</t>
  </si>
  <si>
    <t>喀什市</t>
  </si>
  <si>
    <t>653121</t>
  </si>
  <si>
    <t>疏附县</t>
  </si>
  <si>
    <t>653122</t>
  </si>
  <si>
    <t>疏勒县</t>
  </si>
  <si>
    <t>653123</t>
  </si>
  <si>
    <t>英吉沙县</t>
  </si>
  <si>
    <t>653124</t>
  </si>
  <si>
    <t>泽普县</t>
  </si>
  <si>
    <t>653125</t>
  </si>
  <si>
    <t>莎车县</t>
  </si>
  <si>
    <t>653126</t>
  </si>
  <si>
    <t>叶城县</t>
  </si>
  <si>
    <t>653127</t>
  </si>
  <si>
    <t>麦盖提县</t>
  </si>
  <si>
    <t>653128</t>
  </si>
  <si>
    <t>岳普湖县</t>
  </si>
  <si>
    <t>653129</t>
  </si>
  <si>
    <t>伽师县</t>
  </si>
  <si>
    <t>653130</t>
  </si>
  <si>
    <t>巴楚县</t>
  </si>
  <si>
    <t>653131</t>
  </si>
  <si>
    <t>塔什库尔干塔吉克自治县</t>
  </si>
  <si>
    <t>653200</t>
  </si>
  <si>
    <t>和田地区本级</t>
  </si>
  <si>
    <t>653201</t>
  </si>
  <si>
    <t>和田市</t>
  </si>
  <si>
    <t>653221</t>
  </si>
  <si>
    <t>和田县</t>
  </si>
  <si>
    <t>653222</t>
  </si>
  <si>
    <t>墨玉县</t>
  </si>
  <si>
    <t>653223</t>
  </si>
  <si>
    <t>皮山县</t>
  </si>
  <si>
    <t>653224</t>
  </si>
  <si>
    <t>洛浦县</t>
  </si>
  <si>
    <t>653225</t>
  </si>
  <si>
    <t>策勒县</t>
  </si>
  <si>
    <t>653226</t>
  </si>
  <si>
    <t>于田县</t>
  </si>
  <si>
    <t>653227</t>
  </si>
  <si>
    <t>民丰县</t>
  </si>
  <si>
    <t>654000</t>
  </si>
  <si>
    <t>伊犁哈萨克自治州本级</t>
  </si>
  <si>
    <t>654002</t>
  </si>
  <si>
    <t>伊宁市</t>
  </si>
  <si>
    <t>654003</t>
  </si>
  <si>
    <t>奎屯市</t>
  </si>
  <si>
    <t>654004</t>
  </si>
  <si>
    <t>霍尔果斯市</t>
  </si>
  <si>
    <t>654021</t>
  </si>
  <si>
    <t>伊宁县</t>
  </si>
  <si>
    <t>654022</t>
  </si>
  <si>
    <t>察布查尔锡伯自治县</t>
  </si>
  <si>
    <t>654023</t>
  </si>
  <si>
    <t>霍城县</t>
  </si>
  <si>
    <t>654024</t>
  </si>
  <si>
    <t>巩留县</t>
  </si>
  <si>
    <t>654025</t>
  </si>
  <si>
    <t>新源县</t>
  </si>
  <si>
    <t>654026</t>
  </si>
  <si>
    <t>昭苏县</t>
  </si>
  <si>
    <t>654027</t>
  </si>
  <si>
    <t>特克斯县</t>
  </si>
  <si>
    <t>654028</t>
  </si>
  <si>
    <t>尼勒克县</t>
  </si>
  <si>
    <t>654200</t>
  </si>
  <si>
    <t>塔城地区本级</t>
  </si>
  <si>
    <t>654201</t>
  </si>
  <si>
    <t>塔城市</t>
  </si>
  <si>
    <t>654202</t>
  </si>
  <si>
    <t>乌苏市</t>
  </si>
  <si>
    <t>654203</t>
  </si>
  <si>
    <t>沙湾市</t>
  </si>
  <si>
    <t>654221</t>
  </si>
  <si>
    <t>额敏县</t>
  </si>
  <si>
    <t>654224</t>
  </si>
  <si>
    <t>托里县</t>
  </si>
  <si>
    <t>654225</t>
  </si>
  <si>
    <t>裕民县</t>
  </si>
  <si>
    <t>654226</t>
  </si>
  <si>
    <t>和布克赛尔蒙古自治县</t>
  </si>
  <si>
    <t>654300</t>
  </si>
  <si>
    <t>阿勒泰地区本级</t>
  </si>
  <si>
    <t>654301</t>
  </si>
  <si>
    <t>阿勒泰市</t>
  </si>
  <si>
    <t>654321</t>
  </si>
  <si>
    <t>布尔津县</t>
  </si>
  <si>
    <t>654322</t>
  </si>
  <si>
    <t>富蕴县</t>
  </si>
  <si>
    <t>654323</t>
  </si>
  <si>
    <t>福海县</t>
  </si>
  <si>
    <t>654324</t>
  </si>
  <si>
    <t>哈巴河县</t>
  </si>
  <si>
    <t>654325</t>
  </si>
  <si>
    <t>青河县</t>
  </si>
  <si>
    <t>654326</t>
  </si>
  <si>
    <t>吉木乃县</t>
  </si>
  <si>
    <t>660000</t>
  </si>
  <si>
    <t>新疆生产建设兵团本级</t>
  </si>
  <si>
    <t>669001</t>
  </si>
  <si>
    <t>石河子市</t>
  </si>
  <si>
    <t>669002</t>
  </si>
  <si>
    <t>阿拉尔市</t>
  </si>
  <si>
    <t>669003</t>
  </si>
  <si>
    <t>图木舒克市</t>
  </si>
  <si>
    <t>669004</t>
  </si>
  <si>
    <t>五家渠市</t>
  </si>
  <si>
    <t>669005</t>
  </si>
  <si>
    <t>北屯市</t>
  </si>
  <si>
    <t>669006</t>
  </si>
  <si>
    <t>铁门关市</t>
  </si>
  <si>
    <t>669007</t>
  </si>
  <si>
    <t>双河市</t>
  </si>
  <si>
    <t>669008</t>
  </si>
  <si>
    <t>可克达拉市</t>
  </si>
  <si>
    <t>669009</t>
  </si>
  <si>
    <t>昆玉市</t>
  </si>
  <si>
    <t>669010</t>
  </si>
  <si>
    <t>胡杨河市</t>
  </si>
  <si>
    <t>669011</t>
  </si>
  <si>
    <t>新星市</t>
  </si>
  <si>
    <t>669012</t>
  </si>
  <si>
    <t>白杨市</t>
  </si>
  <si>
    <t>目  录</t>
  </si>
  <si>
    <r>
      <rPr>
        <sz val="16"/>
        <rFont val="Times New Roman"/>
        <charset val="134"/>
      </rPr>
      <t xml:space="preserve">            </t>
    </r>
    <r>
      <rPr>
        <sz val="16"/>
        <rFont val="仿宋_GB2312"/>
        <charset val="134"/>
      </rPr>
      <t>表一</t>
    </r>
    <r>
      <rPr>
        <sz val="16"/>
        <rFont val="Times New Roman"/>
        <charset val="134"/>
      </rPr>
      <t xml:space="preserve"> 2025</t>
    </r>
    <r>
      <rPr>
        <sz val="16"/>
        <rFont val="仿宋_GB2312"/>
        <charset val="134"/>
      </rPr>
      <t>年一般公共预算收入表</t>
    </r>
  </si>
  <si>
    <r>
      <rPr>
        <sz val="16"/>
        <rFont val="Times New Roman"/>
        <charset val="134"/>
      </rPr>
      <t xml:space="preserve">            </t>
    </r>
    <r>
      <rPr>
        <sz val="16"/>
        <rFont val="仿宋_GB2312"/>
        <charset val="134"/>
      </rPr>
      <t>表二</t>
    </r>
    <r>
      <rPr>
        <sz val="16"/>
        <rFont val="Times New Roman"/>
        <charset val="134"/>
      </rPr>
      <t xml:space="preserve"> 2025</t>
    </r>
    <r>
      <rPr>
        <sz val="16"/>
        <rFont val="仿宋_GB2312"/>
        <charset val="134"/>
      </rPr>
      <t>年一般公共预算支出表</t>
    </r>
  </si>
  <si>
    <r>
      <rPr>
        <sz val="16"/>
        <rFont val="Times New Roman"/>
        <charset val="134"/>
      </rPr>
      <t xml:space="preserve">            </t>
    </r>
    <r>
      <rPr>
        <sz val="16"/>
        <rFont val="仿宋_GB2312"/>
        <charset val="134"/>
      </rPr>
      <t>表三</t>
    </r>
    <r>
      <rPr>
        <sz val="16"/>
        <rFont val="Times New Roman"/>
        <charset val="134"/>
      </rPr>
      <t xml:space="preserve"> 2025</t>
    </r>
    <r>
      <rPr>
        <sz val="16"/>
        <rFont val="仿宋_GB2312"/>
        <charset val="134"/>
      </rPr>
      <t>年一般公共预算收支平衡表</t>
    </r>
  </si>
  <si>
    <r>
      <rPr>
        <sz val="16"/>
        <rFont val="Times New Roman"/>
        <charset val="134"/>
      </rPr>
      <t xml:space="preserve">            </t>
    </r>
    <r>
      <rPr>
        <sz val="16"/>
        <rFont val="仿宋_GB2312"/>
        <charset val="134"/>
      </rPr>
      <t>表四</t>
    </r>
    <r>
      <rPr>
        <sz val="16"/>
        <rFont val="Times New Roman"/>
        <charset val="134"/>
      </rPr>
      <t xml:space="preserve"> 2025</t>
    </r>
    <r>
      <rPr>
        <sz val="16"/>
        <rFont val="仿宋_GB2312"/>
        <charset val="134"/>
      </rPr>
      <t>年一般公共预算支出资金来源表</t>
    </r>
  </si>
  <si>
    <r>
      <rPr>
        <sz val="16"/>
        <rFont val="Times New Roman"/>
        <charset val="134"/>
      </rPr>
      <t xml:space="preserve">            </t>
    </r>
    <r>
      <rPr>
        <sz val="16"/>
        <rFont val="仿宋_GB2312"/>
        <charset val="134"/>
      </rPr>
      <t>表五</t>
    </r>
    <r>
      <rPr>
        <sz val="16"/>
        <rFont val="Times New Roman"/>
        <charset val="134"/>
      </rPr>
      <t xml:space="preserve"> 2025</t>
    </r>
    <r>
      <rPr>
        <sz val="16"/>
        <rFont val="仿宋_GB2312"/>
        <charset val="134"/>
      </rPr>
      <t>年一般公共预算支出经济分类表</t>
    </r>
  </si>
  <si>
    <r>
      <rPr>
        <sz val="16"/>
        <rFont val="Times New Roman"/>
        <charset val="134"/>
      </rPr>
      <t xml:space="preserve">            </t>
    </r>
    <r>
      <rPr>
        <sz val="16"/>
        <rFont val="仿宋_GB2312"/>
        <charset val="134"/>
      </rPr>
      <t>表六</t>
    </r>
    <r>
      <rPr>
        <sz val="16"/>
        <rFont val="Times New Roman"/>
        <charset val="134"/>
      </rPr>
      <t xml:space="preserve"> 2025</t>
    </r>
    <r>
      <rPr>
        <sz val="16"/>
        <rFont val="仿宋_GB2312"/>
        <charset val="134"/>
      </rPr>
      <t>年一般公共预算收支明细表</t>
    </r>
  </si>
  <si>
    <r>
      <rPr>
        <sz val="16"/>
        <rFont val="Times New Roman"/>
        <charset val="134"/>
      </rPr>
      <t xml:space="preserve">            </t>
    </r>
    <r>
      <rPr>
        <sz val="16"/>
        <rFont val="仿宋_GB2312"/>
        <charset val="134"/>
      </rPr>
      <t>表七</t>
    </r>
    <r>
      <rPr>
        <sz val="16"/>
        <rFont val="Times New Roman"/>
        <charset val="134"/>
      </rPr>
      <t xml:space="preserve"> 2025</t>
    </r>
    <r>
      <rPr>
        <sz val="16"/>
        <rFont val="仿宋_GB2312"/>
        <charset val="134"/>
      </rPr>
      <t>年一般公共预算转移支付预算明细表</t>
    </r>
  </si>
  <si>
    <r>
      <rPr>
        <sz val="16"/>
        <rFont val="Times New Roman"/>
        <charset val="134"/>
      </rPr>
      <t xml:space="preserve">            </t>
    </r>
    <r>
      <rPr>
        <sz val="16"/>
        <rFont val="仿宋_GB2312"/>
        <charset val="134"/>
      </rPr>
      <t>表八</t>
    </r>
    <r>
      <rPr>
        <sz val="16"/>
        <rFont val="Times New Roman"/>
        <charset val="134"/>
      </rPr>
      <t xml:space="preserve"> 2025</t>
    </r>
    <r>
      <rPr>
        <sz val="16"/>
        <rFont val="仿宋_GB2312"/>
        <charset val="134"/>
      </rPr>
      <t>年一般公共预算支出</t>
    </r>
    <r>
      <rPr>
        <sz val="16"/>
        <rFont val="Times New Roman"/>
        <charset val="134"/>
      </rPr>
      <t>“</t>
    </r>
    <r>
      <rPr>
        <sz val="16"/>
        <rFont val="仿宋_GB2312"/>
        <charset val="134"/>
      </rPr>
      <t>三公</t>
    </r>
    <r>
      <rPr>
        <sz val="16"/>
        <rFont val="Times New Roman"/>
        <charset val="134"/>
      </rPr>
      <t>”</t>
    </r>
    <r>
      <rPr>
        <sz val="16"/>
        <rFont val="仿宋_GB2312"/>
        <charset val="134"/>
      </rPr>
      <t>经费预算表</t>
    </r>
  </si>
  <si>
    <r>
      <rPr>
        <sz val="16"/>
        <rFont val="Times New Roman"/>
        <charset val="134"/>
      </rPr>
      <t xml:space="preserve">            </t>
    </r>
    <r>
      <rPr>
        <sz val="16"/>
        <rFont val="仿宋_GB2312"/>
        <charset val="134"/>
      </rPr>
      <t>表九</t>
    </r>
    <r>
      <rPr>
        <sz val="16"/>
        <rFont val="Times New Roman"/>
        <charset val="134"/>
      </rPr>
      <t xml:space="preserve"> 2025</t>
    </r>
    <r>
      <rPr>
        <sz val="16"/>
        <rFont val="仿宋_GB2312"/>
        <charset val="134"/>
      </rPr>
      <t>年政府性基金预算收支表</t>
    </r>
  </si>
  <si>
    <r>
      <rPr>
        <sz val="16"/>
        <rFont val="Times New Roman"/>
        <charset val="134"/>
      </rPr>
      <t xml:space="preserve">            </t>
    </r>
    <r>
      <rPr>
        <sz val="16"/>
        <rFont val="仿宋_GB2312"/>
        <charset val="134"/>
      </rPr>
      <t>表十</t>
    </r>
    <r>
      <rPr>
        <sz val="16"/>
        <rFont val="Times New Roman"/>
        <charset val="134"/>
      </rPr>
      <t xml:space="preserve"> 2025</t>
    </r>
    <r>
      <rPr>
        <sz val="16"/>
        <rFont val="仿宋_GB2312"/>
        <charset val="134"/>
      </rPr>
      <t>年政府性基金预算支出资金来源表</t>
    </r>
  </si>
  <si>
    <r>
      <rPr>
        <sz val="16"/>
        <rFont val="Times New Roman"/>
        <charset val="134"/>
      </rPr>
      <t xml:space="preserve">            </t>
    </r>
    <r>
      <rPr>
        <sz val="16"/>
        <rFont val="仿宋_GB2312"/>
        <charset val="134"/>
      </rPr>
      <t>表十一</t>
    </r>
    <r>
      <rPr>
        <sz val="16"/>
        <rFont val="Times New Roman"/>
        <charset val="134"/>
      </rPr>
      <t xml:space="preserve"> 2025</t>
    </r>
    <r>
      <rPr>
        <sz val="16"/>
        <rFont val="仿宋_GB2312"/>
        <charset val="134"/>
      </rPr>
      <t>年国有资本经营预算收支表</t>
    </r>
  </si>
  <si>
    <r>
      <rPr>
        <sz val="16"/>
        <rFont val="Times New Roman"/>
        <charset val="134"/>
      </rPr>
      <t xml:space="preserve">            </t>
    </r>
    <r>
      <rPr>
        <sz val="16"/>
        <rFont val="仿宋_GB2312"/>
        <charset val="134"/>
      </rPr>
      <t>表十二</t>
    </r>
    <r>
      <rPr>
        <sz val="16"/>
        <rFont val="Times New Roman"/>
        <charset val="134"/>
      </rPr>
      <t xml:space="preserve"> 2025</t>
    </r>
    <r>
      <rPr>
        <sz val="16"/>
        <rFont val="仿宋_GB2312"/>
        <charset val="134"/>
      </rPr>
      <t>年国有资本经营预算收入表</t>
    </r>
  </si>
  <si>
    <r>
      <rPr>
        <sz val="16"/>
        <rFont val="Times New Roman"/>
        <charset val="134"/>
      </rPr>
      <t xml:space="preserve">            </t>
    </r>
    <r>
      <rPr>
        <sz val="16"/>
        <rFont val="仿宋_GB2312"/>
        <charset val="134"/>
      </rPr>
      <t>表十三</t>
    </r>
    <r>
      <rPr>
        <sz val="16"/>
        <rFont val="Times New Roman"/>
        <charset val="134"/>
      </rPr>
      <t xml:space="preserve"> 2025</t>
    </r>
    <r>
      <rPr>
        <sz val="16"/>
        <rFont val="仿宋_GB2312"/>
        <charset val="134"/>
      </rPr>
      <t>年国有资本经营预算支出表</t>
    </r>
  </si>
  <si>
    <r>
      <rPr>
        <sz val="16"/>
        <rFont val="Times New Roman"/>
        <charset val="134"/>
      </rPr>
      <t xml:space="preserve">            </t>
    </r>
    <r>
      <rPr>
        <sz val="16"/>
        <rFont val="仿宋_GB2312"/>
        <charset val="134"/>
      </rPr>
      <t>表十四</t>
    </r>
    <r>
      <rPr>
        <sz val="16"/>
        <rFont val="Times New Roman"/>
        <charset val="134"/>
      </rPr>
      <t xml:space="preserve"> 2025</t>
    </r>
    <r>
      <rPr>
        <sz val="16"/>
        <rFont val="仿宋_GB2312"/>
        <charset val="134"/>
      </rPr>
      <t>年国有资本经营预算基础信息表</t>
    </r>
  </si>
  <si>
    <t>表一</t>
  </si>
  <si>
    <r>
      <rPr>
        <sz val="18"/>
        <rFont val="Times New Roman"/>
        <charset val="134"/>
      </rPr>
      <t>2025</t>
    </r>
    <r>
      <rPr>
        <sz val="18"/>
        <rFont val="方正小标宋简体"/>
        <charset val="134"/>
      </rPr>
      <t>年一般公共预算收入表</t>
    </r>
  </si>
  <si>
    <t>单位：万元</t>
  </si>
  <si>
    <r>
      <rPr>
        <sz val="11"/>
        <rFont val="黑体"/>
        <charset val="134"/>
      </rPr>
      <t>项目</t>
    </r>
  </si>
  <si>
    <t>上年
预算数</t>
  </si>
  <si>
    <r>
      <rPr>
        <sz val="11"/>
        <rFont val="黑体"/>
        <charset val="134"/>
      </rPr>
      <t>上年预计
执行数</t>
    </r>
    <r>
      <rPr>
        <sz val="11"/>
        <rFont val="Times New Roman"/>
        <charset val="134"/>
      </rPr>
      <t xml:space="preserve"> </t>
    </r>
  </si>
  <si>
    <r>
      <rPr>
        <sz val="11"/>
        <rFont val="黑体"/>
        <charset val="134"/>
      </rPr>
      <t>预算数</t>
    </r>
  </si>
  <si>
    <t>科目
编码</t>
  </si>
  <si>
    <t>科目名称</t>
  </si>
  <si>
    <r>
      <rPr>
        <sz val="11"/>
        <rFont val="黑体"/>
        <charset val="134"/>
      </rPr>
      <t>金额</t>
    </r>
  </si>
  <si>
    <r>
      <rPr>
        <sz val="11"/>
        <rFont val="黑体"/>
        <charset val="134"/>
      </rPr>
      <t>为上年
预算数的</t>
    </r>
    <r>
      <rPr>
        <sz val="11"/>
        <rFont val="Times New Roman"/>
        <charset val="134"/>
      </rPr>
      <t>%</t>
    </r>
  </si>
  <si>
    <r>
      <rPr>
        <sz val="11"/>
        <rFont val="黑体"/>
        <charset val="134"/>
      </rPr>
      <t>为上年预计执行数的</t>
    </r>
    <r>
      <rPr>
        <sz val="11"/>
        <rFont val="Times New Roman"/>
        <charset val="134"/>
      </rPr>
      <t>%</t>
    </r>
  </si>
  <si>
    <t>101</t>
  </si>
  <si>
    <t>税收收入</t>
  </si>
  <si>
    <t>10101</t>
  </si>
  <si>
    <t>增值税</t>
  </si>
  <si>
    <t>10104</t>
  </si>
  <si>
    <t>企业所得税</t>
  </si>
  <si>
    <t>10106</t>
  </si>
  <si>
    <t>个人所得税</t>
  </si>
  <si>
    <t>10107</t>
  </si>
  <si>
    <t>资源税</t>
  </si>
  <si>
    <t>10109</t>
  </si>
  <si>
    <t>城市维护建设税</t>
  </si>
  <si>
    <t>10110</t>
  </si>
  <si>
    <t>房产税</t>
  </si>
  <si>
    <t>10111</t>
  </si>
  <si>
    <t>印花税</t>
  </si>
  <si>
    <t>10112</t>
  </si>
  <si>
    <t>城镇土地使用税</t>
  </si>
  <si>
    <t>10113</t>
  </si>
  <si>
    <t>土地增值税</t>
  </si>
  <si>
    <t>10114</t>
  </si>
  <si>
    <t>车船税</t>
  </si>
  <si>
    <t>10118</t>
  </si>
  <si>
    <t>耕地占用税</t>
  </si>
  <si>
    <t>10119</t>
  </si>
  <si>
    <t>契税</t>
  </si>
  <si>
    <t>10120</t>
  </si>
  <si>
    <t>烟叶税</t>
  </si>
  <si>
    <t>10121</t>
  </si>
  <si>
    <t>环境保护税</t>
  </si>
  <si>
    <t>10199</t>
  </si>
  <si>
    <t>其他税收收入</t>
  </si>
  <si>
    <t>103</t>
  </si>
  <si>
    <t>非税收入</t>
  </si>
  <si>
    <t>10302</t>
  </si>
  <si>
    <t>专项收入</t>
  </si>
  <si>
    <t>10304</t>
  </si>
  <si>
    <t>行政事业性收费收入</t>
  </si>
  <si>
    <t>10305</t>
  </si>
  <si>
    <t>罚没收入</t>
  </si>
  <si>
    <t>10306</t>
  </si>
  <si>
    <t>国有资本经营收入</t>
  </si>
  <si>
    <t>10307</t>
  </si>
  <si>
    <t>国有资源（资产）有偿使用收入</t>
  </si>
  <si>
    <t>10308</t>
  </si>
  <si>
    <t>捐赠收入</t>
  </si>
  <si>
    <t>10309</t>
  </si>
  <si>
    <t>政府住房基金收入</t>
  </si>
  <si>
    <t>10399</t>
  </si>
  <si>
    <t>其他收入</t>
  </si>
  <si>
    <t>收入总计</t>
  </si>
  <si>
    <t>表二</t>
  </si>
  <si>
    <t xml:space="preserve"> </t>
  </si>
  <si>
    <r>
      <rPr>
        <sz val="18"/>
        <rFont val="Times New Roman"/>
        <charset val="134"/>
      </rPr>
      <t>2025</t>
    </r>
    <r>
      <rPr>
        <sz val="18"/>
        <rFont val="方正小标宋简体"/>
        <charset val="134"/>
      </rPr>
      <t>年一般公共预算支出表</t>
    </r>
  </si>
  <si>
    <r>
      <rPr>
        <sz val="11"/>
        <rFont val="仿宋_GB2312"/>
        <charset val="134"/>
      </rPr>
      <t>单位：万元</t>
    </r>
  </si>
  <si>
    <t>项目</t>
  </si>
  <si>
    <t>科目编码</t>
  </si>
  <si>
    <t>201</t>
  </si>
  <si>
    <t>一般公共服务支出</t>
  </si>
  <si>
    <t>20101</t>
  </si>
  <si>
    <t>人大事务</t>
  </si>
  <si>
    <t>20102</t>
  </si>
  <si>
    <t>政协事务</t>
  </si>
  <si>
    <t>20103</t>
  </si>
  <si>
    <t>政府办公厅（室）及相关机构事务</t>
  </si>
  <si>
    <t>20104</t>
  </si>
  <si>
    <t>发展与改革事务</t>
  </si>
  <si>
    <t>20105</t>
  </si>
  <si>
    <t>统计信息事务</t>
  </si>
  <si>
    <t>20106</t>
  </si>
  <si>
    <t>财政事务</t>
  </si>
  <si>
    <t>20107</t>
  </si>
  <si>
    <t>税收事务</t>
  </si>
  <si>
    <t>20108</t>
  </si>
  <si>
    <t>审计事务</t>
  </si>
  <si>
    <t>20109</t>
  </si>
  <si>
    <t>海关事务</t>
  </si>
  <si>
    <t>20111</t>
  </si>
  <si>
    <t>纪检监察事务</t>
  </si>
  <si>
    <t>20113</t>
  </si>
  <si>
    <t>商贸事务</t>
  </si>
  <si>
    <t>20114</t>
  </si>
  <si>
    <t>知识产权事务</t>
  </si>
  <si>
    <t>20123</t>
  </si>
  <si>
    <t>民族事务</t>
  </si>
  <si>
    <t>20125</t>
  </si>
  <si>
    <t>港澳台事务</t>
  </si>
  <si>
    <t>20126</t>
  </si>
  <si>
    <t>档案事务</t>
  </si>
  <si>
    <t>20128</t>
  </si>
  <si>
    <t>民主党派及工商联事务</t>
  </si>
  <si>
    <t>20129</t>
  </si>
  <si>
    <t>群众团体事务</t>
  </si>
  <si>
    <t>20131</t>
  </si>
  <si>
    <t>党委办公厅（室）及相关机构事务</t>
  </si>
  <si>
    <t>20132</t>
  </si>
  <si>
    <t>组织事务</t>
  </si>
  <si>
    <t>20133</t>
  </si>
  <si>
    <t>宣传事务</t>
  </si>
  <si>
    <t>20134</t>
  </si>
  <si>
    <t>统战事务</t>
  </si>
  <si>
    <t>20135</t>
  </si>
  <si>
    <t>对外联络事务</t>
  </si>
  <si>
    <t>20136</t>
  </si>
  <si>
    <t>其他共产党事务支出</t>
  </si>
  <si>
    <t>20137</t>
  </si>
  <si>
    <t>网信事务</t>
  </si>
  <si>
    <t>20138</t>
  </si>
  <si>
    <t>市场监督管理事务</t>
  </si>
  <si>
    <t>20139</t>
  </si>
  <si>
    <t>社会工作事务</t>
  </si>
  <si>
    <t>20140</t>
  </si>
  <si>
    <t>信访事务</t>
  </si>
  <si>
    <t>20141</t>
  </si>
  <si>
    <t>数据事务</t>
  </si>
  <si>
    <t>20199</t>
  </si>
  <si>
    <t>其他一般公共服务支出</t>
  </si>
  <si>
    <t>202</t>
  </si>
  <si>
    <t>外交支出</t>
  </si>
  <si>
    <t>20201</t>
  </si>
  <si>
    <t>外交管理事务</t>
  </si>
  <si>
    <t>20202</t>
  </si>
  <si>
    <t>驻外机构</t>
  </si>
  <si>
    <t>20203</t>
  </si>
  <si>
    <t>对外援助</t>
  </si>
  <si>
    <t>20204</t>
  </si>
  <si>
    <t>国际组织</t>
  </si>
  <si>
    <t>20205</t>
  </si>
  <si>
    <t>对外合作与交流</t>
  </si>
  <si>
    <t>20206</t>
  </si>
  <si>
    <t>对外宣传</t>
  </si>
  <si>
    <t>20207</t>
  </si>
  <si>
    <t>边界勘界联检</t>
  </si>
  <si>
    <t>20208</t>
  </si>
  <si>
    <t>国际发展合作</t>
  </si>
  <si>
    <t>20299</t>
  </si>
  <si>
    <t>其他外交支出</t>
  </si>
  <si>
    <t>203</t>
  </si>
  <si>
    <t>国防支出</t>
  </si>
  <si>
    <t>20301</t>
  </si>
  <si>
    <t>军费</t>
  </si>
  <si>
    <t>20304</t>
  </si>
  <si>
    <t>国防科研事业</t>
  </si>
  <si>
    <t>20305</t>
  </si>
  <si>
    <t>专项工程</t>
  </si>
  <si>
    <t>20306</t>
  </si>
  <si>
    <t>国防动员</t>
  </si>
  <si>
    <t>20399</t>
  </si>
  <si>
    <t>其他国防支出</t>
  </si>
  <si>
    <t>204</t>
  </si>
  <si>
    <t>公共安全支出</t>
  </si>
  <si>
    <t>20401</t>
  </si>
  <si>
    <t>武装警察部队</t>
  </si>
  <si>
    <t>20402</t>
  </si>
  <si>
    <t>公安</t>
  </si>
  <si>
    <t>20403</t>
  </si>
  <si>
    <t>国家安全</t>
  </si>
  <si>
    <t>20404</t>
  </si>
  <si>
    <t>检察</t>
  </si>
  <si>
    <t>20405</t>
  </si>
  <si>
    <t>法院</t>
  </si>
  <si>
    <t>20406</t>
  </si>
  <si>
    <t>司法</t>
  </si>
  <si>
    <t>20407</t>
  </si>
  <si>
    <t>监狱</t>
  </si>
  <si>
    <t>20408</t>
  </si>
  <si>
    <t>强制隔离戒毒</t>
  </si>
  <si>
    <t>20409</t>
  </si>
  <si>
    <t>国家保密</t>
  </si>
  <si>
    <t>20410</t>
  </si>
  <si>
    <t>缉私警察</t>
  </si>
  <si>
    <t>20499</t>
  </si>
  <si>
    <t>其他公共安全支出</t>
  </si>
  <si>
    <t>205</t>
  </si>
  <si>
    <t>教育支出</t>
  </si>
  <si>
    <t>20501</t>
  </si>
  <si>
    <t>教育管理事务</t>
  </si>
  <si>
    <t>20502</t>
  </si>
  <si>
    <t>普通教育</t>
  </si>
  <si>
    <t>20503</t>
  </si>
  <si>
    <t>职业教育</t>
  </si>
  <si>
    <t>20504</t>
  </si>
  <si>
    <t>成人教育</t>
  </si>
  <si>
    <t>20505</t>
  </si>
  <si>
    <t>广播电视教育</t>
  </si>
  <si>
    <t>20506</t>
  </si>
  <si>
    <t>留学教育</t>
  </si>
  <si>
    <t>20507</t>
  </si>
  <si>
    <t>特殊教育</t>
  </si>
  <si>
    <t>20508</t>
  </si>
  <si>
    <t>进修及培训</t>
  </si>
  <si>
    <t>20509</t>
  </si>
  <si>
    <t>教育费附加安排的支出</t>
  </si>
  <si>
    <t>20599</t>
  </si>
  <si>
    <t>其他教育支出</t>
  </si>
  <si>
    <t>206</t>
  </si>
  <si>
    <t>科学技术支出</t>
  </si>
  <si>
    <t>20601</t>
  </si>
  <si>
    <t>科学技术管理事务</t>
  </si>
  <si>
    <t>20602</t>
  </si>
  <si>
    <t>基础研究</t>
  </si>
  <si>
    <t>20603</t>
  </si>
  <si>
    <t>应用研究</t>
  </si>
  <si>
    <t>20604</t>
  </si>
  <si>
    <t>技术研究与开发</t>
  </si>
  <si>
    <t>20605</t>
  </si>
  <si>
    <t>科技条件与服务</t>
  </si>
  <si>
    <t>20606</t>
  </si>
  <si>
    <t>社会科学</t>
  </si>
  <si>
    <t>20607</t>
  </si>
  <si>
    <t>科学技术普及</t>
  </si>
  <si>
    <t>20608</t>
  </si>
  <si>
    <t>科技交流与合作</t>
  </si>
  <si>
    <t>20609</t>
  </si>
  <si>
    <t>科技重大项目</t>
  </si>
  <si>
    <t>20699</t>
  </si>
  <si>
    <t>其他科学技术支出</t>
  </si>
  <si>
    <t>207</t>
  </si>
  <si>
    <t>文化旅游体育与传媒支出</t>
  </si>
  <si>
    <t>20701</t>
  </si>
  <si>
    <t>文化和旅游</t>
  </si>
  <si>
    <t>20702</t>
  </si>
  <si>
    <t>文物</t>
  </si>
  <si>
    <t>20703</t>
  </si>
  <si>
    <t>体育</t>
  </si>
  <si>
    <t>20706</t>
  </si>
  <si>
    <t>新闻出版电影</t>
  </si>
  <si>
    <t>20708</t>
  </si>
  <si>
    <t>广播电视</t>
  </si>
  <si>
    <t>20799</t>
  </si>
  <si>
    <t>其他文化旅游体育与传媒支出</t>
  </si>
  <si>
    <t>208</t>
  </si>
  <si>
    <t>社会保障和就业支出</t>
  </si>
  <si>
    <t>20801</t>
  </si>
  <si>
    <t>人力资源和社会保障管理事务</t>
  </si>
  <si>
    <t>20802</t>
  </si>
  <si>
    <t>民政管理事务</t>
  </si>
  <si>
    <t>20805</t>
  </si>
  <si>
    <t>行政事业单位养老支出</t>
  </si>
  <si>
    <t>20806</t>
  </si>
  <si>
    <t>企业改革补助</t>
  </si>
  <si>
    <t>20807</t>
  </si>
  <si>
    <t>就业补助</t>
  </si>
  <si>
    <t>20808</t>
  </si>
  <si>
    <t>抚恤</t>
  </si>
  <si>
    <t>20809</t>
  </si>
  <si>
    <t>退役安置</t>
  </si>
  <si>
    <t>20810</t>
  </si>
  <si>
    <t>社会福利</t>
  </si>
  <si>
    <t>20811</t>
  </si>
  <si>
    <t>残疾人事业</t>
  </si>
  <si>
    <t>20816</t>
  </si>
  <si>
    <t>红十字事业</t>
  </si>
  <si>
    <t>20819</t>
  </si>
  <si>
    <t>最低生活保障</t>
  </si>
  <si>
    <t>20820</t>
  </si>
  <si>
    <t>临时救助</t>
  </si>
  <si>
    <t>20821</t>
  </si>
  <si>
    <t>特困人员救助供养</t>
  </si>
  <si>
    <t>20824</t>
  </si>
  <si>
    <t>补充道路交通事故社会救助基金</t>
  </si>
  <si>
    <t>20825</t>
  </si>
  <si>
    <t>其他生活救助</t>
  </si>
  <si>
    <t>20826</t>
  </si>
  <si>
    <t>财政对基本养老保险基金的补助</t>
  </si>
  <si>
    <t>20827</t>
  </si>
  <si>
    <t>财政对其他社会保险基金的补助</t>
  </si>
  <si>
    <t>20828</t>
  </si>
  <si>
    <t>退役军人管理事务</t>
  </si>
  <si>
    <t>20830</t>
  </si>
  <si>
    <t>财政代缴社会保险费支出</t>
  </si>
  <si>
    <t>20899</t>
  </si>
  <si>
    <t>其他社会保障和就业支出</t>
  </si>
  <si>
    <t>210</t>
  </si>
  <si>
    <t>卫生健康支出</t>
  </si>
  <si>
    <t>21001</t>
  </si>
  <si>
    <t>卫生健康管理事务</t>
  </si>
  <si>
    <t>21002</t>
  </si>
  <si>
    <t>公立医院</t>
  </si>
  <si>
    <t>21003</t>
  </si>
  <si>
    <t>基层医疗卫生机构</t>
  </si>
  <si>
    <t>21004</t>
  </si>
  <si>
    <t>公共卫生</t>
  </si>
  <si>
    <t>21007</t>
  </si>
  <si>
    <t>计划生育事务</t>
  </si>
  <si>
    <t>21011</t>
  </si>
  <si>
    <t>行政事业单位医疗</t>
  </si>
  <si>
    <t>21012</t>
  </si>
  <si>
    <t>财政对基本医疗保险基金的补助</t>
  </si>
  <si>
    <t>21013</t>
  </si>
  <si>
    <t>医疗救助</t>
  </si>
  <si>
    <t>21014</t>
  </si>
  <si>
    <t>优抚对象医疗</t>
  </si>
  <si>
    <t>21015</t>
  </si>
  <si>
    <t>医疗保障管理事务</t>
  </si>
  <si>
    <t>21017</t>
  </si>
  <si>
    <t>中医药事务</t>
  </si>
  <si>
    <t>21018</t>
  </si>
  <si>
    <t>疾病预防控制事务</t>
  </si>
  <si>
    <t>21019</t>
  </si>
  <si>
    <t>托育服务</t>
  </si>
  <si>
    <t>21099</t>
  </si>
  <si>
    <t>其他卫生健康支出</t>
  </si>
  <si>
    <t>211</t>
  </si>
  <si>
    <t>节能环保支出</t>
  </si>
  <si>
    <t>21101</t>
  </si>
  <si>
    <t>环境保护管理事务</t>
  </si>
  <si>
    <t>21102</t>
  </si>
  <si>
    <t>环境监测与监察</t>
  </si>
  <si>
    <t>21103</t>
  </si>
  <si>
    <t>污染防治</t>
  </si>
  <si>
    <t>21104</t>
  </si>
  <si>
    <t>自然生态保护</t>
  </si>
  <si>
    <t>21105</t>
  </si>
  <si>
    <t>森林保护修复</t>
  </si>
  <si>
    <t>21107</t>
  </si>
  <si>
    <t>风沙荒漠治理</t>
  </si>
  <si>
    <t>21108</t>
  </si>
  <si>
    <t>退牧还草</t>
  </si>
  <si>
    <t>21109</t>
  </si>
  <si>
    <t>已垦草原退耕还草</t>
  </si>
  <si>
    <t>21110</t>
  </si>
  <si>
    <t>能源节约利用</t>
  </si>
  <si>
    <t>21111</t>
  </si>
  <si>
    <t>污染减排</t>
  </si>
  <si>
    <t>21112</t>
  </si>
  <si>
    <t>清洁能源</t>
  </si>
  <si>
    <t>21113</t>
  </si>
  <si>
    <t>循环经济</t>
  </si>
  <si>
    <t>21114</t>
  </si>
  <si>
    <t>能源管理事务</t>
  </si>
  <si>
    <t>21199</t>
  </si>
  <si>
    <t>其他节能环保支出</t>
  </si>
  <si>
    <t>212</t>
  </si>
  <si>
    <t>城乡社区支出</t>
  </si>
  <si>
    <t>21201</t>
  </si>
  <si>
    <t>城乡社区管理事务</t>
  </si>
  <si>
    <t>21202</t>
  </si>
  <si>
    <t>城乡社区规划与管理</t>
  </si>
  <si>
    <t>21203</t>
  </si>
  <si>
    <t>城乡社区公共设施</t>
  </si>
  <si>
    <t>21205</t>
  </si>
  <si>
    <t>城乡社区环境卫生</t>
  </si>
  <si>
    <t>21206</t>
  </si>
  <si>
    <t>建设市场管理与监督</t>
  </si>
  <si>
    <t>21299</t>
  </si>
  <si>
    <t>其他城乡社区支出</t>
  </si>
  <si>
    <t>213</t>
  </si>
  <si>
    <t>农林水支出</t>
  </si>
  <si>
    <t>21301</t>
  </si>
  <si>
    <t>农业农村</t>
  </si>
  <si>
    <t>21302</t>
  </si>
  <si>
    <t>林业和草原</t>
  </si>
  <si>
    <t>21303</t>
  </si>
  <si>
    <t>水利</t>
  </si>
  <si>
    <t>21305</t>
  </si>
  <si>
    <t>巩固脱贫攻坚成果衔接乡村振兴</t>
  </si>
  <si>
    <t>21307</t>
  </si>
  <si>
    <t>农村综合改革</t>
  </si>
  <si>
    <t>21308</t>
  </si>
  <si>
    <t>普惠金融发展支出</t>
  </si>
  <si>
    <t>21309</t>
  </si>
  <si>
    <t>目标价格补贴</t>
  </si>
  <si>
    <t>21399</t>
  </si>
  <si>
    <t>其他农林水支出</t>
  </si>
  <si>
    <t>214</t>
  </si>
  <si>
    <t>交通运输支出</t>
  </si>
  <si>
    <t>21401</t>
  </si>
  <si>
    <t>公路水路运输</t>
  </si>
  <si>
    <t>21402</t>
  </si>
  <si>
    <t>铁路运输</t>
  </si>
  <si>
    <t>21403</t>
  </si>
  <si>
    <t>民用航空运输</t>
  </si>
  <si>
    <t>21405</t>
  </si>
  <si>
    <t>邮政业支出</t>
  </si>
  <si>
    <t>21499</t>
  </si>
  <si>
    <t>其他交通运输支出</t>
  </si>
  <si>
    <t>215</t>
  </si>
  <si>
    <t>资源勘探工业信息等支出</t>
  </si>
  <si>
    <t>21501</t>
  </si>
  <si>
    <t>资源勘探开发</t>
  </si>
  <si>
    <t>21502</t>
  </si>
  <si>
    <t>制造业</t>
  </si>
  <si>
    <t>21503</t>
  </si>
  <si>
    <t>建筑业</t>
  </si>
  <si>
    <t>21505</t>
  </si>
  <si>
    <t>工业和信息产业</t>
  </si>
  <si>
    <t>21507</t>
  </si>
  <si>
    <t>国有资产监管</t>
  </si>
  <si>
    <t>21508</t>
  </si>
  <si>
    <t>支持中小企业发展和管理支出</t>
  </si>
  <si>
    <t>21599</t>
  </si>
  <si>
    <t>其他资源勘探工业信息等支出</t>
  </si>
  <si>
    <t>216</t>
  </si>
  <si>
    <t>商业服务业等支出</t>
  </si>
  <si>
    <t>21602</t>
  </si>
  <si>
    <t>商业流通事务</t>
  </si>
  <si>
    <t>21606</t>
  </si>
  <si>
    <t>涉外发展服务支出</t>
  </si>
  <si>
    <t>21699</t>
  </si>
  <si>
    <t>其他商业服务业等支出</t>
  </si>
  <si>
    <t>217</t>
  </si>
  <si>
    <t>金融支出</t>
  </si>
  <si>
    <t>21701</t>
  </si>
  <si>
    <t>金融部门行政支出</t>
  </si>
  <si>
    <t>21702</t>
  </si>
  <si>
    <t>金融部门监管支出</t>
  </si>
  <si>
    <t>21703</t>
  </si>
  <si>
    <t>金融发展支出</t>
  </si>
  <si>
    <t>21704</t>
  </si>
  <si>
    <t>金融调控支出</t>
  </si>
  <si>
    <t>21799</t>
  </si>
  <si>
    <t>其他金融支出</t>
  </si>
  <si>
    <t>219</t>
  </si>
  <si>
    <t>援助其他地区支出</t>
  </si>
  <si>
    <t>21901</t>
  </si>
  <si>
    <t>一般公共服务</t>
  </si>
  <si>
    <t>21902</t>
  </si>
  <si>
    <t>教育</t>
  </si>
  <si>
    <t>21903</t>
  </si>
  <si>
    <t>文化旅游体育与传媒</t>
  </si>
  <si>
    <t>21904</t>
  </si>
  <si>
    <t>卫生健康</t>
  </si>
  <si>
    <t>21905</t>
  </si>
  <si>
    <t>节能环保</t>
  </si>
  <si>
    <t>21906</t>
  </si>
  <si>
    <t>21907</t>
  </si>
  <si>
    <t>交通运输</t>
  </si>
  <si>
    <t>21908</t>
  </si>
  <si>
    <t>住房保障</t>
  </si>
  <si>
    <t>21999</t>
  </si>
  <si>
    <t>其他支出</t>
  </si>
  <si>
    <t>220</t>
  </si>
  <si>
    <t>自然资源海洋气象等支出</t>
  </si>
  <si>
    <t>22001</t>
  </si>
  <si>
    <t>自然资源事务</t>
  </si>
  <si>
    <t>22005</t>
  </si>
  <si>
    <t>气象事务</t>
  </si>
  <si>
    <t>22099</t>
  </si>
  <si>
    <t>其他自然资源海洋气象等支出</t>
  </si>
  <si>
    <t>221</t>
  </si>
  <si>
    <t>住房保障支出</t>
  </si>
  <si>
    <t>22101</t>
  </si>
  <si>
    <t>保障性安居工程支出</t>
  </si>
  <si>
    <t>22102</t>
  </si>
  <si>
    <t>住房改革支出</t>
  </si>
  <si>
    <t>22103</t>
  </si>
  <si>
    <t>城乡社区住宅</t>
  </si>
  <si>
    <t>222</t>
  </si>
  <si>
    <t>粮油物资储备支出</t>
  </si>
  <si>
    <t>22201</t>
  </si>
  <si>
    <t>粮油物资事务</t>
  </si>
  <si>
    <t>22203</t>
  </si>
  <si>
    <t>能源储备</t>
  </si>
  <si>
    <t>22204</t>
  </si>
  <si>
    <t>粮油储备</t>
  </si>
  <si>
    <t>22205</t>
  </si>
  <si>
    <t>重要商品储备</t>
  </si>
  <si>
    <t>224</t>
  </si>
  <si>
    <t>灾害防治及应急管理支出</t>
  </si>
  <si>
    <t>22401</t>
  </si>
  <si>
    <t>应急管理事务</t>
  </si>
  <si>
    <t>22402</t>
  </si>
  <si>
    <t>消防救援事务</t>
  </si>
  <si>
    <t>22404</t>
  </si>
  <si>
    <t>矿山安全</t>
  </si>
  <si>
    <t>22405</t>
  </si>
  <si>
    <t>地震事务</t>
  </si>
  <si>
    <t>22406</t>
  </si>
  <si>
    <t>自然灾害防治</t>
  </si>
  <si>
    <t>22407</t>
  </si>
  <si>
    <t>自然灾害救灾及恢复重建支出</t>
  </si>
  <si>
    <t>22499</t>
  </si>
  <si>
    <t>其他灾害防治及应急管理支出</t>
  </si>
  <si>
    <t>227</t>
  </si>
  <si>
    <t>预备费</t>
  </si>
  <si>
    <t>229</t>
  </si>
  <si>
    <t>22902</t>
  </si>
  <si>
    <t>年初预留</t>
  </si>
  <si>
    <t>22999</t>
  </si>
  <si>
    <t>232</t>
  </si>
  <si>
    <t>债务付息支出</t>
  </si>
  <si>
    <t>23203</t>
  </si>
  <si>
    <t>地方政府一般债务付息支出</t>
  </si>
  <si>
    <t>233</t>
  </si>
  <si>
    <t>债务发行费用支出</t>
  </si>
  <si>
    <t>23303</t>
  </si>
  <si>
    <t>地方政府一般债务发行费用支出</t>
  </si>
  <si>
    <t>支出总计</t>
  </si>
  <si>
    <t>表二(录入表）</t>
  </si>
  <si>
    <t>删除科目，
相关支出转列科目明细：</t>
  </si>
  <si>
    <t>删除科目，
允许录入上年预算数及上年预计执行数，不允许录入预算数科目明细：</t>
  </si>
  <si>
    <t>2079902</t>
  </si>
  <si>
    <t>宣传文化发展专项支出</t>
  </si>
  <si>
    <t>2025年已删除，仅允许录入上年预算数及上年预计执行数。</t>
  </si>
  <si>
    <r>
      <rPr>
        <sz val="11"/>
        <rFont val="Times New Roman"/>
        <charset val="134"/>
      </rPr>
      <t xml:space="preserve">2080208 </t>
    </r>
    <r>
      <rPr>
        <sz val="11"/>
        <rFont val="仿宋_GB2312"/>
        <charset val="134"/>
      </rPr>
      <t>转列</t>
    </r>
    <r>
      <rPr>
        <sz val="11"/>
        <rFont val="Times New Roman"/>
        <charset val="134"/>
      </rPr>
      <t xml:space="preserve"> 2013904</t>
    </r>
  </si>
  <si>
    <t>2130704</t>
  </si>
  <si>
    <t>国有农场办社会职能改革补助</t>
  </si>
  <si>
    <r>
      <rPr>
        <sz val="11"/>
        <rFont val="Times New Roman"/>
        <charset val="134"/>
      </rPr>
      <t xml:space="preserve">21016     </t>
    </r>
    <r>
      <rPr>
        <sz val="11"/>
        <rFont val="仿宋_GB2312"/>
        <charset val="134"/>
      </rPr>
      <t>转列</t>
    </r>
    <r>
      <rPr>
        <sz val="11"/>
        <rFont val="Times New Roman"/>
        <charset val="134"/>
      </rPr>
      <t xml:space="preserve"> 2080209</t>
    </r>
  </si>
  <si>
    <t>2210101</t>
  </si>
  <si>
    <t>廉租住房</t>
  </si>
  <si>
    <r>
      <rPr>
        <sz val="11"/>
        <rFont val="Times New Roman"/>
        <charset val="134"/>
      </rPr>
      <t xml:space="preserve">2130501 </t>
    </r>
    <r>
      <rPr>
        <sz val="11"/>
        <rFont val="仿宋_GB2312"/>
        <charset val="134"/>
      </rPr>
      <t>转列</t>
    </r>
    <r>
      <rPr>
        <sz val="11"/>
        <rFont val="Times New Roman"/>
        <charset val="134"/>
      </rPr>
      <t xml:space="preserve"> 2130101</t>
    </r>
  </si>
  <si>
    <t>2210109</t>
  </si>
  <si>
    <t>住房租赁市场发展</t>
  </si>
  <si>
    <r>
      <rPr>
        <sz val="11"/>
        <rFont val="Times New Roman"/>
        <charset val="134"/>
      </rPr>
      <t xml:space="preserve">2130502 </t>
    </r>
    <r>
      <rPr>
        <sz val="11"/>
        <rFont val="仿宋_GB2312"/>
        <charset val="134"/>
      </rPr>
      <t>转列</t>
    </r>
    <r>
      <rPr>
        <sz val="11"/>
        <rFont val="Times New Roman"/>
        <charset val="134"/>
      </rPr>
      <t xml:space="preserve"> 2130102</t>
    </r>
  </si>
  <si>
    <t>2013904</t>
  </si>
  <si>
    <t>专项业务</t>
  </si>
  <si>
    <t>2024年2080208科目上年预算数及上年执行数转列在此。</t>
  </si>
  <si>
    <r>
      <rPr>
        <sz val="11"/>
        <rFont val="Times New Roman"/>
        <charset val="134"/>
      </rPr>
      <t xml:space="preserve">2130503 </t>
    </r>
    <r>
      <rPr>
        <sz val="11"/>
        <rFont val="仿宋_GB2312"/>
        <charset val="134"/>
      </rPr>
      <t>转列</t>
    </r>
    <r>
      <rPr>
        <sz val="11"/>
        <rFont val="Times New Roman"/>
        <charset val="134"/>
      </rPr>
      <t xml:space="preserve"> 2130103</t>
    </r>
  </si>
  <si>
    <t>2080209</t>
  </si>
  <si>
    <t>老龄事务</t>
  </si>
  <si>
    <t>2024年21016科目上年预算数及上年执行数转列在此。</t>
  </si>
  <si>
    <r>
      <rPr>
        <sz val="11"/>
        <rFont val="Times New Roman"/>
        <charset val="134"/>
      </rPr>
      <t xml:space="preserve">2130550 </t>
    </r>
    <r>
      <rPr>
        <sz val="11"/>
        <rFont val="仿宋_GB2312"/>
        <charset val="134"/>
      </rPr>
      <t>转列</t>
    </r>
    <r>
      <rPr>
        <sz val="11"/>
        <rFont val="Times New Roman"/>
        <charset val="134"/>
      </rPr>
      <t xml:space="preserve"> 2130104</t>
    </r>
  </si>
  <si>
    <t>2130101</t>
  </si>
  <si>
    <t>行政运行</t>
  </si>
  <si>
    <t>2024年2130501科目上年预算数及上年执行数转列在此。</t>
  </si>
  <si>
    <r>
      <rPr>
        <sz val="11"/>
        <rFont val="Times New Roman"/>
        <charset val="134"/>
      </rPr>
      <t xml:space="preserve">2210106 </t>
    </r>
    <r>
      <rPr>
        <sz val="11"/>
        <rFont val="仿宋_GB2312"/>
        <charset val="134"/>
      </rPr>
      <t>转列</t>
    </r>
    <r>
      <rPr>
        <sz val="11"/>
        <rFont val="Times New Roman"/>
        <charset val="134"/>
      </rPr>
      <t xml:space="preserve"> 2210111</t>
    </r>
  </si>
  <si>
    <t>2130102</t>
  </si>
  <si>
    <t>一般行政管理事务</t>
  </si>
  <si>
    <t>2024年2130502科目上年预算数及上年执行数转列在此。</t>
  </si>
  <si>
    <r>
      <rPr>
        <sz val="11"/>
        <rFont val="Times New Roman"/>
        <charset val="134"/>
      </rPr>
      <t xml:space="preserve">2210107 </t>
    </r>
    <r>
      <rPr>
        <sz val="11"/>
        <rFont val="仿宋_GB2312"/>
        <charset val="134"/>
      </rPr>
      <t>转列</t>
    </r>
    <r>
      <rPr>
        <sz val="11"/>
        <rFont val="Times New Roman"/>
        <charset val="134"/>
      </rPr>
      <t xml:space="preserve"> 2210111</t>
    </r>
  </si>
  <si>
    <t>2130103</t>
  </si>
  <si>
    <t>机关服务</t>
  </si>
  <si>
    <t>2024年2130503科目上年预算数及上年执行数转列在此。</t>
  </si>
  <si>
    <r>
      <rPr>
        <sz val="11"/>
        <rFont val="Times New Roman"/>
        <charset val="134"/>
      </rPr>
      <t xml:space="preserve">2210110 </t>
    </r>
    <r>
      <rPr>
        <sz val="11"/>
        <rFont val="仿宋_GB2312"/>
        <charset val="134"/>
      </rPr>
      <t>转列</t>
    </r>
    <r>
      <rPr>
        <sz val="11"/>
        <rFont val="Times New Roman"/>
        <charset val="134"/>
      </rPr>
      <t xml:space="preserve"> 2210111</t>
    </r>
  </si>
  <si>
    <t>2130104</t>
  </si>
  <si>
    <t>事业运行</t>
  </si>
  <si>
    <t>2024年2130550科目上年预算数及上年执行数转列在此。</t>
  </si>
  <si>
    <t>2210111</t>
  </si>
  <si>
    <t>配租型住房保障</t>
  </si>
  <si>
    <t>2024年2210106、2210107、2210110科目上年预算数及上年执行数转列在此。</t>
  </si>
  <si>
    <t>2010101</t>
  </si>
  <si>
    <t>2010102</t>
  </si>
  <si>
    <t>2010103</t>
  </si>
  <si>
    <t>2010104</t>
  </si>
  <si>
    <t>人大会议</t>
  </si>
  <si>
    <t>2010105</t>
  </si>
  <si>
    <t>人大立法</t>
  </si>
  <si>
    <t>2010106</t>
  </si>
  <si>
    <t>人大监督</t>
  </si>
  <si>
    <t>2010107</t>
  </si>
  <si>
    <t>人大代表履职能力提升</t>
  </si>
  <si>
    <t>2010108</t>
  </si>
  <si>
    <t>代表工作</t>
  </si>
  <si>
    <t>2010109</t>
  </si>
  <si>
    <t>人大信访工作</t>
  </si>
  <si>
    <t>2010150</t>
  </si>
  <si>
    <t>2010199</t>
  </si>
  <si>
    <t>其他人大事务支出</t>
  </si>
  <si>
    <t>2010201</t>
  </si>
  <si>
    <t>2010202</t>
  </si>
  <si>
    <t>2010203</t>
  </si>
  <si>
    <t>2010204</t>
  </si>
  <si>
    <t>政协会议</t>
  </si>
  <si>
    <t>2010205</t>
  </si>
  <si>
    <t>委员视察</t>
  </si>
  <si>
    <t>2010206</t>
  </si>
  <si>
    <t>参政议政</t>
  </si>
  <si>
    <t>2010250</t>
  </si>
  <si>
    <t>2010299</t>
  </si>
  <si>
    <t>其他政协事务支出</t>
  </si>
  <si>
    <t>2010301</t>
  </si>
  <si>
    <t>2010302</t>
  </si>
  <si>
    <t>2010303</t>
  </si>
  <si>
    <t>2010304</t>
  </si>
  <si>
    <t>专项服务</t>
  </si>
  <si>
    <t>2010305</t>
  </si>
  <si>
    <t>专项业务及机关事务管理</t>
  </si>
  <si>
    <t>2010306</t>
  </si>
  <si>
    <t>政务公开审批</t>
  </si>
  <si>
    <t>2010309</t>
  </si>
  <si>
    <t>参事事务</t>
  </si>
  <si>
    <t>2010350</t>
  </si>
  <si>
    <t>2010399</t>
  </si>
  <si>
    <t>其他政府办公厅（室）及相关机构事务支出</t>
  </si>
  <si>
    <t>2010401</t>
  </si>
  <si>
    <t>2010402</t>
  </si>
  <si>
    <t>2010403</t>
  </si>
  <si>
    <t>2010404</t>
  </si>
  <si>
    <t>战略规划与实施</t>
  </si>
  <si>
    <t>2010405</t>
  </si>
  <si>
    <t>日常经济运行调节</t>
  </si>
  <si>
    <t>2010406</t>
  </si>
  <si>
    <t>社会事业发展规划</t>
  </si>
  <si>
    <t>2010407</t>
  </si>
  <si>
    <t>经济体制改革研究</t>
  </si>
  <si>
    <t>2010408</t>
  </si>
  <si>
    <t>物价管理</t>
  </si>
  <si>
    <t>2010450</t>
  </si>
  <si>
    <t>2010499</t>
  </si>
  <si>
    <t>其他发展与改革事务支出</t>
  </si>
  <si>
    <t>2010501</t>
  </si>
  <si>
    <t>2010502</t>
  </si>
  <si>
    <t>2010503</t>
  </si>
  <si>
    <t>2010504</t>
  </si>
  <si>
    <t>信息事务</t>
  </si>
  <si>
    <t>2010505</t>
  </si>
  <si>
    <t>专项统计业务</t>
  </si>
  <si>
    <t>2010506</t>
  </si>
  <si>
    <t>统计管理</t>
  </si>
  <si>
    <t>2010507</t>
  </si>
  <si>
    <t>专项普查活动</t>
  </si>
  <si>
    <t>2010508</t>
  </si>
  <si>
    <t>统计抽样调查</t>
  </si>
  <si>
    <t>2010550</t>
  </si>
  <si>
    <t>2010599</t>
  </si>
  <si>
    <t>其他统计信息事务支出</t>
  </si>
  <si>
    <t>2010601</t>
  </si>
  <si>
    <t>2010602</t>
  </si>
  <si>
    <t>2010603</t>
  </si>
  <si>
    <t>2010604</t>
  </si>
  <si>
    <t>预算改革业务</t>
  </si>
  <si>
    <t>2010605</t>
  </si>
  <si>
    <t>财政国库业务</t>
  </si>
  <si>
    <t>2010606</t>
  </si>
  <si>
    <t>财政监察</t>
  </si>
  <si>
    <t>2010607</t>
  </si>
  <si>
    <t>信息化建设</t>
  </si>
  <si>
    <t>2010608</t>
  </si>
  <si>
    <t>财政委托业务支出</t>
  </si>
  <si>
    <t>2010650</t>
  </si>
  <si>
    <t>2010699</t>
  </si>
  <si>
    <t>其他财政事务支出</t>
  </si>
  <si>
    <t>2010701</t>
  </si>
  <si>
    <t>2010702</t>
  </si>
  <si>
    <t>2010703</t>
  </si>
  <si>
    <t>2010709</t>
  </si>
  <si>
    <t>2010710</t>
  </si>
  <si>
    <t>税收业务</t>
  </si>
  <si>
    <t>2010750</t>
  </si>
  <si>
    <t>2010799</t>
  </si>
  <si>
    <t>其他税收事务支出</t>
  </si>
  <si>
    <t>2010801</t>
  </si>
  <si>
    <t>2010802</t>
  </si>
  <si>
    <t>2010803</t>
  </si>
  <si>
    <t>2010804</t>
  </si>
  <si>
    <t>审计业务</t>
  </si>
  <si>
    <t>2010805</t>
  </si>
  <si>
    <t>审计管理</t>
  </si>
  <si>
    <t>2010806</t>
  </si>
  <si>
    <t>2010850</t>
  </si>
  <si>
    <t>2010899</t>
  </si>
  <si>
    <t>其他审计事务支出</t>
  </si>
  <si>
    <t>2010901</t>
  </si>
  <si>
    <t>2010902</t>
  </si>
  <si>
    <t>2010903</t>
  </si>
  <si>
    <t>2010905</t>
  </si>
  <si>
    <t>缉私办案</t>
  </si>
  <si>
    <t>2010907</t>
  </si>
  <si>
    <t>口岸管理</t>
  </si>
  <si>
    <t>2010908</t>
  </si>
  <si>
    <t>2010909</t>
  </si>
  <si>
    <t>海关关务</t>
  </si>
  <si>
    <t>2010910</t>
  </si>
  <si>
    <t>关税征管</t>
  </si>
  <si>
    <t>2010911</t>
  </si>
  <si>
    <t>海关监管</t>
  </si>
  <si>
    <t>2010912</t>
  </si>
  <si>
    <t>检验检疫</t>
  </si>
  <si>
    <t>2010950</t>
  </si>
  <si>
    <t>2010999</t>
  </si>
  <si>
    <t>其他海关事务支出</t>
  </si>
  <si>
    <t>2011101</t>
  </si>
  <si>
    <t>2011102</t>
  </si>
  <si>
    <t>2011103</t>
  </si>
  <si>
    <t>2011104</t>
  </si>
  <si>
    <t>大案要案查处</t>
  </si>
  <si>
    <t>2011105</t>
  </si>
  <si>
    <t>派驻派出机构</t>
  </si>
  <si>
    <t>2011106</t>
  </si>
  <si>
    <t>巡视工作</t>
  </si>
  <si>
    <t>2011150</t>
  </si>
  <si>
    <t>2011199</t>
  </si>
  <si>
    <t>其他纪检监察事务支出</t>
  </si>
  <si>
    <t>2011301</t>
  </si>
  <si>
    <t>2011302</t>
  </si>
  <si>
    <t>2011303</t>
  </si>
  <si>
    <t>2011304</t>
  </si>
  <si>
    <t>对外贸易管理</t>
  </si>
  <si>
    <t>2011305</t>
  </si>
  <si>
    <t>国际经济合作</t>
  </si>
  <si>
    <t>2011306</t>
  </si>
  <si>
    <t>外资管理</t>
  </si>
  <si>
    <t>2011307</t>
  </si>
  <si>
    <t>国内贸易管理</t>
  </si>
  <si>
    <t>2011308</t>
  </si>
  <si>
    <t>招商引资</t>
  </si>
  <si>
    <t>2011350</t>
  </si>
  <si>
    <t>2011399</t>
  </si>
  <si>
    <t>其他商贸事务支出</t>
  </si>
  <si>
    <t>2011401</t>
  </si>
  <si>
    <t>2011402</t>
  </si>
  <si>
    <t>2011403</t>
  </si>
  <si>
    <t>2011404</t>
  </si>
  <si>
    <t>专利审批</t>
  </si>
  <si>
    <t>2011405</t>
  </si>
  <si>
    <t>知识产权战略和规划</t>
  </si>
  <si>
    <t>2011408</t>
  </si>
  <si>
    <t>国际合作与交流</t>
  </si>
  <si>
    <t>2011409</t>
  </si>
  <si>
    <t>知识产权宏观管理</t>
  </si>
  <si>
    <t>2011410</t>
  </si>
  <si>
    <t>商标管理</t>
  </si>
  <si>
    <t>2011411</t>
  </si>
  <si>
    <t>原产地地理标志管理</t>
  </si>
  <si>
    <t>2011450</t>
  </si>
  <si>
    <t>2011499</t>
  </si>
  <si>
    <t>其他知识产权事务支出</t>
  </si>
  <si>
    <t>2012301</t>
  </si>
  <si>
    <t>2012302</t>
  </si>
  <si>
    <t>2012303</t>
  </si>
  <si>
    <t>2012304</t>
  </si>
  <si>
    <t>民族工作专项</t>
  </si>
  <si>
    <t>2012350</t>
  </si>
  <si>
    <t>2012399</t>
  </si>
  <si>
    <t>其他民族事务支出</t>
  </si>
  <si>
    <t>2012501</t>
  </si>
  <si>
    <t>2012502</t>
  </si>
  <si>
    <t>2012503</t>
  </si>
  <si>
    <t>2012504</t>
  </si>
  <si>
    <t>港澳事务</t>
  </si>
  <si>
    <t>2012505</t>
  </si>
  <si>
    <t>台湾事务</t>
  </si>
  <si>
    <t>2012550</t>
  </si>
  <si>
    <t>2012599</t>
  </si>
  <si>
    <t>其他港澳台事务支出</t>
  </si>
  <si>
    <t>2012601</t>
  </si>
  <si>
    <t>2012602</t>
  </si>
  <si>
    <t>2012603</t>
  </si>
  <si>
    <t>2012604</t>
  </si>
  <si>
    <t>档案馆</t>
  </si>
  <si>
    <t>2012699</t>
  </si>
  <si>
    <t>其他档案事务支出</t>
  </si>
  <si>
    <t>2012801</t>
  </si>
  <si>
    <t>2012802</t>
  </si>
  <si>
    <t>2012803</t>
  </si>
  <si>
    <t>2012804</t>
  </si>
  <si>
    <t>2012850</t>
  </si>
  <si>
    <t>2012899</t>
  </si>
  <si>
    <t>其他民主党派及工商联事务支出</t>
  </si>
  <si>
    <t>2012901</t>
  </si>
  <si>
    <t>2012902</t>
  </si>
  <si>
    <t>2012903</t>
  </si>
  <si>
    <t>2012906</t>
  </si>
  <si>
    <t>工会事务</t>
  </si>
  <si>
    <t>2012950</t>
  </si>
  <si>
    <t>2012999</t>
  </si>
  <si>
    <t>其他群众团体事务支出</t>
  </si>
  <si>
    <t>2013101</t>
  </si>
  <si>
    <t>2013102</t>
  </si>
  <si>
    <t>2013103</t>
  </si>
  <si>
    <t>2013105</t>
  </si>
  <si>
    <t>2013150</t>
  </si>
  <si>
    <t>2013199</t>
  </si>
  <si>
    <t>其他党委办公厅（室）及相关机构事务支出</t>
  </si>
  <si>
    <t>2013201</t>
  </si>
  <si>
    <t>2013202</t>
  </si>
  <si>
    <t>2013203</t>
  </si>
  <si>
    <t>2013204</t>
  </si>
  <si>
    <t>公务员事务</t>
  </si>
  <si>
    <t>2013250</t>
  </si>
  <si>
    <t>2013299</t>
  </si>
  <si>
    <t>其他组织事务支出</t>
  </si>
  <si>
    <t>2013301</t>
  </si>
  <si>
    <t>2013302</t>
  </si>
  <si>
    <t>2013303</t>
  </si>
  <si>
    <t>2013304</t>
  </si>
  <si>
    <t>宣传管理</t>
  </si>
  <si>
    <t>2013350</t>
  </si>
  <si>
    <t>2013399</t>
  </si>
  <si>
    <t>其他宣传事务支出</t>
  </si>
  <si>
    <t>2013401</t>
  </si>
  <si>
    <t>2013402</t>
  </si>
  <si>
    <t>2013403</t>
  </si>
  <si>
    <t>2013404</t>
  </si>
  <si>
    <t>宗教事务</t>
  </si>
  <si>
    <t>2013405</t>
  </si>
  <si>
    <t>华侨事务</t>
  </si>
  <si>
    <t>2013450</t>
  </si>
  <si>
    <t>2013499</t>
  </si>
  <si>
    <t>其他统战事务支出</t>
  </si>
  <si>
    <t>2013501</t>
  </si>
  <si>
    <t>2013502</t>
  </si>
  <si>
    <t>2013503</t>
  </si>
  <si>
    <t>2013550</t>
  </si>
  <si>
    <t>2013599</t>
  </si>
  <si>
    <t>其他对外联络事务支出</t>
  </si>
  <si>
    <t>2013601</t>
  </si>
  <si>
    <t>2013602</t>
  </si>
  <si>
    <t>2013603</t>
  </si>
  <si>
    <t>2013650</t>
  </si>
  <si>
    <t>2013699</t>
  </si>
  <si>
    <t>2013701</t>
  </si>
  <si>
    <t>2013702</t>
  </si>
  <si>
    <t>2013703</t>
  </si>
  <si>
    <t>2013704</t>
  </si>
  <si>
    <t>信息安全事务</t>
  </si>
  <si>
    <t>2013750</t>
  </si>
  <si>
    <t>2013799</t>
  </si>
  <si>
    <t>其他网信事务支出</t>
  </si>
  <si>
    <t>2013801</t>
  </si>
  <si>
    <t>2013802</t>
  </si>
  <si>
    <t>2013803</t>
  </si>
  <si>
    <t>2013804</t>
  </si>
  <si>
    <t>经营主体管理</t>
  </si>
  <si>
    <t>2013805</t>
  </si>
  <si>
    <t>市场秩序执法</t>
  </si>
  <si>
    <t>2013808</t>
  </si>
  <si>
    <t>2013810</t>
  </si>
  <si>
    <t>质量基础</t>
  </si>
  <si>
    <t>2013812</t>
  </si>
  <si>
    <t>药品事务</t>
  </si>
  <si>
    <t>2013813</t>
  </si>
  <si>
    <t>医疗器械事务</t>
  </si>
  <si>
    <t>2013814</t>
  </si>
  <si>
    <t>化妆品事务</t>
  </si>
  <si>
    <t>2013815</t>
  </si>
  <si>
    <t>质量安全监管</t>
  </si>
  <si>
    <t>2013816</t>
  </si>
  <si>
    <t>食品安全监管</t>
  </si>
  <si>
    <t>2013850</t>
  </si>
  <si>
    <t>2013899</t>
  </si>
  <si>
    <t>其他市场监督管理事务</t>
  </si>
  <si>
    <t>2013901</t>
  </si>
  <si>
    <t>2013902</t>
  </si>
  <si>
    <t>2013903</t>
  </si>
  <si>
    <t>2013950</t>
  </si>
  <si>
    <t>2013999</t>
  </si>
  <si>
    <t>其他社会工作事务支出</t>
  </si>
  <si>
    <t>2014001</t>
  </si>
  <si>
    <t>2014002</t>
  </si>
  <si>
    <t>2014003</t>
  </si>
  <si>
    <t>2014004</t>
  </si>
  <si>
    <t>信访业务</t>
  </si>
  <si>
    <t>2014050</t>
  </si>
  <si>
    <t>2014099</t>
  </si>
  <si>
    <t>其他信访事务支出</t>
  </si>
  <si>
    <t>2014101</t>
  </si>
  <si>
    <t>2014102</t>
  </si>
  <si>
    <t>2014103</t>
  </si>
  <si>
    <t>2014150</t>
  </si>
  <si>
    <t>2014199</t>
  </si>
  <si>
    <t>其他数据事务支出</t>
  </si>
  <si>
    <t>2019901</t>
  </si>
  <si>
    <t>国家赔偿费用支出</t>
  </si>
  <si>
    <t>2019999</t>
  </si>
  <si>
    <t>2020101</t>
  </si>
  <si>
    <t>2020102</t>
  </si>
  <si>
    <t>2020103</t>
  </si>
  <si>
    <t>2020104</t>
  </si>
  <si>
    <t>2020150</t>
  </si>
  <si>
    <t>2020199</t>
  </si>
  <si>
    <t>其他外交管理事务支出</t>
  </si>
  <si>
    <t>2020201</t>
  </si>
  <si>
    <t>驻外使领馆（团、处）</t>
  </si>
  <si>
    <t>2020202</t>
  </si>
  <si>
    <t>其他驻外机构支出</t>
  </si>
  <si>
    <t>2020304</t>
  </si>
  <si>
    <t>援外优惠贷款贴息</t>
  </si>
  <si>
    <t>2020306</t>
  </si>
  <si>
    <t>2020401</t>
  </si>
  <si>
    <t>国际组织会费</t>
  </si>
  <si>
    <t>2020402</t>
  </si>
  <si>
    <t>国际组织捐赠</t>
  </si>
  <si>
    <t>2020403</t>
  </si>
  <si>
    <t>维和摊款</t>
  </si>
  <si>
    <t>2020404</t>
  </si>
  <si>
    <t>国际组织股金及基金</t>
  </si>
  <si>
    <t>2020499</t>
  </si>
  <si>
    <t>其他国际组织支出</t>
  </si>
  <si>
    <t>2020503</t>
  </si>
  <si>
    <t>在华国际会议</t>
  </si>
  <si>
    <t>2020504</t>
  </si>
  <si>
    <t>国际交流活动</t>
  </si>
  <si>
    <t>2020505</t>
  </si>
  <si>
    <t>对外合作活动</t>
  </si>
  <si>
    <t>2020599</t>
  </si>
  <si>
    <t>其他对外合作与交流支出</t>
  </si>
  <si>
    <t>2020601</t>
  </si>
  <si>
    <t>2020701</t>
  </si>
  <si>
    <t>边界勘界</t>
  </si>
  <si>
    <t>2020702</t>
  </si>
  <si>
    <t>边界联检</t>
  </si>
  <si>
    <t>2020703</t>
  </si>
  <si>
    <t>边界界桩维护</t>
  </si>
  <si>
    <t>2020799</t>
  </si>
  <si>
    <t>2020801</t>
  </si>
  <si>
    <t>2020802</t>
  </si>
  <si>
    <t>2020803</t>
  </si>
  <si>
    <t>2020850</t>
  </si>
  <si>
    <t>2020899</t>
  </si>
  <si>
    <t>其他国际发展合作支出</t>
  </si>
  <si>
    <t>2029999</t>
  </si>
  <si>
    <t>2030101</t>
  </si>
  <si>
    <t>现役部队</t>
  </si>
  <si>
    <t>2030102</t>
  </si>
  <si>
    <t>预备役部队</t>
  </si>
  <si>
    <t>2030199</t>
  </si>
  <si>
    <t>其他军费支出</t>
  </si>
  <si>
    <t>2030401</t>
  </si>
  <si>
    <t>2030501</t>
  </si>
  <si>
    <t>2030601</t>
  </si>
  <si>
    <t>兵役征集</t>
  </si>
  <si>
    <t>2030602</t>
  </si>
  <si>
    <t>经济动员</t>
  </si>
  <si>
    <t>2030603</t>
  </si>
  <si>
    <t>人民防空</t>
  </si>
  <si>
    <t>2030604</t>
  </si>
  <si>
    <t>交通战备</t>
  </si>
  <si>
    <t>2030607</t>
  </si>
  <si>
    <t>民兵</t>
  </si>
  <si>
    <t>2030608</t>
  </si>
  <si>
    <t>边海防</t>
  </si>
  <si>
    <t>2030699</t>
  </si>
  <si>
    <t>其他国防动员支出</t>
  </si>
  <si>
    <t>2039999</t>
  </si>
  <si>
    <t>2040101</t>
  </si>
  <si>
    <t>2040199</t>
  </si>
  <si>
    <t>其他武装警察部队支出</t>
  </si>
  <si>
    <t>2040201</t>
  </si>
  <si>
    <t>2040202</t>
  </si>
  <si>
    <t>2040203</t>
  </si>
  <si>
    <t>2040219</t>
  </si>
  <si>
    <t>2040220</t>
  </si>
  <si>
    <t>执法办案</t>
  </si>
  <si>
    <t>2040221</t>
  </si>
  <si>
    <t>特别业务</t>
  </si>
  <si>
    <t>2040222</t>
  </si>
  <si>
    <t>特勤业务</t>
  </si>
  <si>
    <t>2040223</t>
  </si>
  <si>
    <t>移民事务</t>
  </si>
  <si>
    <t>2040250</t>
  </si>
  <si>
    <t>2040299</t>
  </si>
  <si>
    <t>其他公安支出</t>
  </si>
  <si>
    <t>2040301</t>
  </si>
  <si>
    <t>2040302</t>
  </si>
  <si>
    <t>2040303</t>
  </si>
  <si>
    <t>2040304</t>
  </si>
  <si>
    <t>安全业务</t>
  </si>
  <si>
    <t>2040350</t>
  </si>
  <si>
    <t>2040399</t>
  </si>
  <si>
    <t>其他国家安全支出</t>
  </si>
  <si>
    <t>2040401</t>
  </si>
  <si>
    <t>2040402</t>
  </si>
  <si>
    <t>2040403</t>
  </si>
  <si>
    <t>2040409</t>
  </si>
  <si>
    <t>“两房”建设</t>
  </si>
  <si>
    <t>2040410</t>
  </si>
  <si>
    <t>检察监督</t>
  </si>
  <si>
    <t>2040450</t>
  </si>
  <si>
    <t>2040499</t>
  </si>
  <si>
    <t>其他检察支出</t>
  </si>
  <si>
    <t>2040501</t>
  </si>
  <si>
    <t>2040502</t>
  </si>
  <si>
    <t>2040503</t>
  </si>
  <si>
    <t>2040504</t>
  </si>
  <si>
    <t>案件审判</t>
  </si>
  <si>
    <t>2040505</t>
  </si>
  <si>
    <t>案件执行</t>
  </si>
  <si>
    <t>2040506</t>
  </si>
  <si>
    <t>“两庭”建设</t>
  </si>
  <si>
    <t>2040550</t>
  </si>
  <si>
    <t>2040599</t>
  </si>
  <si>
    <t>其他法院支出</t>
  </si>
  <si>
    <t>2040601</t>
  </si>
  <si>
    <t>2040602</t>
  </si>
  <si>
    <t>2040603</t>
  </si>
  <si>
    <t>2040604</t>
  </si>
  <si>
    <t>基层司法业务</t>
  </si>
  <si>
    <t>2040605</t>
  </si>
  <si>
    <t>普法宣传</t>
  </si>
  <si>
    <t>2040606</t>
  </si>
  <si>
    <t>律师管理</t>
  </si>
  <si>
    <t>2040607</t>
  </si>
  <si>
    <t>公共法律服务</t>
  </si>
  <si>
    <t>2040608</t>
  </si>
  <si>
    <t>国家统一法律职业资格考试</t>
  </si>
  <si>
    <t>2040610</t>
  </si>
  <si>
    <t>社区矫正</t>
  </si>
  <si>
    <t>2040612</t>
  </si>
  <si>
    <t>法治建设</t>
  </si>
  <si>
    <t>2040613</t>
  </si>
  <si>
    <t>2040650</t>
  </si>
  <si>
    <t>2040699</t>
  </si>
  <si>
    <t>其他司法支出</t>
  </si>
  <si>
    <t>2040701</t>
  </si>
  <si>
    <t>2040702</t>
  </si>
  <si>
    <t>2040703</t>
  </si>
  <si>
    <t>2040704</t>
  </si>
  <si>
    <t>罪犯生活及医疗卫生</t>
  </si>
  <si>
    <t>2040705</t>
  </si>
  <si>
    <t>监狱业务及罪犯改造</t>
  </si>
  <si>
    <t>2040706</t>
  </si>
  <si>
    <t>狱政设施建设</t>
  </si>
  <si>
    <t>2040707</t>
  </si>
  <si>
    <t>2040750</t>
  </si>
  <si>
    <t>2040799</t>
  </si>
  <si>
    <t>其他监狱支出</t>
  </si>
  <si>
    <t>2040801</t>
  </si>
  <si>
    <t>2040802</t>
  </si>
  <si>
    <t>2040803</t>
  </si>
  <si>
    <t>2040804</t>
  </si>
  <si>
    <t>强制隔离戒毒人员生活</t>
  </si>
  <si>
    <t>2040805</t>
  </si>
  <si>
    <t>强制隔离戒毒人员教育</t>
  </si>
  <si>
    <t>2040806</t>
  </si>
  <si>
    <t>所政设施建设</t>
  </si>
  <si>
    <t>2040807</t>
  </si>
  <si>
    <t>2040850</t>
  </si>
  <si>
    <t>2040899</t>
  </si>
  <si>
    <t>其他强制隔离戒毒支出</t>
  </si>
  <si>
    <t>2040901</t>
  </si>
  <si>
    <t>2040902</t>
  </si>
  <si>
    <t>2040903</t>
  </si>
  <si>
    <t>2040904</t>
  </si>
  <si>
    <t>保密技术</t>
  </si>
  <si>
    <t>2040905</t>
  </si>
  <si>
    <t>保密管理</t>
  </si>
  <si>
    <t>2040950</t>
  </si>
  <si>
    <t>2040999</t>
  </si>
  <si>
    <t>其他国家保密支出</t>
  </si>
  <si>
    <t>2041001</t>
  </si>
  <si>
    <t>2041002</t>
  </si>
  <si>
    <t>2041006</t>
  </si>
  <si>
    <t>2041007</t>
  </si>
  <si>
    <t>缉私业务</t>
  </si>
  <si>
    <t>2041099</t>
  </si>
  <si>
    <t>其他缉私警察支出</t>
  </si>
  <si>
    <t>2049902</t>
  </si>
  <si>
    <t>国家司法救助支出</t>
  </si>
  <si>
    <t>2049999</t>
  </si>
  <si>
    <t>2050101</t>
  </si>
  <si>
    <t>2050102</t>
  </si>
  <si>
    <t>2050103</t>
  </si>
  <si>
    <t>2050199</t>
  </si>
  <si>
    <t>其他教育管理事务支出</t>
  </si>
  <si>
    <t>2050201</t>
  </si>
  <si>
    <t>学前教育</t>
  </si>
  <si>
    <t>2050202</t>
  </si>
  <si>
    <t>小学教育</t>
  </si>
  <si>
    <t>2050203</t>
  </si>
  <si>
    <t>初中教育</t>
  </si>
  <si>
    <t>2050204</t>
  </si>
  <si>
    <t>高中教育</t>
  </si>
  <si>
    <t>2050205</t>
  </si>
  <si>
    <t>高等教育</t>
  </si>
  <si>
    <t>2050299</t>
  </si>
  <si>
    <t>其他普通教育支出</t>
  </si>
  <si>
    <t>2050301</t>
  </si>
  <si>
    <t>初等职业教育</t>
  </si>
  <si>
    <t>2050302</t>
  </si>
  <si>
    <t>中等职业教育</t>
  </si>
  <si>
    <t>2050303</t>
  </si>
  <si>
    <t>技校教育</t>
  </si>
  <si>
    <t>2050305</t>
  </si>
  <si>
    <t>高等职业教育</t>
  </si>
  <si>
    <t>2050399</t>
  </si>
  <si>
    <t>其他职业教育支出</t>
  </si>
  <si>
    <t>2050401</t>
  </si>
  <si>
    <t>成人初等教育</t>
  </si>
  <si>
    <t>2050402</t>
  </si>
  <si>
    <t>成人中等教育</t>
  </si>
  <si>
    <t>2050403</t>
  </si>
  <si>
    <t>成人高等教育</t>
  </si>
  <si>
    <t>2050404</t>
  </si>
  <si>
    <t>成人广播电视教育</t>
  </si>
  <si>
    <t>2050499</t>
  </si>
  <si>
    <t>其他成人教育支出</t>
  </si>
  <si>
    <t>2050501</t>
  </si>
  <si>
    <t>广播电视学校</t>
  </si>
  <si>
    <t>2050502</t>
  </si>
  <si>
    <t>教育电视台</t>
  </si>
  <si>
    <t>2050599</t>
  </si>
  <si>
    <t>其他广播电视教育支出</t>
  </si>
  <si>
    <t>2050601</t>
  </si>
  <si>
    <t>出国留学教育</t>
  </si>
  <si>
    <t>2050602</t>
  </si>
  <si>
    <t>来华留学教育</t>
  </si>
  <si>
    <t>2050699</t>
  </si>
  <si>
    <t>其他留学教育支出</t>
  </si>
  <si>
    <t>2050701</t>
  </si>
  <si>
    <t>特殊学校教育</t>
  </si>
  <si>
    <t>2050702</t>
  </si>
  <si>
    <t>专门学校教育</t>
  </si>
  <si>
    <t>2050799</t>
  </si>
  <si>
    <t>其他特殊教育支出</t>
  </si>
  <si>
    <t>2050801</t>
  </si>
  <si>
    <t>教师进修</t>
  </si>
  <si>
    <t>2050802</t>
  </si>
  <si>
    <t>干部教育</t>
  </si>
  <si>
    <t>2050803</t>
  </si>
  <si>
    <t>培训支出</t>
  </si>
  <si>
    <t>2050804</t>
  </si>
  <si>
    <t>退役士兵能力提升</t>
  </si>
  <si>
    <t>2050899</t>
  </si>
  <si>
    <t>其他进修及培训</t>
  </si>
  <si>
    <t>2050901</t>
  </si>
  <si>
    <t>农村中小学校舍建设</t>
  </si>
  <si>
    <t>2050902</t>
  </si>
  <si>
    <t>农村中小学教学设施</t>
  </si>
  <si>
    <t>2050903</t>
  </si>
  <si>
    <t>城市中小学校舍建设</t>
  </si>
  <si>
    <t>2050904</t>
  </si>
  <si>
    <t>城市中小学教学设施</t>
  </si>
  <si>
    <t>2050905</t>
  </si>
  <si>
    <t>中等职业学校教学设施</t>
  </si>
  <si>
    <t>2050999</t>
  </si>
  <si>
    <t>其他教育费附加安排的支出</t>
  </si>
  <si>
    <t>2059999</t>
  </si>
  <si>
    <t>2060101</t>
  </si>
  <si>
    <t>2060102</t>
  </si>
  <si>
    <t>2060103</t>
  </si>
  <si>
    <t>2060199</t>
  </si>
  <si>
    <t>其他科学技术管理事务支出</t>
  </si>
  <si>
    <t>2060201</t>
  </si>
  <si>
    <t>机构运行</t>
  </si>
  <si>
    <t>2060203</t>
  </si>
  <si>
    <t>自然科学基金</t>
  </si>
  <si>
    <t>2060204</t>
  </si>
  <si>
    <t>实验室及相关设施</t>
  </si>
  <si>
    <t>2060205</t>
  </si>
  <si>
    <t>重大科学工程</t>
  </si>
  <si>
    <t>2060206</t>
  </si>
  <si>
    <t>专项基础科研</t>
  </si>
  <si>
    <t>2060207</t>
  </si>
  <si>
    <t>专项技术基础</t>
  </si>
  <si>
    <t>2060208</t>
  </si>
  <si>
    <t>科技人才队伍建设</t>
  </si>
  <si>
    <t>2060299</t>
  </si>
  <si>
    <t>其他基础研究支出</t>
  </si>
  <si>
    <t>2060301</t>
  </si>
  <si>
    <t>2060302</t>
  </si>
  <si>
    <t>社会公益研究</t>
  </si>
  <si>
    <t>2060303</t>
  </si>
  <si>
    <t>高技术研究</t>
  </si>
  <si>
    <t>2060304</t>
  </si>
  <si>
    <t>专项科研试制</t>
  </si>
  <si>
    <t>2060399</t>
  </si>
  <si>
    <t>其他应用研究支出</t>
  </si>
  <si>
    <t>2060401</t>
  </si>
  <si>
    <t>2060404</t>
  </si>
  <si>
    <t>科技成果转化与扩散</t>
  </si>
  <si>
    <t>2060405</t>
  </si>
  <si>
    <t>共性技术研究与开发</t>
  </si>
  <si>
    <t>2060499</t>
  </si>
  <si>
    <t>其他技术研究与开发支出</t>
  </si>
  <si>
    <t>2060501</t>
  </si>
  <si>
    <t>2060502</t>
  </si>
  <si>
    <t>技术创新服务体系</t>
  </si>
  <si>
    <t>2060503</t>
  </si>
  <si>
    <t>科技条件专项</t>
  </si>
  <si>
    <t>2060599</t>
  </si>
  <si>
    <t>其他科技条件与服务支出</t>
  </si>
  <si>
    <t>2060601</t>
  </si>
  <si>
    <t>社会科学研究机构</t>
  </si>
  <si>
    <t>2060602</t>
  </si>
  <si>
    <t>社会科学研究</t>
  </si>
  <si>
    <t>2060603</t>
  </si>
  <si>
    <t>社科基金支出</t>
  </si>
  <si>
    <t>2060699</t>
  </si>
  <si>
    <t>其他社会科学支出</t>
  </si>
  <si>
    <t>2060701</t>
  </si>
  <si>
    <t>2060702</t>
  </si>
  <si>
    <t>科普活动</t>
  </si>
  <si>
    <t>2060703</t>
  </si>
  <si>
    <t>青少年科技活动</t>
  </si>
  <si>
    <t>2060704</t>
  </si>
  <si>
    <t>学术交流活动</t>
  </si>
  <si>
    <t>2060705</t>
  </si>
  <si>
    <t>科技馆站</t>
  </si>
  <si>
    <t>2060799</t>
  </si>
  <si>
    <t>其他科学技术普及支出</t>
  </si>
  <si>
    <t>2060801</t>
  </si>
  <si>
    <t>国际交流与合作</t>
  </si>
  <si>
    <t>2060802</t>
  </si>
  <si>
    <t>重大科技合作项目</t>
  </si>
  <si>
    <t>2060899</t>
  </si>
  <si>
    <t>其他科技交流与合作支出</t>
  </si>
  <si>
    <t>2060901</t>
  </si>
  <si>
    <t>科技重大专项</t>
  </si>
  <si>
    <t>2060902</t>
  </si>
  <si>
    <t>重点研发计划</t>
  </si>
  <si>
    <t>2060999</t>
  </si>
  <si>
    <t>其他科技重大项目</t>
  </si>
  <si>
    <t>2069901</t>
  </si>
  <si>
    <t>科技奖励</t>
  </si>
  <si>
    <t>2069902</t>
  </si>
  <si>
    <t>核应急</t>
  </si>
  <si>
    <t>2069903</t>
  </si>
  <si>
    <t>转制科研机构</t>
  </si>
  <si>
    <t>2069999</t>
  </si>
  <si>
    <t>2070101</t>
  </si>
  <si>
    <t>2070102</t>
  </si>
  <si>
    <t>2070103</t>
  </si>
  <si>
    <t>2070104</t>
  </si>
  <si>
    <t>图书馆</t>
  </si>
  <si>
    <t>2070105</t>
  </si>
  <si>
    <t>文化展示及纪念机构</t>
  </si>
  <si>
    <t>2070106</t>
  </si>
  <si>
    <t>艺术表演场所</t>
  </si>
  <si>
    <t>2070107</t>
  </si>
  <si>
    <t>艺术表演团体</t>
  </si>
  <si>
    <t>2070108</t>
  </si>
  <si>
    <t>文化活动</t>
  </si>
  <si>
    <t>2070109</t>
  </si>
  <si>
    <t>群众文化</t>
  </si>
  <si>
    <t>2070110</t>
  </si>
  <si>
    <t>文化和旅游交流与合作</t>
  </si>
  <si>
    <t>2070111</t>
  </si>
  <si>
    <t>文化创作与保护</t>
  </si>
  <si>
    <t>2070112</t>
  </si>
  <si>
    <t>文化和旅游市场管理</t>
  </si>
  <si>
    <t>2070113</t>
  </si>
  <si>
    <t>旅游宣传</t>
  </si>
  <si>
    <t>2070114</t>
  </si>
  <si>
    <t>文化和旅游管理事务</t>
  </si>
  <si>
    <t>2070199</t>
  </si>
  <si>
    <t>其他文化和旅游支出</t>
  </si>
  <si>
    <t>2070201</t>
  </si>
  <si>
    <t>2070202</t>
  </si>
  <si>
    <t>2070203</t>
  </si>
  <si>
    <t>2070204</t>
  </si>
  <si>
    <t>文物保护</t>
  </si>
  <si>
    <t>2070205</t>
  </si>
  <si>
    <t>博物馆</t>
  </si>
  <si>
    <t>2070206</t>
  </si>
  <si>
    <t>历史名城与古迹</t>
  </si>
  <si>
    <t>2070299</t>
  </si>
  <si>
    <t>其他文物支出</t>
  </si>
  <si>
    <t>2070301</t>
  </si>
  <si>
    <t>2070302</t>
  </si>
  <si>
    <t>2070303</t>
  </si>
  <si>
    <t>2070304</t>
  </si>
  <si>
    <t>运动项目管理</t>
  </si>
  <si>
    <t>2070305</t>
  </si>
  <si>
    <t>体育竞赛</t>
  </si>
  <si>
    <t>2070306</t>
  </si>
  <si>
    <t>体育训练</t>
  </si>
  <si>
    <t>2070307</t>
  </si>
  <si>
    <t>体育场馆</t>
  </si>
  <si>
    <t>2070308</t>
  </si>
  <si>
    <t>群众体育</t>
  </si>
  <si>
    <t>2070309</t>
  </si>
  <si>
    <t>体育交流与合作</t>
  </si>
  <si>
    <t>2070399</t>
  </si>
  <si>
    <t>其他体育支出</t>
  </si>
  <si>
    <t>2070601</t>
  </si>
  <si>
    <t>2070602</t>
  </si>
  <si>
    <t>2070603</t>
  </si>
  <si>
    <t>2070604</t>
  </si>
  <si>
    <t>新闻通讯</t>
  </si>
  <si>
    <t>2070605</t>
  </si>
  <si>
    <t>出版发行</t>
  </si>
  <si>
    <t>2070606</t>
  </si>
  <si>
    <t>版权管理</t>
  </si>
  <si>
    <t>2070607</t>
  </si>
  <si>
    <t>电影</t>
  </si>
  <si>
    <t>2070699</t>
  </si>
  <si>
    <t>其他新闻出版电影支出</t>
  </si>
  <si>
    <t>2070801</t>
  </si>
  <si>
    <t>2070802</t>
  </si>
  <si>
    <t>2070803</t>
  </si>
  <si>
    <t>2070806</t>
  </si>
  <si>
    <t>监测监管</t>
  </si>
  <si>
    <t>2070807</t>
  </si>
  <si>
    <t>传输发射</t>
  </si>
  <si>
    <t>2070808</t>
  </si>
  <si>
    <t>广播电视事务</t>
  </si>
  <si>
    <t>2070899</t>
  </si>
  <si>
    <t>其他广播电视支出</t>
  </si>
  <si>
    <t>2079903</t>
  </si>
  <si>
    <t>文化产业发展专项支出</t>
  </si>
  <si>
    <t>2079999</t>
  </si>
  <si>
    <t>2080101</t>
  </si>
  <si>
    <t>2080102</t>
  </si>
  <si>
    <t>2080103</t>
  </si>
  <si>
    <t>2080104</t>
  </si>
  <si>
    <t>综合业务管理</t>
  </si>
  <si>
    <t>2080105</t>
  </si>
  <si>
    <t>劳动保障监察</t>
  </si>
  <si>
    <t>2080106</t>
  </si>
  <si>
    <t>就业管理事务</t>
  </si>
  <si>
    <t>2080107</t>
  </si>
  <si>
    <t>社会保险业务管理事务</t>
  </si>
  <si>
    <t>2080108</t>
  </si>
  <si>
    <t>2080109</t>
  </si>
  <si>
    <t>社会保险经办机构</t>
  </si>
  <si>
    <t>2080110</t>
  </si>
  <si>
    <t>劳动关系和维权</t>
  </si>
  <si>
    <t>2080111</t>
  </si>
  <si>
    <t>公共就业服务和职业技能鉴定机构</t>
  </si>
  <si>
    <t>2080112</t>
  </si>
  <si>
    <t>劳动人事争议调解仲裁</t>
  </si>
  <si>
    <t>2080113</t>
  </si>
  <si>
    <t>政府特殊津贴</t>
  </si>
  <si>
    <t>2080114</t>
  </si>
  <si>
    <t>资助留学回国人员</t>
  </si>
  <si>
    <t>2080115</t>
  </si>
  <si>
    <t>博士后日常经费</t>
  </si>
  <si>
    <t>2080116</t>
  </si>
  <si>
    <t>引进人才费用</t>
  </si>
  <si>
    <t>2080150</t>
  </si>
  <si>
    <t>2080199</t>
  </si>
  <si>
    <t>其他人力资源和社会保障管理事务支出</t>
  </si>
  <si>
    <t>2080201</t>
  </si>
  <si>
    <t>2080202</t>
  </si>
  <si>
    <t>2080203</t>
  </si>
  <si>
    <t>2080206</t>
  </si>
  <si>
    <t>社会组织管理</t>
  </si>
  <si>
    <t>2080207</t>
  </si>
  <si>
    <t>行政区划和地名管理</t>
  </si>
  <si>
    <t>2080299</t>
  </si>
  <si>
    <t>其他民政管理事务支出</t>
  </si>
  <si>
    <t>2080501</t>
  </si>
  <si>
    <t>行政单位离退休</t>
  </si>
  <si>
    <t>2080502</t>
  </si>
  <si>
    <t>事业单位离退休</t>
  </si>
  <si>
    <t>2080503</t>
  </si>
  <si>
    <t>离退休人员管理机构</t>
  </si>
  <si>
    <t>2080505</t>
  </si>
  <si>
    <t>机关事业单位基本养老保险缴费支出</t>
  </si>
  <si>
    <t>2080506</t>
  </si>
  <si>
    <t>机关事业单位职业年金缴费支出</t>
  </si>
  <si>
    <t>2080507</t>
  </si>
  <si>
    <t>对机关事业单位基本养老保险基金的补助</t>
  </si>
  <si>
    <t>2080508</t>
  </si>
  <si>
    <t>对机关事业单位职业年金的补助</t>
  </si>
  <si>
    <t>2080599</t>
  </si>
  <si>
    <t>其他行政事业单位养老支出</t>
  </si>
  <si>
    <t>2080601</t>
  </si>
  <si>
    <t>企业关闭破产补助</t>
  </si>
  <si>
    <t>2080602</t>
  </si>
  <si>
    <t>厂办大集体改革补助</t>
  </si>
  <si>
    <t>2080699</t>
  </si>
  <si>
    <t>其他企业改革发展补助</t>
  </si>
  <si>
    <t>2080701</t>
  </si>
  <si>
    <t>就业创业服务补助</t>
  </si>
  <si>
    <t>2080702</t>
  </si>
  <si>
    <t>职业培训补贴</t>
  </si>
  <si>
    <t>2080704</t>
  </si>
  <si>
    <t>社会保险补贴</t>
  </si>
  <si>
    <t>2080705</t>
  </si>
  <si>
    <t>公益性岗位补贴</t>
  </si>
  <si>
    <t>2080709</t>
  </si>
  <si>
    <t>职业技能评价补贴</t>
  </si>
  <si>
    <t>2080711</t>
  </si>
  <si>
    <t>就业见习补贴</t>
  </si>
  <si>
    <t>2080712</t>
  </si>
  <si>
    <t>高技能人才培养补助</t>
  </si>
  <si>
    <t>2080713</t>
  </si>
  <si>
    <t>求职和创业补贴</t>
  </si>
  <si>
    <t>2080799</t>
  </si>
  <si>
    <t>其他就业补助支出</t>
  </si>
  <si>
    <t>2080801</t>
  </si>
  <si>
    <t>死亡抚恤</t>
  </si>
  <si>
    <t>2080802</t>
  </si>
  <si>
    <t>伤残抚恤</t>
  </si>
  <si>
    <t>2080803</t>
  </si>
  <si>
    <t>在乡复员、退伍军人生活补助</t>
  </si>
  <si>
    <t>2080805</t>
  </si>
  <si>
    <t>义务兵优待</t>
  </si>
  <si>
    <t>2080806</t>
  </si>
  <si>
    <t>农村籍退役士兵老年生活补助</t>
  </si>
  <si>
    <t>2080807</t>
  </si>
  <si>
    <t>光荣院</t>
  </si>
  <si>
    <t>2080808</t>
  </si>
  <si>
    <t>褒扬纪念</t>
  </si>
  <si>
    <t>2080899</t>
  </si>
  <si>
    <t>其他优抚支出</t>
  </si>
  <si>
    <t>2080901</t>
  </si>
  <si>
    <t>退役士兵安置</t>
  </si>
  <si>
    <t>2080902</t>
  </si>
  <si>
    <t>军队移交政府的离退休人员安置</t>
  </si>
  <si>
    <t>2080903</t>
  </si>
  <si>
    <t>军队移交政府离退休干部管理机构</t>
  </si>
  <si>
    <t>2080904</t>
  </si>
  <si>
    <t>退役士兵管理教育</t>
  </si>
  <si>
    <t>2080905</t>
  </si>
  <si>
    <t>军队转业干部安置</t>
  </si>
  <si>
    <t>2080999</t>
  </si>
  <si>
    <t>其他退役安置支出</t>
  </si>
  <si>
    <t>2081001</t>
  </si>
  <si>
    <t>儿童福利</t>
  </si>
  <si>
    <t>2081002</t>
  </si>
  <si>
    <t>老年福利</t>
  </si>
  <si>
    <t>2081003</t>
  </si>
  <si>
    <t>康复辅具</t>
  </si>
  <si>
    <t>2081004</t>
  </si>
  <si>
    <t>殡葬</t>
  </si>
  <si>
    <t>2081005</t>
  </si>
  <si>
    <t>社会福利事业单位</t>
  </si>
  <si>
    <t>2081006</t>
  </si>
  <si>
    <t>养老服务</t>
  </si>
  <si>
    <t>2081099</t>
  </si>
  <si>
    <t>其他社会福利支出</t>
  </si>
  <si>
    <t>2081101</t>
  </si>
  <si>
    <t>2081102</t>
  </si>
  <si>
    <t>2081103</t>
  </si>
  <si>
    <t>2081104</t>
  </si>
  <si>
    <t>残疾人康复</t>
  </si>
  <si>
    <t>2081105</t>
  </si>
  <si>
    <t>残疾人就业</t>
  </si>
  <si>
    <t>2081106</t>
  </si>
  <si>
    <t>残疾人体育</t>
  </si>
  <si>
    <t>2081107</t>
  </si>
  <si>
    <t>残疾人生活和护理补贴</t>
  </si>
  <si>
    <t>2081199</t>
  </si>
  <si>
    <t>其他残疾人事业支出</t>
  </si>
  <si>
    <t>2081601</t>
  </si>
  <si>
    <t>2081602</t>
  </si>
  <si>
    <t>2081603</t>
  </si>
  <si>
    <t>2081650</t>
  </si>
  <si>
    <t>2081699</t>
  </si>
  <si>
    <t>其他红十字事业支出</t>
  </si>
  <si>
    <t>2081901</t>
  </si>
  <si>
    <t>城市最低生活保障金支出</t>
  </si>
  <si>
    <t>2081902</t>
  </si>
  <si>
    <t>农村最低生活保障金支出</t>
  </si>
  <si>
    <t>2082001</t>
  </si>
  <si>
    <t>临时救助支出</t>
  </si>
  <si>
    <t>2082002</t>
  </si>
  <si>
    <t>流浪乞讨人员救助支出</t>
  </si>
  <si>
    <t>2082101</t>
  </si>
  <si>
    <t>城市特困人员救助供养支出</t>
  </si>
  <si>
    <t>2082102</t>
  </si>
  <si>
    <t>农村特困人员救助供养支出</t>
  </si>
  <si>
    <t>2082401</t>
  </si>
  <si>
    <t>对道路交通事故社会救助基金的补助</t>
  </si>
  <si>
    <t>2082402</t>
  </si>
  <si>
    <t>交强险罚款收入补助基金支出</t>
  </si>
  <si>
    <t>2082501</t>
  </si>
  <si>
    <t>其他城市生活救助</t>
  </si>
  <si>
    <t>2082502</t>
  </si>
  <si>
    <t>其他农村生活救助</t>
  </si>
  <si>
    <t>2082601</t>
  </si>
  <si>
    <t>财政对企业职工基本养老保险基金的补助</t>
  </si>
  <si>
    <t>2082602</t>
  </si>
  <si>
    <t>财政对城乡居民基本养老保险基金的补助</t>
  </si>
  <si>
    <t>2082699</t>
  </si>
  <si>
    <t>财政对其他基本养老保险基金的补助</t>
  </si>
  <si>
    <t>2082701</t>
  </si>
  <si>
    <t>财政对失业保险基金的补助</t>
  </si>
  <si>
    <t>2082702</t>
  </si>
  <si>
    <t>财政对工伤保险基金的补助</t>
  </si>
  <si>
    <t>2082799</t>
  </si>
  <si>
    <t>其他财政对社会保险基金的补助</t>
  </si>
  <si>
    <t>2082801</t>
  </si>
  <si>
    <t>2082802</t>
  </si>
  <si>
    <t>2082803</t>
  </si>
  <si>
    <t>2082804</t>
  </si>
  <si>
    <t>拥军优属</t>
  </si>
  <si>
    <t>2082805</t>
  </si>
  <si>
    <t>军供保障</t>
  </si>
  <si>
    <t>2082806</t>
  </si>
  <si>
    <t>2082850</t>
  </si>
  <si>
    <t>2082899</t>
  </si>
  <si>
    <t>其他退役军人事务管理支出</t>
  </si>
  <si>
    <t>2083001</t>
  </si>
  <si>
    <t>财政代缴城乡居民基本养老保险费支出</t>
  </si>
  <si>
    <t>2083099</t>
  </si>
  <si>
    <t>财政代缴其他社会保险费支出</t>
  </si>
  <si>
    <t>2089999</t>
  </si>
  <si>
    <t>2100101</t>
  </si>
  <si>
    <t>2100102</t>
  </si>
  <si>
    <t>2100103</t>
  </si>
  <si>
    <t>2100199</t>
  </si>
  <si>
    <t>其他卫生健康管理事务支出</t>
  </si>
  <si>
    <t>2100201</t>
  </si>
  <si>
    <t>综合医院</t>
  </si>
  <si>
    <t>2100202</t>
  </si>
  <si>
    <t>中医（民族）医院</t>
  </si>
  <si>
    <t>2100203</t>
  </si>
  <si>
    <t>传染病医院</t>
  </si>
  <si>
    <t>2100204</t>
  </si>
  <si>
    <t>职业病防治医院</t>
  </si>
  <si>
    <t>2100205</t>
  </si>
  <si>
    <t>精神病医院</t>
  </si>
  <si>
    <t>2100206</t>
  </si>
  <si>
    <t>妇幼保健医院</t>
  </si>
  <si>
    <t>2100207</t>
  </si>
  <si>
    <t>儿童医院</t>
  </si>
  <si>
    <t>2100208</t>
  </si>
  <si>
    <t>其他专科医院</t>
  </si>
  <si>
    <t>2100209</t>
  </si>
  <si>
    <t>福利医院</t>
  </si>
  <si>
    <t>2100210</t>
  </si>
  <si>
    <t>行业医院</t>
  </si>
  <si>
    <t>2100211</t>
  </si>
  <si>
    <t>处理医疗欠费</t>
  </si>
  <si>
    <t>2100212</t>
  </si>
  <si>
    <t>康复医院</t>
  </si>
  <si>
    <t>2100213</t>
  </si>
  <si>
    <t>优抚医院</t>
  </si>
  <si>
    <t>2100299</t>
  </si>
  <si>
    <t>其他公立医院支出</t>
  </si>
  <si>
    <t>2100301</t>
  </si>
  <si>
    <t>城市社区卫生机构</t>
  </si>
  <si>
    <t>2100302</t>
  </si>
  <si>
    <t>乡镇卫生院</t>
  </si>
  <si>
    <t>2100399</t>
  </si>
  <si>
    <t>其他基层医疗卫生机构支出</t>
  </si>
  <si>
    <t>2100401</t>
  </si>
  <si>
    <t>疾病预防控制机构</t>
  </si>
  <si>
    <t>2100402</t>
  </si>
  <si>
    <t>卫生监督机构</t>
  </si>
  <si>
    <t>2100403</t>
  </si>
  <si>
    <t>妇幼保健机构</t>
  </si>
  <si>
    <t>2100404</t>
  </si>
  <si>
    <t>精神卫生机构</t>
  </si>
  <si>
    <t>2100405</t>
  </si>
  <si>
    <t>应急救治机构</t>
  </si>
  <si>
    <t>2100406</t>
  </si>
  <si>
    <t>采供血机构</t>
  </si>
  <si>
    <t>2100407</t>
  </si>
  <si>
    <t>其他专业公共卫生机构</t>
  </si>
  <si>
    <t>2100408</t>
  </si>
  <si>
    <t>基本公共卫生服务</t>
  </si>
  <si>
    <t>2100409</t>
  </si>
  <si>
    <t>重大公共卫生服务</t>
  </si>
  <si>
    <t>2100410</t>
  </si>
  <si>
    <t>突发公共卫生事件应急处置</t>
  </si>
  <si>
    <t>2100499</t>
  </si>
  <si>
    <t>其他公共卫生支出</t>
  </si>
  <si>
    <t>2100716</t>
  </si>
  <si>
    <t>计划生育机构</t>
  </si>
  <si>
    <t>2100717</t>
  </si>
  <si>
    <t>计划生育服务</t>
  </si>
  <si>
    <t>2100799</t>
  </si>
  <si>
    <t>其他计划生育事务支出</t>
  </si>
  <si>
    <t>2101101</t>
  </si>
  <si>
    <t>行政单位医疗</t>
  </si>
  <si>
    <t>2101102</t>
  </si>
  <si>
    <t>事业单位医疗</t>
  </si>
  <si>
    <t>2101103</t>
  </si>
  <si>
    <t>公务员医疗补助</t>
  </si>
  <si>
    <t>2101199</t>
  </si>
  <si>
    <t>其他行政事业单位医疗支出</t>
  </si>
  <si>
    <t>2101201</t>
  </si>
  <si>
    <t>财政对职工基本医疗保险基金的补助</t>
  </si>
  <si>
    <t>2101202</t>
  </si>
  <si>
    <t>财政对城乡居民基本医疗保险基金的补助</t>
  </si>
  <si>
    <t>2101299</t>
  </si>
  <si>
    <t>财政对其他基本医疗保险基金的补助</t>
  </si>
  <si>
    <t>2101301</t>
  </si>
  <si>
    <t>城乡医疗救助</t>
  </si>
  <si>
    <t>2101302</t>
  </si>
  <si>
    <t>疾病应急救助</t>
  </si>
  <si>
    <t>2101399</t>
  </si>
  <si>
    <t>其他医疗救助支出</t>
  </si>
  <si>
    <t>2101401</t>
  </si>
  <si>
    <t>优抚对象医疗补助</t>
  </si>
  <si>
    <t>2101499</t>
  </si>
  <si>
    <t>其他优抚对象医疗支出</t>
  </si>
  <si>
    <t>2101501</t>
  </si>
  <si>
    <t>2101502</t>
  </si>
  <si>
    <t>2101503</t>
  </si>
  <si>
    <t>2101504</t>
  </si>
  <si>
    <t>2101505</t>
  </si>
  <si>
    <t>医疗保障政策管理</t>
  </si>
  <si>
    <t>2101506</t>
  </si>
  <si>
    <t>医疗保障经办事务</t>
  </si>
  <si>
    <t>2101550</t>
  </si>
  <si>
    <t>2101599</t>
  </si>
  <si>
    <t>其他医疗保障管理事务支出</t>
  </si>
  <si>
    <t>2101701</t>
  </si>
  <si>
    <t>2101702</t>
  </si>
  <si>
    <t>2101703</t>
  </si>
  <si>
    <t>2101704</t>
  </si>
  <si>
    <t>中医（民族医）药专项</t>
  </si>
  <si>
    <t>2101750</t>
  </si>
  <si>
    <t>2101799</t>
  </si>
  <si>
    <t>其他中医药事务支出</t>
  </si>
  <si>
    <t>2101801</t>
  </si>
  <si>
    <t>2101802</t>
  </si>
  <si>
    <t>2101803</t>
  </si>
  <si>
    <t>2101899</t>
  </si>
  <si>
    <t>其他疾病预防控制事务支出</t>
  </si>
  <si>
    <t>2101901</t>
  </si>
  <si>
    <t>托育机构</t>
  </si>
  <si>
    <t>2101999</t>
  </si>
  <si>
    <t>其他托育服务支出</t>
  </si>
  <si>
    <t>2109999</t>
  </si>
  <si>
    <t>2110101</t>
  </si>
  <si>
    <t>2110102</t>
  </si>
  <si>
    <t>2110103</t>
  </si>
  <si>
    <t>2110104</t>
  </si>
  <si>
    <t>生态环境保护宣传</t>
  </si>
  <si>
    <t>2110105</t>
  </si>
  <si>
    <t>环境保护法规、规划及标准</t>
  </si>
  <si>
    <t>2110106</t>
  </si>
  <si>
    <t>生态环境国际合作及履约</t>
  </si>
  <si>
    <t>2110107</t>
  </si>
  <si>
    <t>生态环境保护行政许可</t>
  </si>
  <si>
    <t>2110108</t>
  </si>
  <si>
    <t>应对气候变化管理事务</t>
  </si>
  <si>
    <t>2110199</t>
  </si>
  <si>
    <t>其他环境保护管理事务支出</t>
  </si>
  <si>
    <t>2110203</t>
  </si>
  <si>
    <t>建设项目环评审查与监督</t>
  </si>
  <si>
    <t>2110204</t>
  </si>
  <si>
    <t>核与辐射安全监督</t>
  </si>
  <si>
    <t>2110299</t>
  </si>
  <si>
    <t>其他环境监测与监察支出</t>
  </si>
  <si>
    <t>2110301</t>
  </si>
  <si>
    <t>大气</t>
  </si>
  <si>
    <t>2110302</t>
  </si>
  <si>
    <t>水体</t>
  </si>
  <si>
    <t>2110303</t>
  </si>
  <si>
    <t>噪声</t>
  </si>
  <si>
    <t>2110304</t>
  </si>
  <si>
    <t>固体废弃物与化学品</t>
  </si>
  <si>
    <t>2110305</t>
  </si>
  <si>
    <t>放射源和放射性废物监管</t>
  </si>
  <si>
    <t>2110306</t>
  </si>
  <si>
    <t>辐射</t>
  </si>
  <si>
    <t>2110307</t>
  </si>
  <si>
    <t>土壤</t>
  </si>
  <si>
    <t>2110399</t>
  </si>
  <si>
    <t>其他污染防治支出</t>
  </si>
  <si>
    <t>2110401</t>
  </si>
  <si>
    <t>生态保护</t>
  </si>
  <si>
    <t>2110402</t>
  </si>
  <si>
    <t>农村环境保护</t>
  </si>
  <si>
    <t>2110404</t>
  </si>
  <si>
    <t>生物及物种资源保护</t>
  </si>
  <si>
    <t>2110405</t>
  </si>
  <si>
    <t>草原生态修复治理</t>
  </si>
  <si>
    <t>2110406</t>
  </si>
  <si>
    <t>自然保护地</t>
  </si>
  <si>
    <t>2110499</t>
  </si>
  <si>
    <t>其他自然生态保护支出</t>
  </si>
  <si>
    <t>2110501</t>
  </si>
  <si>
    <t>森林管护</t>
  </si>
  <si>
    <t>2110502</t>
  </si>
  <si>
    <t>社会保险补助</t>
  </si>
  <si>
    <t>2110503</t>
  </si>
  <si>
    <t>政策性社会性支出补助</t>
  </si>
  <si>
    <t>2110506</t>
  </si>
  <si>
    <t>天然林保护工程建设</t>
  </si>
  <si>
    <t>2110507</t>
  </si>
  <si>
    <t>停伐补助</t>
  </si>
  <si>
    <t>2110599</t>
  </si>
  <si>
    <t>其他森林保护修复支出</t>
  </si>
  <si>
    <t>2110704</t>
  </si>
  <si>
    <t>京津风沙源治理工程建设</t>
  </si>
  <si>
    <t>2110799</t>
  </si>
  <si>
    <t>其他风沙荒漠治理支出</t>
  </si>
  <si>
    <t>2110804</t>
  </si>
  <si>
    <t>退牧还草工程建设</t>
  </si>
  <si>
    <t>2110899</t>
  </si>
  <si>
    <t>其他退牧还草支出</t>
  </si>
  <si>
    <t>2110901</t>
  </si>
  <si>
    <t>2111001</t>
  </si>
  <si>
    <t>2111101</t>
  </si>
  <si>
    <t>生态环境监测与信息</t>
  </si>
  <si>
    <t>2111102</t>
  </si>
  <si>
    <t>生态环境执法监察</t>
  </si>
  <si>
    <t>2111103</t>
  </si>
  <si>
    <t>减排专项支出</t>
  </si>
  <si>
    <t>2111104</t>
  </si>
  <si>
    <t>清洁生产专项支出</t>
  </si>
  <si>
    <t>2111199</t>
  </si>
  <si>
    <t>其他污染减排支出</t>
  </si>
  <si>
    <t>2111201</t>
  </si>
  <si>
    <t>可再生能源</t>
  </si>
  <si>
    <t>2111299</t>
  </si>
  <si>
    <t>其他清洁能源支出</t>
  </si>
  <si>
    <t>2111301</t>
  </si>
  <si>
    <t>2111401</t>
  </si>
  <si>
    <t>2111402</t>
  </si>
  <si>
    <t>2111403</t>
  </si>
  <si>
    <t>2111406</t>
  </si>
  <si>
    <t>能源科技装备</t>
  </si>
  <si>
    <t>2111407</t>
  </si>
  <si>
    <t>能源行业管理</t>
  </si>
  <si>
    <t>2111408</t>
  </si>
  <si>
    <t>能源管理</t>
  </si>
  <si>
    <t>2111411</t>
  </si>
  <si>
    <t>2111413</t>
  </si>
  <si>
    <t>农村电网建设</t>
  </si>
  <si>
    <t>2111450</t>
  </si>
  <si>
    <t>2111499</t>
  </si>
  <si>
    <t>其他能源管理事务支出</t>
  </si>
  <si>
    <t>2119999</t>
  </si>
  <si>
    <t>2120101</t>
  </si>
  <si>
    <t>2120102</t>
  </si>
  <si>
    <t>2120103</t>
  </si>
  <si>
    <t>2120104</t>
  </si>
  <si>
    <t>城管执法</t>
  </si>
  <si>
    <t>2120105</t>
  </si>
  <si>
    <t>工程建设标准规范编制与监管</t>
  </si>
  <si>
    <t>2120106</t>
  </si>
  <si>
    <t>工程建设管理</t>
  </si>
  <si>
    <t>2120107</t>
  </si>
  <si>
    <t>市政公用行业市场监管</t>
  </si>
  <si>
    <t>2120109</t>
  </si>
  <si>
    <t>住宅建设与房地产市场监管</t>
  </si>
  <si>
    <t>2120110</t>
  </si>
  <si>
    <t>执业资格注册、资质审查</t>
  </si>
  <si>
    <t>2120199</t>
  </si>
  <si>
    <t>其他城乡社区管理事务支出</t>
  </si>
  <si>
    <t>2120201</t>
  </si>
  <si>
    <t>2120303</t>
  </si>
  <si>
    <t>小城镇基础设施建设</t>
  </si>
  <si>
    <t>2120399</t>
  </si>
  <si>
    <t>其他城乡社区公共设施支出</t>
  </si>
  <si>
    <t>2120501</t>
  </si>
  <si>
    <t>2120601</t>
  </si>
  <si>
    <t>2129999</t>
  </si>
  <si>
    <t>2130105</t>
  </si>
  <si>
    <t>农垦运行</t>
  </si>
  <si>
    <t>2130106</t>
  </si>
  <si>
    <t>科技转化与推广服务</t>
  </si>
  <si>
    <t>2130108</t>
  </si>
  <si>
    <t>病虫害控制</t>
  </si>
  <si>
    <t>2130109</t>
  </si>
  <si>
    <t>农产品质量安全</t>
  </si>
  <si>
    <t>2130110</t>
  </si>
  <si>
    <t>执法监管</t>
  </si>
  <si>
    <t>2130111</t>
  </si>
  <si>
    <t>统计监测与信息服务</t>
  </si>
  <si>
    <t>2130112</t>
  </si>
  <si>
    <t>行业业务管理</t>
  </si>
  <si>
    <t>2130114</t>
  </si>
  <si>
    <t>对外交流与合作</t>
  </si>
  <si>
    <t>2130119</t>
  </si>
  <si>
    <t>防灾救灾</t>
  </si>
  <si>
    <t>2130120</t>
  </si>
  <si>
    <t>稳定农民收入补贴</t>
  </si>
  <si>
    <t>2130121</t>
  </si>
  <si>
    <t>农业结构调整补贴</t>
  </si>
  <si>
    <t>2130122</t>
  </si>
  <si>
    <t>农业生产发展</t>
  </si>
  <si>
    <t>2130124</t>
  </si>
  <si>
    <t>农村合作经济</t>
  </si>
  <si>
    <t>2130125</t>
  </si>
  <si>
    <t>农产品加工与促销</t>
  </si>
  <si>
    <t>2130126</t>
  </si>
  <si>
    <t>农村社会事业</t>
  </si>
  <si>
    <t>2130135</t>
  </si>
  <si>
    <t>农业生态资源保护</t>
  </si>
  <si>
    <t>2130142</t>
  </si>
  <si>
    <t>乡村道路建设</t>
  </si>
  <si>
    <t>2130148</t>
  </si>
  <si>
    <t>渔业发展</t>
  </si>
  <si>
    <t>2130152</t>
  </si>
  <si>
    <t>对高校毕业生到基层任职补助</t>
  </si>
  <si>
    <t>2130153</t>
  </si>
  <si>
    <t>耕地建设与利用</t>
  </si>
  <si>
    <t>2130199</t>
  </si>
  <si>
    <t>其他农业农村支出</t>
  </si>
  <si>
    <t>2130201</t>
  </si>
  <si>
    <t>2130202</t>
  </si>
  <si>
    <t>2130203</t>
  </si>
  <si>
    <t>2130204</t>
  </si>
  <si>
    <t>事业机构</t>
  </si>
  <si>
    <t>2130205</t>
  </si>
  <si>
    <t>森林资源培育</t>
  </si>
  <si>
    <t>2130206</t>
  </si>
  <si>
    <t>技术推广与转化</t>
  </si>
  <si>
    <t>2130207</t>
  </si>
  <si>
    <t>森林资源管理</t>
  </si>
  <si>
    <t>2130209</t>
  </si>
  <si>
    <t>森林生态效益补偿</t>
  </si>
  <si>
    <t>2130211</t>
  </si>
  <si>
    <t>动植物保护</t>
  </si>
  <si>
    <t>2130212</t>
  </si>
  <si>
    <t>湿地保护</t>
  </si>
  <si>
    <t>2130213</t>
  </si>
  <si>
    <t>执法与监督</t>
  </si>
  <si>
    <t>2130217</t>
  </si>
  <si>
    <t>防沙治沙</t>
  </si>
  <si>
    <t>2130220</t>
  </si>
  <si>
    <t>2130221</t>
  </si>
  <si>
    <t>产业化管理</t>
  </si>
  <si>
    <t>2130223</t>
  </si>
  <si>
    <t>信息管理</t>
  </si>
  <si>
    <t>2130226</t>
  </si>
  <si>
    <t>林区公共支出</t>
  </si>
  <si>
    <t>2130227</t>
  </si>
  <si>
    <t>贷款贴息</t>
  </si>
  <si>
    <t>2130234</t>
  </si>
  <si>
    <t>林业草原防灾减灾</t>
  </si>
  <si>
    <t>2130236</t>
  </si>
  <si>
    <t>草原管理</t>
  </si>
  <si>
    <t>2130237</t>
  </si>
  <si>
    <t>2130238</t>
  </si>
  <si>
    <t>退耕还林还草</t>
  </si>
  <si>
    <t>2130299</t>
  </si>
  <si>
    <t>其他林业和草原支出</t>
  </si>
  <si>
    <t>2130301</t>
  </si>
  <si>
    <t>2130302</t>
  </si>
  <si>
    <t>2130303</t>
  </si>
  <si>
    <t>2130304</t>
  </si>
  <si>
    <t>水利行业业务管理</t>
  </si>
  <si>
    <t>2130305</t>
  </si>
  <si>
    <t>水利工程建设</t>
  </si>
  <si>
    <t>2130306</t>
  </si>
  <si>
    <t>水利工程运行与维护</t>
  </si>
  <si>
    <t>2130307</t>
  </si>
  <si>
    <t>长江黄河等流域管理</t>
  </si>
  <si>
    <t>2130308</t>
  </si>
  <si>
    <t>水利前期工作</t>
  </si>
  <si>
    <t>2130309</t>
  </si>
  <si>
    <t>水利执法监督</t>
  </si>
  <si>
    <t>2130310</t>
  </si>
  <si>
    <t>水土保持</t>
  </si>
  <si>
    <t>2130311</t>
  </si>
  <si>
    <t>水资源节约管理与保护</t>
  </si>
  <si>
    <t>2130312</t>
  </si>
  <si>
    <t>水质监测</t>
  </si>
  <si>
    <t>2130313</t>
  </si>
  <si>
    <t>水文测报</t>
  </si>
  <si>
    <t>2130314</t>
  </si>
  <si>
    <t>防汛</t>
  </si>
  <si>
    <t>2130315</t>
  </si>
  <si>
    <t>抗旱</t>
  </si>
  <si>
    <t>2130316</t>
  </si>
  <si>
    <t>农村水利</t>
  </si>
  <si>
    <t>2130317</t>
  </si>
  <si>
    <t>水利技术推广</t>
  </si>
  <si>
    <t>2130318</t>
  </si>
  <si>
    <t>国际河流治理与管理</t>
  </si>
  <si>
    <t>2130319</t>
  </si>
  <si>
    <t>江河湖库水系综合整治</t>
  </si>
  <si>
    <t>2130321</t>
  </si>
  <si>
    <t>大中型水库移民后期扶持专项支出</t>
  </si>
  <si>
    <t>2130322</t>
  </si>
  <si>
    <t>水利安全监督</t>
  </si>
  <si>
    <t>2130333</t>
  </si>
  <si>
    <t>2130334</t>
  </si>
  <si>
    <t>水利建设征地及移民支出</t>
  </si>
  <si>
    <t>2130335</t>
  </si>
  <si>
    <t>农村供水</t>
  </si>
  <si>
    <t>2130336</t>
  </si>
  <si>
    <t>南水北调工程建设</t>
  </si>
  <si>
    <t>2130337</t>
  </si>
  <si>
    <t>南水北调工程管理</t>
  </si>
  <si>
    <t>2130399</t>
  </si>
  <si>
    <t>其他水利支出</t>
  </si>
  <si>
    <t>2130504</t>
  </si>
  <si>
    <t>农村基础设施建设</t>
  </si>
  <si>
    <t>2130505</t>
  </si>
  <si>
    <t>生产发展</t>
  </si>
  <si>
    <t>2130506</t>
  </si>
  <si>
    <t>社会发展</t>
  </si>
  <si>
    <t>2130507</t>
  </si>
  <si>
    <t>贷款奖补和贴息</t>
  </si>
  <si>
    <t>2130508</t>
  </si>
  <si>
    <t>“三西”农业建设专项补助</t>
  </si>
  <si>
    <t>2130599</t>
  </si>
  <si>
    <t>其他巩固脱贫攻坚成果衔接乡村振兴支出</t>
  </si>
  <si>
    <t>2130701</t>
  </si>
  <si>
    <t>对村级公益事业建设的补助</t>
  </si>
  <si>
    <t>2130705</t>
  </si>
  <si>
    <t>对村民委员会和村党支部的补助</t>
  </si>
  <si>
    <t>2130706</t>
  </si>
  <si>
    <t>对村集体经济组织的补助</t>
  </si>
  <si>
    <t>2130707</t>
  </si>
  <si>
    <t>农村综合改革示范试点补助</t>
  </si>
  <si>
    <t>2130799</t>
  </si>
  <si>
    <t>其他农村综合改革支出</t>
  </si>
  <si>
    <t>2130801</t>
  </si>
  <si>
    <t>支持农村金融机构</t>
  </si>
  <si>
    <t>2130803</t>
  </si>
  <si>
    <t>农业保险保费补贴</t>
  </si>
  <si>
    <t>2130804</t>
  </si>
  <si>
    <t>创业担保贷款贴息及奖补</t>
  </si>
  <si>
    <t>2130805</t>
  </si>
  <si>
    <t>补充创业担保贷款基金</t>
  </si>
  <si>
    <t>2130899</t>
  </si>
  <si>
    <t>其他普惠金融发展支出</t>
  </si>
  <si>
    <t>2130901</t>
  </si>
  <si>
    <t>棉花目标价格补贴</t>
  </si>
  <si>
    <t>2130999</t>
  </si>
  <si>
    <t>其他目标价格补贴</t>
  </si>
  <si>
    <t>2139901</t>
  </si>
  <si>
    <t>化解其他公益性乡村债务支出</t>
  </si>
  <si>
    <t>2139999</t>
  </si>
  <si>
    <t>2140101</t>
  </si>
  <si>
    <t>2140102</t>
  </si>
  <si>
    <t>2140103</t>
  </si>
  <si>
    <t>2140104</t>
  </si>
  <si>
    <t>公路建设</t>
  </si>
  <si>
    <t>2140106</t>
  </si>
  <si>
    <t>公路养护</t>
  </si>
  <si>
    <t>2140109</t>
  </si>
  <si>
    <t>交通运输信息化建设</t>
  </si>
  <si>
    <t>2140110</t>
  </si>
  <si>
    <t>公路和运输安全</t>
  </si>
  <si>
    <t>2140112</t>
  </si>
  <si>
    <t>公路运输管理</t>
  </si>
  <si>
    <t>2140114</t>
  </si>
  <si>
    <t>公路和运输技术标准化建设</t>
  </si>
  <si>
    <t>2140122</t>
  </si>
  <si>
    <t>水运建设</t>
  </si>
  <si>
    <t>2140123</t>
  </si>
  <si>
    <t>航道维护</t>
  </si>
  <si>
    <t>2140127</t>
  </si>
  <si>
    <t>船舶检验</t>
  </si>
  <si>
    <t>2140128</t>
  </si>
  <si>
    <t>救助打捞</t>
  </si>
  <si>
    <t>2140129</t>
  </si>
  <si>
    <t>内河运输</t>
  </si>
  <si>
    <t>2140130</t>
  </si>
  <si>
    <t>远洋运输</t>
  </si>
  <si>
    <t>2140131</t>
  </si>
  <si>
    <t>海事管理</t>
  </si>
  <si>
    <t>2140133</t>
  </si>
  <si>
    <t>航标事业发展支出</t>
  </si>
  <si>
    <t>2140136</t>
  </si>
  <si>
    <t>水路运输管理支出</t>
  </si>
  <si>
    <t>2140138</t>
  </si>
  <si>
    <t>口岸建设</t>
  </si>
  <si>
    <t>2140199</t>
  </si>
  <si>
    <t>其他公路水路运输支出</t>
  </si>
  <si>
    <t>2140201</t>
  </si>
  <si>
    <t>2140202</t>
  </si>
  <si>
    <t>2140203</t>
  </si>
  <si>
    <t>2140204</t>
  </si>
  <si>
    <t>铁路路网建设</t>
  </si>
  <si>
    <t>2140205</t>
  </si>
  <si>
    <t>铁路还贷专项</t>
  </si>
  <si>
    <t>2140206</t>
  </si>
  <si>
    <t>铁路安全</t>
  </si>
  <si>
    <t>2140207</t>
  </si>
  <si>
    <t>铁路专项运输</t>
  </si>
  <si>
    <t>2140208</t>
  </si>
  <si>
    <t>行业监管</t>
  </si>
  <si>
    <t>2140299</t>
  </si>
  <si>
    <t>其他铁路运输支出</t>
  </si>
  <si>
    <t>2140301</t>
  </si>
  <si>
    <t>2140302</t>
  </si>
  <si>
    <t>2140303</t>
  </si>
  <si>
    <t>2140304</t>
  </si>
  <si>
    <t>机场建设</t>
  </si>
  <si>
    <t>2140305</t>
  </si>
  <si>
    <t>空管系统建设</t>
  </si>
  <si>
    <t>2140306</t>
  </si>
  <si>
    <t>民航还贷专项支出</t>
  </si>
  <si>
    <t>2140307</t>
  </si>
  <si>
    <t>民用航空安全</t>
  </si>
  <si>
    <t>2140308</t>
  </si>
  <si>
    <t>民航专项运输</t>
  </si>
  <si>
    <t>2140399</t>
  </si>
  <si>
    <t>其他民用航空运输支出</t>
  </si>
  <si>
    <t>2140501</t>
  </si>
  <si>
    <t>2140502</t>
  </si>
  <si>
    <t>2140503</t>
  </si>
  <si>
    <t>2140504</t>
  </si>
  <si>
    <t>2140505</t>
  </si>
  <si>
    <t>邮政普遍服务与特殊服务</t>
  </si>
  <si>
    <t>2140599</t>
  </si>
  <si>
    <t>其他邮政业支出</t>
  </si>
  <si>
    <t>2149901</t>
  </si>
  <si>
    <t>公共交通运营补助</t>
  </si>
  <si>
    <t>2149999</t>
  </si>
  <si>
    <t>2150101</t>
  </si>
  <si>
    <t>2150102</t>
  </si>
  <si>
    <t>2150103</t>
  </si>
  <si>
    <t>2150104</t>
  </si>
  <si>
    <t>煤炭勘探开采和洗选</t>
  </si>
  <si>
    <t>2150105</t>
  </si>
  <si>
    <t>石油和天然气勘探开采</t>
  </si>
  <si>
    <t>2150106</t>
  </si>
  <si>
    <t>黑色金属矿勘探和采选</t>
  </si>
  <si>
    <t>2150107</t>
  </si>
  <si>
    <t>有色金属矿勘探和采选</t>
  </si>
  <si>
    <t>2150108</t>
  </si>
  <si>
    <t>非金属矿勘探和采选</t>
  </si>
  <si>
    <t>2150199</t>
  </si>
  <si>
    <t>其他资源勘探业支出</t>
  </si>
  <si>
    <t>2150201</t>
  </si>
  <si>
    <t>2150202</t>
  </si>
  <si>
    <t>2150203</t>
  </si>
  <si>
    <t>2150204</t>
  </si>
  <si>
    <t>纺织业</t>
  </si>
  <si>
    <t>2150205</t>
  </si>
  <si>
    <t>医药制造业</t>
  </si>
  <si>
    <t>2150206</t>
  </si>
  <si>
    <t>非金属矿物制品业</t>
  </si>
  <si>
    <t>2150207</t>
  </si>
  <si>
    <t>通信设备、计算机及其他电子设备制造业</t>
  </si>
  <si>
    <t>2150208</t>
  </si>
  <si>
    <t>交通运输设备制造业</t>
  </si>
  <si>
    <t>2150209</t>
  </si>
  <si>
    <t>电气机械及器材制造业</t>
  </si>
  <si>
    <t>2150210</t>
  </si>
  <si>
    <t>工艺品及其他制造业</t>
  </si>
  <si>
    <t>2150212</t>
  </si>
  <si>
    <t>石油加工、炼焦及核燃料加工业</t>
  </si>
  <si>
    <t>2150213</t>
  </si>
  <si>
    <t>化学原料及化学制品制造业</t>
  </si>
  <si>
    <t>2150214</t>
  </si>
  <si>
    <t>黑色金属冶炼及压延加工业</t>
  </si>
  <si>
    <t>2150215</t>
  </si>
  <si>
    <t>有色金属冶炼及压延加工业</t>
  </si>
  <si>
    <t>2150299</t>
  </si>
  <si>
    <t>其他制造业支出</t>
  </si>
  <si>
    <t>2150301</t>
  </si>
  <si>
    <t>2150302</t>
  </si>
  <si>
    <t>2150303</t>
  </si>
  <si>
    <t>2150399</t>
  </si>
  <si>
    <t>其他建筑业支出</t>
  </si>
  <si>
    <t>2150501</t>
  </si>
  <si>
    <t>2150502</t>
  </si>
  <si>
    <t>2150503</t>
  </si>
  <si>
    <t>2150505</t>
  </si>
  <si>
    <t>战备应急</t>
  </si>
  <si>
    <t>2150507</t>
  </si>
  <si>
    <t>专用通信</t>
  </si>
  <si>
    <t>2150508</t>
  </si>
  <si>
    <t>无线电及信息通信监管</t>
  </si>
  <si>
    <t>2150516</t>
  </si>
  <si>
    <t>工程建设及运行维护</t>
  </si>
  <si>
    <t>2150517</t>
  </si>
  <si>
    <t>产业发展</t>
  </si>
  <si>
    <t>2150550</t>
  </si>
  <si>
    <t>2150599</t>
  </si>
  <si>
    <t>其他工业和信息产业支出</t>
  </si>
  <si>
    <t>2150701</t>
  </si>
  <si>
    <t>2150702</t>
  </si>
  <si>
    <t>2150703</t>
  </si>
  <si>
    <t>2150704</t>
  </si>
  <si>
    <t>国有企业监事会专项</t>
  </si>
  <si>
    <t>2150799</t>
  </si>
  <si>
    <t>其他国有资产监管支出</t>
  </si>
  <si>
    <t>2150801</t>
  </si>
  <si>
    <t>2150802</t>
  </si>
  <si>
    <t>2150803</t>
  </si>
  <si>
    <t>2150804</t>
  </si>
  <si>
    <t>科技型中小企业技术创新基金</t>
  </si>
  <si>
    <t>2150805</t>
  </si>
  <si>
    <t>中小企业发展专项</t>
  </si>
  <si>
    <t>2150806</t>
  </si>
  <si>
    <t>减免房租补贴</t>
  </si>
  <si>
    <t>2150899</t>
  </si>
  <si>
    <t>其他支持中小企业发展和管理支出</t>
  </si>
  <si>
    <t>2159901</t>
  </si>
  <si>
    <t>黄金事务</t>
  </si>
  <si>
    <t>2159904</t>
  </si>
  <si>
    <t>技术改造支出</t>
  </si>
  <si>
    <t>2159905</t>
  </si>
  <si>
    <t>中药材扶持资金支出</t>
  </si>
  <si>
    <t>2159906</t>
  </si>
  <si>
    <t>重点产业振兴和技术改造项目贷款贴息</t>
  </si>
  <si>
    <t>2159999</t>
  </si>
  <si>
    <t>2160201</t>
  </si>
  <si>
    <t>2160202</t>
  </si>
  <si>
    <t>2160203</t>
  </si>
  <si>
    <t>2160216</t>
  </si>
  <si>
    <t>食品流通安全补贴</t>
  </si>
  <si>
    <t>2160217</t>
  </si>
  <si>
    <t>市场监测及信息管理</t>
  </si>
  <si>
    <t>2160218</t>
  </si>
  <si>
    <t>民贸企业补贴</t>
  </si>
  <si>
    <t>2160219</t>
  </si>
  <si>
    <t>民贸民品贷款贴息</t>
  </si>
  <si>
    <t>2160250</t>
  </si>
  <si>
    <t>2160299</t>
  </si>
  <si>
    <t>其他商业流通事务支出</t>
  </si>
  <si>
    <t>2160601</t>
  </si>
  <si>
    <t>2160602</t>
  </si>
  <si>
    <t>2160603</t>
  </si>
  <si>
    <t>2160607</t>
  </si>
  <si>
    <t>外商投资环境建设补助资金</t>
  </si>
  <si>
    <t>2160699</t>
  </si>
  <si>
    <t>其他涉外发展服务支出</t>
  </si>
  <si>
    <t>2169901</t>
  </si>
  <si>
    <t>服务业基础设施建设</t>
  </si>
  <si>
    <t>2169999</t>
  </si>
  <si>
    <t>2170101</t>
  </si>
  <si>
    <t>2170102</t>
  </si>
  <si>
    <t>2170103</t>
  </si>
  <si>
    <t>2170104</t>
  </si>
  <si>
    <t>安全防卫</t>
  </si>
  <si>
    <t>2170150</t>
  </si>
  <si>
    <t>2170199</t>
  </si>
  <si>
    <t>金融部门其他行政支出</t>
  </si>
  <si>
    <t>2170201</t>
  </si>
  <si>
    <t>货币发行</t>
  </si>
  <si>
    <t>2170202</t>
  </si>
  <si>
    <t>金融服务</t>
  </si>
  <si>
    <t>2170203</t>
  </si>
  <si>
    <t>反假币</t>
  </si>
  <si>
    <t>2170204</t>
  </si>
  <si>
    <t>重点金融机构监管</t>
  </si>
  <si>
    <t>2170205</t>
  </si>
  <si>
    <t>金融稽查与案件处理</t>
  </si>
  <si>
    <t>2170206</t>
  </si>
  <si>
    <t>金融行业电子化建设</t>
  </si>
  <si>
    <t>2170207</t>
  </si>
  <si>
    <t>从业人员资格考试</t>
  </si>
  <si>
    <t>2170208</t>
  </si>
  <si>
    <t>反洗钱</t>
  </si>
  <si>
    <t>2170299</t>
  </si>
  <si>
    <t>金融部门其他监管支出</t>
  </si>
  <si>
    <t>2170301</t>
  </si>
  <si>
    <t>政策性银行亏损补贴</t>
  </si>
  <si>
    <t>2170302</t>
  </si>
  <si>
    <t>利息费用补贴支出</t>
  </si>
  <si>
    <t>2170303</t>
  </si>
  <si>
    <t>补充资本金</t>
  </si>
  <si>
    <t>2170304</t>
  </si>
  <si>
    <t>风险基金补助</t>
  </si>
  <si>
    <t>2170399</t>
  </si>
  <si>
    <t>其他金融发展支出</t>
  </si>
  <si>
    <t>2170499</t>
  </si>
  <si>
    <t>其他金融调控支出</t>
  </si>
  <si>
    <t>2179902</t>
  </si>
  <si>
    <t>重点企业贷款贴息</t>
  </si>
  <si>
    <t>2179999</t>
  </si>
  <si>
    <t>2200101</t>
  </si>
  <si>
    <t>2200102</t>
  </si>
  <si>
    <t>2200103</t>
  </si>
  <si>
    <t>2200104</t>
  </si>
  <si>
    <t>自然资源规划及管理</t>
  </si>
  <si>
    <t>2200106</t>
  </si>
  <si>
    <t>自然资源利用与保护</t>
  </si>
  <si>
    <t>2200107</t>
  </si>
  <si>
    <t>自然资源社会公益服务</t>
  </si>
  <si>
    <t>2200108</t>
  </si>
  <si>
    <t>自然资源行业业务管理</t>
  </si>
  <si>
    <t>2200109</t>
  </si>
  <si>
    <t>自然资源调查与确权登记</t>
  </si>
  <si>
    <t>2200112</t>
  </si>
  <si>
    <t>土地资源储备支出</t>
  </si>
  <si>
    <t>2200113</t>
  </si>
  <si>
    <t>地质矿产资源与环境调查</t>
  </si>
  <si>
    <t>2200114</t>
  </si>
  <si>
    <t>地质勘查与矿产资源管理</t>
  </si>
  <si>
    <t>2200115</t>
  </si>
  <si>
    <t>地质转产项目财政贴息</t>
  </si>
  <si>
    <t>2200116</t>
  </si>
  <si>
    <t>国外风险勘查</t>
  </si>
  <si>
    <t>2200119</t>
  </si>
  <si>
    <t>地质勘查基金（周转金）支出</t>
  </si>
  <si>
    <t>2200120</t>
  </si>
  <si>
    <t>海域与海岛管理</t>
  </si>
  <si>
    <t>2200121</t>
  </si>
  <si>
    <t>自然资源国际合作与海洋权益维护</t>
  </si>
  <si>
    <t>2200122</t>
  </si>
  <si>
    <t>自然资源卫星</t>
  </si>
  <si>
    <t>2200123</t>
  </si>
  <si>
    <t>极地考察</t>
  </si>
  <si>
    <t>2200124</t>
  </si>
  <si>
    <t>深海调查与资源开发</t>
  </si>
  <si>
    <t>2200125</t>
  </si>
  <si>
    <t>海港航标维护</t>
  </si>
  <si>
    <t>2200126</t>
  </si>
  <si>
    <t>海水淡化</t>
  </si>
  <si>
    <t>2200127</t>
  </si>
  <si>
    <t>无居民海岛使用金支出</t>
  </si>
  <si>
    <t>2200128</t>
  </si>
  <si>
    <t>海洋战略规划与预警监测</t>
  </si>
  <si>
    <t>2200129</t>
  </si>
  <si>
    <t>基础测绘与地理信息监管</t>
  </si>
  <si>
    <t>2200150</t>
  </si>
  <si>
    <t>2200199</t>
  </si>
  <si>
    <t>其他自然资源事务支出</t>
  </si>
  <si>
    <t>2200501</t>
  </si>
  <si>
    <t>2200502</t>
  </si>
  <si>
    <t>2200503</t>
  </si>
  <si>
    <t>2200504</t>
  </si>
  <si>
    <t>气象事业机构</t>
  </si>
  <si>
    <t>2200506</t>
  </si>
  <si>
    <t>气象探测</t>
  </si>
  <si>
    <t>2200507</t>
  </si>
  <si>
    <t>气象信息传输及管理</t>
  </si>
  <si>
    <t>2200508</t>
  </si>
  <si>
    <t>气象预报预测</t>
  </si>
  <si>
    <t>2200509</t>
  </si>
  <si>
    <t>气象服务</t>
  </si>
  <si>
    <t>2200510</t>
  </si>
  <si>
    <t>气象装备保障维护</t>
  </si>
  <si>
    <t>2200511</t>
  </si>
  <si>
    <t>气象基础设施建设与维修</t>
  </si>
  <si>
    <t>2200512</t>
  </si>
  <si>
    <t>气象卫星</t>
  </si>
  <si>
    <t>2200513</t>
  </si>
  <si>
    <t>气象法规与标准</t>
  </si>
  <si>
    <t>2200514</t>
  </si>
  <si>
    <t>气象资金审计稽查</t>
  </si>
  <si>
    <t>2200599</t>
  </si>
  <si>
    <t>其他气象事务支出</t>
  </si>
  <si>
    <t>2209999</t>
  </si>
  <si>
    <t>2210102</t>
  </si>
  <si>
    <t>沉陷区治理</t>
  </si>
  <si>
    <t>2210103</t>
  </si>
  <si>
    <t>棚户区改造</t>
  </si>
  <si>
    <t>2210104</t>
  </si>
  <si>
    <t>少数民族地区游牧民定居工程</t>
  </si>
  <si>
    <t>2210105</t>
  </si>
  <si>
    <t>农村危房改造</t>
  </si>
  <si>
    <t>2210108</t>
  </si>
  <si>
    <t>老旧小区改造</t>
  </si>
  <si>
    <t>2210112</t>
  </si>
  <si>
    <t>配售型保障性住房</t>
  </si>
  <si>
    <t>2210113</t>
  </si>
  <si>
    <t>城中村改造</t>
  </si>
  <si>
    <t>2210199</t>
  </si>
  <si>
    <t>其他保障性安居工程支出</t>
  </si>
  <si>
    <t>2210201</t>
  </si>
  <si>
    <t>住房公积金</t>
  </si>
  <si>
    <t>2210202</t>
  </si>
  <si>
    <t>提租补贴</t>
  </si>
  <si>
    <t>2210203</t>
  </si>
  <si>
    <t>购房补贴</t>
  </si>
  <si>
    <t>2210301</t>
  </si>
  <si>
    <t>公有住房建设和维修改造支出</t>
  </si>
  <si>
    <t>2210302</t>
  </si>
  <si>
    <t>住房公积金管理</t>
  </si>
  <si>
    <t>2210399</t>
  </si>
  <si>
    <t>其他城乡社区住宅支出</t>
  </si>
  <si>
    <t>2220101</t>
  </si>
  <si>
    <t>2220102</t>
  </si>
  <si>
    <t>2220103</t>
  </si>
  <si>
    <t>2220104</t>
  </si>
  <si>
    <t>财务和审计支出</t>
  </si>
  <si>
    <t>2220105</t>
  </si>
  <si>
    <t>信息统计</t>
  </si>
  <si>
    <t>2220106</t>
  </si>
  <si>
    <t>专项业务活动</t>
  </si>
  <si>
    <t>2220107</t>
  </si>
  <si>
    <t>国家粮油差价补贴</t>
  </si>
  <si>
    <t>2220112</t>
  </si>
  <si>
    <t>粮食财务挂账利息补贴</t>
  </si>
  <si>
    <t>2220113</t>
  </si>
  <si>
    <t>粮食财务挂账消化款</t>
  </si>
  <si>
    <t>2220114</t>
  </si>
  <si>
    <t>处理陈化粮补贴</t>
  </si>
  <si>
    <t>2220115</t>
  </si>
  <si>
    <t>粮食风险基金</t>
  </si>
  <si>
    <t>2220118</t>
  </si>
  <si>
    <t>粮油市场调控专项资金</t>
  </si>
  <si>
    <t>2220119</t>
  </si>
  <si>
    <t>设施建设</t>
  </si>
  <si>
    <t>2220120</t>
  </si>
  <si>
    <t>设施安全</t>
  </si>
  <si>
    <t>2220121</t>
  </si>
  <si>
    <t>物资保管保养</t>
  </si>
  <si>
    <t>2220150</t>
  </si>
  <si>
    <t>2220199</t>
  </si>
  <si>
    <t>其他粮油物资事务支出</t>
  </si>
  <si>
    <t>2220301</t>
  </si>
  <si>
    <t>石油储备</t>
  </si>
  <si>
    <t>2220303</t>
  </si>
  <si>
    <t>天然铀储备</t>
  </si>
  <si>
    <t>2220304</t>
  </si>
  <si>
    <t>煤炭储备</t>
  </si>
  <si>
    <t>2220305</t>
  </si>
  <si>
    <t>成品油储备</t>
  </si>
  <si>
    <t>2220306</t>
  </si>
  <si>
    <t>天然气储备</t>
  </si>
  <si>
    <t>2220399</t>
  </si>
  <si>
    <t>其他能源储备支出</t>
  </si>
  <si>
    <t>2220401</t>
  </si>
  <si>
    <t>储备粮油补贴</t>
  </si>
  <si>
    <t>2220402</t>
  </si>
  <si>
    <t>储备粮油差价补贴</t>
  </si>
  <si>
    <t>2220403</t>
  </si>
  <si>
    <t>储备粮（油）库建设</t>
  </si>
  <si>
    <t>2220404</t>
  </si>
  <si>
    <t>最低收购价政策支出</t>
  </si>
  <si>
    <t>2220499</t>
  </si>
  <si>
    <t>其他粮油储备支出</t>
  </si>
  <si>
    <t>2220501</t>
  </si>
  <si>
    <t>棉花储备</t>
  </si>
  <si>
    <t>2220502</t>
  </si>
  <si>
    <t>食糖储备</t>
  </si>
  <si>
    <t>2220503</t>
  </si>
  <si>
    <t>肉类储备</t>
  </si>
  <si>
    <t>2220504</t>
  </si>
  <si>
    <t>化肥储备</t>
  </si>
  <si>
    <t>2220505</t>
  </si>
  <si>
    <t>农药储备</t>
  </si>
  <si>
    <t>2220506</t>
  </si>
  <si>
    <t>边销茶储备</t>
  </si>
  <si>
    <t>2220507</t>
  </si>
  <si>
    <t>羊毛储备</t>
  </si>
  <si>
    <t>2220508</t>
  </si>
  <si>
    <t>医药储备</t>
  </si>
  <si>
    <t>2220509</t>
  </si>
  <si>
    <t>食盐储备</t>
  </si>
  <si>
    <t>2220510</t>
  </si>
  <si>
    <t>战略物资储备</t>
  </si>
  <si>
    <t>2220511</t>
  </si>
  <si>
    <t>应急物资储备</t>
  </si>
  <si>
    <t>2220599</t>
  </si>
  <si>
    <t>其他重要商品储备支出</t>
  </si>
  <si>
    <t>2240101</t>
  </si>
  <si>
    <t>2240102</t>
  </si>
  <si>
    <t>2240103</t>
  </si>
  <si>
    <t>2240104</t>
  </si>
  <si>
    <t>灾害风险防治</t>
  </si>
  <si>
    <t>2240105</t>
  </si>
  <si>
    <t>国务院安委会专项</t>
  </si>
  <si>
    <t>2240106</t>
  </si>
  <si>
    <t>安全监管</t>
  </si>
  <si>
    <t>2240108</t>
  </si>
  <si>
    <t>应急救援</t>
  </si>
  <si>
    <t>2240109</t>
  </si>
  <si>
    <t>应急管理</t>
  </si>
  <si>
    <t>2240150</t>
  </si>
  <si>
    <t>2240199</t>
  </si>
  <si>
    <t>其他应急管理支出</t>
  </si>
  <si>
    <t>2240201</t>
  </si>
  <si>
    <t>2240202</t>
  </si>
  <si>
    <t>2240203</t>
  </si>
  <si>
    <t>2240204</t>
  </si>
  <si>
    <t>消防应急救援</t>
  </si>
  <si>
    <t>2240250</t>
  </si>
  <si>
    <t>2240299</t>
  </si>
  <si>
    <t>其他消防救援事务支出</t>
  </si>
  <si>
    <t>2240401</t>
  </si>
  <si>
    <t>2240402</t>
  </si>
  <si>
    <t>2240403</t>
  </si>
  <si>
    <t>2240404</t>
  </si>
  <si>
    <t>矿山安全监察事务</t>
  </si>
  <si>
    <t>2240405</t>
  </si>
  <si>
    <t>矿山应急救援事务</t>
  </si>
  <si>
    <t>2240450</t>
  </si>
  <si>
    <t>2240499</t>
  </si>
  <si>
    <t>其他矿山安全支出</t>
  </si>
  <si>
    <t>2240501</t>
  </si>
  <si>
    <t>2240502</t>
  </si>
  <si>
    <t>2240503</t>
  </si>
  <si>
    <t>2240504</t>
  </si>
  <si>
    <t>地震监测</t>
  </si>
  <si>
    <t>2240505</t>
  </si>
  <si>
    <t>地震预测预报</t>
  </si>
  <si>
    <t>2240506</t>
  </si>
  <si>
    <t>地震灾害预防</t>
  </si>
  <si>
    <t>2240507</t>
  </si>
  <si>
    <t>地震应急救援</t>
  </si>
  <si>
    <t>2240508</t>
  </si>
  <si>
    <t>地震环境探察</t>
  </si>
  <si>
    <t>2240509</t>
  </si>
  <si>
    <t>防震减灾信息管理</t>
  </si>
  <si>
    <t>2240510</t>
  </si>
  <si>
    <t>防震减灾基础管理</t>
  </si>
  <si>
    <t>2240550</t>
  </si>
  <si>
    <t>地震事业机构</t>
  </si>
  <si>
    <t>2240599</t>
  </si>
  <si>
    <t>其他地震事务支出</t>
  </si>
  <si>
    <t>2240601</t>
  </si>
  <si>
    <t>地质灾害防治</t>
  </si>
  <si>
    <t>2240602</t>
  </si>
  <si>
    <t>森林草原防灾减灾</t>
  </si>
  <si>
    <t>2240699</t>
  </si>
  <si>
    <t>其他自然灾害防治支出</t>
  </si>
  <si>
    <t>2240703</t>
  </si>
  <si>
    <t>自然灾害救灾补助</t>
  </si>
  <si>
    <t>2240704</t>
  </si>
  <si>
    <t>自然灾害灾后重建补助</t>
  </si>
  <si>
    <t>2240799</t>
  </si>
  <si>
    <t>其他自然灾害救灾及恢复重建支出</t>
  </si>
  <si>
    <t>2249999</t>
  </si>
  <si>
    <t>2290201</t>
  </si>
  <si>
    <t>2299999</t>
  </si>
  <si>
    <t>2320301</t>
  </si>
  <si>
    <t>地方政府一般债券付息支出</t>
  </si>
  <si>
    <t>2320302</t>
  </si>
  <si>
    <t>地方政府向外国政府借款付息支出</t>
  </si>
  <si>
    <t>2320303</t>
  </si>
  <si>
    <t>地方政府向国际组织借款付息支出</t>
  </si>
  <si>
    <t>2320399</t>
  </si>
  <si>
    <t>地方政府其他一般债务付息支出</t>
  </si>
  <si>
    <t>2330301</t>
  </si>
  <si>
    <t>表三</t>
  </si>
  <si>
    <r>
      <rPr>
        <sz val="18"/>
        <rFont val="Times New Roman"/>
        <charset val="134"/>
      </rPr>
      <t>2025</t>
    </r>
    <r>
      <rPr>
        <sz val="18"/>
        <rFont val="方正小标宋简体"/>
        <charset val="134"/>
      </rPr>
      <t>年一般公共预算收支平衡表</t>
    </r>
  </si>
  <si>
    <r>
      <rPr>
        <sz val="12"/>
        <rFont val="仿宋_GB2312"/>
        <charset val="134"/>
      </rPr>
      <t>单位：万元</t>
    </r>
  </si>
  <si>
    <t>收入</t>
  </si>
  <si>
    <t>支出</t>
  </si>
  <si>
    <t xml:space="preserve">上年预计
执行数 </t>
  </si>
  <si>
    <t>预算数</t>
  </si>
  <si>
    <t>金额</t>
  </si>
  <si>
    <t>为上年预算数的%</t>
  </si>
  <si>
    <t>为上年预计执行数的%</t>
  </si>
  <si>
    <t>地方本级收入合计</t>
  </si>
  <si>
    <t>地方本级支出合计</t>
  </si>
  <si>
    <t>110</t>
  </si>
  <si>
    <t>转移性收入</t>
  </si>
  <si>
    <t>230</t>
  </si>
  <si>
    <t>转移性支出</t>
  </si>
  <si>
    <t>上级补助收入</t>
  </si>
  <si>
    <t>补助下级支出</t>
  </si>
  <si>
    <t>11001</t>
  </si>
  <si>
    <t>返还性收入</t>
  </si>
  <si>
    <t>23001</t>
  </si>
  <si>
    <t>返还性支出</t>
  </si>
  <si>
    <t>1100102</t>
  </si>
  <si>
    <t>所得税基数返还收入</t>
  </si>
  <si>
    <t>23002</t>
  </si>
  <si>
    <t>一般性转移支付</t>
  </si>
  <si>
    <t>1100103</t>
  </si>
  <si>
    <t>成品油税费改革税收返还收入</t>
  </si>
  <si>
    <t>23003</t>
  </si>
  <si>
    <t>专项转移支付</t>
  </si>
  <si>
    <t>1100104</t>
  </si>
  <si>
    <t>增值税税收返还收入</t>
  </si>
  <si>
    <t>1100105</t>
  </si>
  <si>
    <t>消费税税收返还收入</t>
  </si>
  <si>
    <t>1100106</t>
  </si>
  <si>
    <t>增值税“五五分享”税收返还收入</t>
  </si>
  <si>
    <t>1100199</t>
  </si>
  <si>
    <t>其他返还性收入</t>
  </si>
  <si>
    <t>11002</t>
  </si>
  <si>
    <t>一般性转移支付收入</t>
  </si>
  <si>
    <t>1100201</t>
  </si>
  <si>
    <t>体制补助收入</t>
  </si>
  <si>
    <t>1100202</t>
  </si>
  <si>
    <t>均衡性转移支付收入</t>
  </si>
  <si>
    <t>1100207</t>
  </si>
  <si>
    <t>县级基本财力保障机制奖补资金收入</t>
  </si>
  <si>
    <t>1100208</t>
  </si>
  <si>
    <t>结算补助收入</t>
  </si>
  <si>
    <t>1100212</t>
  </si>
  <si>
    <t>资源枯竭型城市转移支付补助收入</t>
  </si>
  <si>
    <t>1100214</t>
  </si>
  <si>
    <t>企业事业单位划转补助收入</t>
  </si>
  <si>
    <t>1100225</t>
  </si>
  <si>
    <t>产粮（油）大县奖励资金收入</t>
  </si>
  <si>
    <t>1100226</t>
  </si>
  <si>
    <t>重点生态功能区转移支付收入</t>
  </si>
  <si>
    <t>1100227</t>
  </si>
  <si>
    <t>固定数额补助收入</t>
  </si>
  <si>
    <t>1100228</t>
  </si>
  <si>
    <t>革命老区转移支付收入</t>
  </si>
  <si>
    <t>1100229</t>
  </si>
  <si>
    <t>民族地区转移支付收入</t>
  </si>
  <si>
    <t>1100230</t>
  </si>
  <si>
    <t>边境地区转移支付收入</t>
  </si>
  <si>
    <t>1100231</t>
  </si>
  <si>
    <t>巩固脱贫攻坚成果衔接乡村振兴转移支付收入</t>
  </si>
  <si>
    <t>1100241</t>
  </si>
  <si>
    <t>一般公共服务共同财政事权转移支付收入</t>
  </si>
  <si>
    <t>1100242</t>
  </si>
  <si>
    <t>外交共同财政事权转移支付收入</t>
  </si>
  <si>
    <t>1100243</t>
  </si>
  <si>
    <t>国防共同财政事权转移支付收入</t>
  </si>
  <si>
    <t>1100244</t>
  </si>
  <si>
    <t>公共安全共同财政事权转移支付收入</t>
  </si>
  <si>
    <t>1100245</t>
  </si>
  <si>
    <t>教育共同财政事权转移支付收入</t>
  </si>
  <si>
    <t>1100246</t>
  </si>
  <si>
    <t>科学技术共同财政事权转移支付收入</t>
  </si>
  <si>
    <t>1100247</t>
  </si>
  <si>
    <t>文化旅游体育与传媒共同财政事权转移支付收入</t>
  </si>
  <si>
    <t>1100248</t>
  </si>
  <si>
    <t>社会保障和就业共同财政事权转移支付收入</t>
  </si>
  <si>
    <t>1100249</t>
  </si>
  <si>
    <t>医疗卫生共同财政事权转移支付收入</t>
  </si>
  <si>
    <t>1100250</t>
  </si>
  <si>
    <t>节能环保共同财政事权转移支付收入</t>
  </si>
  <si>
    <t>1100251</t>
  </si>
  <si>
    <t>城乡社区共同财政事权转移支付收入</t>
  </si>
  <si>
    <t>1100252</t>
  </si>
  <si>
    <t>农林水共同财政事权转移支付收入</t>
  </si>
  <si>
    <t>1100253</t>
  </si>
  <si>
    <t>交通运输共同财政事权转移支付收入</t>
  </si>
  <si>
    <t>1100254</t>
  </si>
  <si>
    <t>资源勘探工业信息等共同财政事权转移支付收入</t>
  </si>
  <si>
    <t>1100255</t>
  </si>
  <si>
    <t>商业服务业等共同财政事权转移支付收入</t>
  </si>
  <si>
    <t>1100256</t>
  </si>
  <si>
    <t>金融共同财政事权转移支付收入</t>
  </si>
  <si>
    <t>1100257</t>
  </si>
  <si>
    <t>自然资源海洋气象等共同财政事权转移支付收入</t>
  </si>
  <si>
    <t>1100258</t>
  </si>
  <si>
    <t>住房保障共同财政事权转移支付收入</t>
  </si>
  <si>
    <t>1100259</t>
  </si>
  <si>
    <t>粮油物资储备共同财政事权转移支付收入</t>
  </si>
  <si>
    <t>1100260</t>
  </si>
  <si>
    <t>灾害防治及应急管理共同财政事权转移支付收入</t>
  </si>
  <si>
    <t>1100269</t>
  </si>
  <si>
    <t>其他共同财政事权转移支付收入</t>
  </si>
  <si>
    <t>1100299</t>
  </si>
  <si>
    <t>其他一般性转移支付收入</t>
  </si>
  <si>
    <t>11003</t>
  </si>
  <si>
    <t>专项转移支付收入</t>
  </si>
  <si>
    <t>1100301</t>
  </si>
  <si>
    <t>1100302</t>
  </si>
  <si>
    <t>外交</t>
  </si>
  <si>
    <t>1100303</t>
  </si>
  <si>
    <t>国防</t>
  </si>
  <si>
    <t>1100304</t>
  </si>
  <si>
    <t>公共安全</t>
  </si>
  <si>
    <t>1100305</t>
  </si>
  <si>
    <t>1100306</t>
  </si>
  <si>
    <t>科学技术</t>
  </si>
  <si>
    <t>1100307</t>
  </si>
  <si>
    <t>1100308</t>
  </si>
  <si>
    <t>社会保障和就业</t>
  </si>
  <si>
    <t>1100310</t>
  </si>
  <si>
    <t>1100311</t>
  </si>
  <si>
    <t>1100312</t>
  </si>
  <si>
    <t>城乡社区</t>
  </si>
  <si>
    <t>1100313</t>
  </si>
  <si>
    <t>农林水</t>
  </si>
  <si>
    <t>1100314</t>
  </si>
  <si>
    <t>1100315</t>
  </si>
  <si>
    <t>资源勘探工业信息等</t>
  </si>
  <si>
    <t>1100316</t>
  </si>
  <si>
    <t>商业服务业等</t>
  </si>
  <si>
    <t>1100317</t>
  </si>
  <si>
    <t>金融</t>
  </si>
  <si>
    <t>1100320</t>
  </si>
  <si>
    <t>自然资源海洋气象等</t>
  </si>
  <si>
    <t>1100321</t>
  </si>
  <si>
    <t>1100322</t>
  </si>
  <si>
    <t>粮油物资储备</t>
  </si>
  <si>
    <t>1100324</t>
  </si>
  <si>
    <t>灾害防治及应急管理</t>
  </si>
  <si>
    <t>1100399</t>
  </si>
  <si>
    <t>11006</t>
  </si>
  <si>
    <t>上解收入</t>
  </si>
  <si>
    <t>23006</t>
  </si>
  <si>
    <t>上解支出</t>
  </si>
  <si>
    <t>1100601</t>
  </si>
  <si>
    <t>体制上解收入</t>
  </si>
  <si>
    <t>2300601</t>
  </si>
  <si>
    <t>体制上解支出</t>
  </si>
  <si>
    <t>1100602</t>
  </si>
  <si>
    <t>专项上解收入</t>
  </si>
  <si>
    <t>2300602</t>
  </si>
  <si>
    <t>专项上解支出</t>
  </si>
  <si>
    <t>11008</t>
  </si>
  <si>
    <t>上年结余收入</t>
  </si>
  <si>
    <t>23008</t>
  </si>
  <si>
    <t>调出资金</t>
  </si>
  <si>
    <t>11009</t>
  </si>
  <si>
    <t>调入资金</t>
  </si>
  <si>
    <t>23009</t>
  </si>
  <si>
    <t>年终结余</t>
  </si>
  <si>
    <t>1100901</t>
  </si>
  <si>
    <t>调入一般公共预算资金</t>
  </si>
  <si>
    <t>2300901</t>
  </si>
  <si>
    <t>一般公共预算年终结余</t>
  </si>
  <si>
    <t>110090102</t>
  </si>
  <si>
    <t>从政府性基金预算调入一般公共预算</t>
  </si>
  <si>
    <t>110090103</t>
  </si>
  <si>
    <t>从国有资本经营预算调入一般公共预算</t>
  </si>
  <si>
    <t>110090199</t>
  </si>
  <si>
    <t>从其他资金调入一般公共预算</t>
  </si>
  <si>
    <t>11011</t>
  </si>
  <si>
    <t>债务转贷收入</t>
  </si>
  <si>
    <t>23011</t>
  </si>
  <si>
    <t>债务转贷支出</t>
  </si>
  <si>
    <t>1101101</t>
  </si>
  <si>
    <t>地方政府一般债务转贷收入</t>
  </si>
  <si>
    <t>2301101</t>
  </si>
  <si>
    <t>地方政府一般债券转贷支出</t>
  </si>
  <si>
    <t>110110101</t>
  </si>
  <si>
    <t>地方政府一般债券转贷收入</t>
  </si>
  <si>
    <t>2301102</t>
  </si>
  <si>
    <t>地方政府向外国政府借款转贷支出</t>
  </si>
  <si>
    <t>110110102</t>
  </si>
  <si>
    <t>地方政府向外国政府借款转贷收入</t>
  </si>
  <si>
    <t>2301103</t>
  </si>
  <si>
    <t>地方政府向国际组织借款转贷支出</t>
  </si>
  <si>
    <t>110110103</t>
  </si>
  <si>
    <t>地方政府向国际组织借款转贷收入</t>
  </si>
  <si>
    <t>2301104</t>
  </si>
  <si>
    <t>地方政府其他一般债务转贷支出</t>
  </si>
  <si>
    <t>110110104</t>
  </si>
  <si>
    <t>地方政府其他一般债务转贷收入</t>
  </si>
  <si>
    <t>23015</t>
  </si>
  <si>
    <t>安排预算稳定调节基金</t>
  </si>
  <si>
    <t>11015</t>
  </si>
  <si>
    <t>动用预算稳定调节基金</t>
  </si>
  <si>
    <t>23016</t>
  </si>
  <si>
    <t>补充预算周转金</t>
  </si>
  <si>
    <t>11021</t>
  </si>
  <si>
    <t>区域间转移性收入</t>
  </si>
  <si>
    <t>23021</t>
  </si>
  <si>
    <t>区域间转移性支出</t>
  </si>
  <si>
    <t>1102101</t>
  </si>
  <si>
    <t>接受其他地区援助收入</t>
  </si>
  <si>
    <t>2302101</t>
  </si>
  <si>
    <t>1102102</t>
  </si>
  <si>
    <t>生态保护补偿转移性收入</t>
  </si>
  <si>
    <t>2302102</t>
  </si>
  <si>
    <t>生态保护补偿转移性支出</t>
  </si>
  <si>
    <t>1102103</t>
  </si>
  <si>
    <t>土地指标调剂转移性收入</t>
  </si>
  <si>
    <t>2302103</t>
  </si>
  <si>
    <t>土地指标调剂转移性支出</t>
  </si>
  <si>
    <t>1102199</t>
  </si>
  <si>
    <t>其他转移性收入</t>
  </si>
  <si>
    <t>2302199</t>
  </si>
  <si>
    <t>其他转移性支出</t>
  </si>
  <si>
    <t>105</t>
  </si>
  <si>
    <t>债务收入</t>
  </si>
  <si>
    <t>231</t>
  </si>
  <si>
    <t>债务还本支出</t>
  </si>
  <si>
    <t>10504</t>
  </si>
  <si>
    <t>地方政府债务收入</t>
  </si>
  <si>
    <t>23103</t>
  </si>
  <si>
    <t>地方政府一般债务还本支出</t>
  </si>
  <si>
    <t>1050401</t>
  </si>
  <si>
    <t>一般债务收入</t>
  </si>
  <si>
    <t>2310301</t>
  </si>
  <si>
    <t>地方政府一般债券还本支出</t>
  </si>
  <si>
    <t>105040101</t>
  </si>
  <si>
    <t>地方政府一般债券收入</t>
  </si>
  <si>
    <t>2310302</t>
  </si>
  <si>
    <t>地方政府向外国政府借款还本支出</t>
  </si>
  <si>
    <t>105040102</t>
  </si>
  <si>
    <t>地方政府向外国政府借款收入</t>
  </si>
  <si>
    <t>2310303</t>
  </si>
  <si>
    <t>地方政府向国际组织借款还本支出</t>
  </si>
  <si>
    <t>105040103</t>
  </si>
  <si>
    <t>地方政府向国际组织借款收入</t>
  </si>
  <si>
    <t>2310399</t>
  </si>
  <si>
    <t>地方政府其他一般债务还本支出</t>
  </si>
  <si>
    <t>105040104</t>
  </si>
  <si>
    <t>地方政府其他一般债务收入</t>
  </si>
  <si>
    <t>表三（录入表）</t>
  </si>
  <si>
    <t>注意：本表有重复编码及自定义编码，公式提取后请仔细检查！</t>
  </si>
  <si>
    <r>
      <rPr>
        <sz val="18"/>
        <rFont val="Times New Roman"/>
        <charset val="134"/>
      </rPr>
      <t>2025</t>
    </r>
    <r>
      <rPr>
        <sz val="18"/>
        <rFont val="方正小标宋简体"/>
        <charset val="134"/>
      </rPr>
      <t>年一般公共预算收支平衡表（录入表）</t>
    </r>
  </si>
  <si>
    <t>上年预算数</t>
  </si>
  <si>
    <t>上年预计执行数</t>
  </si>
  <si>
    <t>从表九23008调出资金科目取数</t>
  </si>
  <si>
    <t>从表九（录入表）取数=表九（录入表）110090202_从一般公共预算调入用于补充超长期特别国债偿债备付金的资金+110090204_从一般公共预算调入用于偿还超长期特别国债本金的资金+110090206_从一般公共预算调入用于偿还抗疫特别国债本金的资金+11009029991_一般公共预算调入政府性基金预算资金</t>
  </si>
  <si>
    <t>对应决算报表L05相关项目填报。表三（录入表）11008+110080002+110080003=表三11008，类似相同处理。</t>
  </si>
  <si>
    <t>110080002</t>
  </si>
  <si>
    <t>待偿债置换一般债券上年结余</t>
  </si>
  <si>
    <t>110080003</t>
  </si>
  <si>
    <t>国债转贷资金上年结余</t>
  </si>
  <si>
    <t>对应决算报表L05“结算补助收入"填报，类似相同处理。</t>
  </si>
  <si>
    <t>110020891</t>
  </si>
  <si>
    <t>省补助计划单列市收入</t>
  </si>
  <si>
    <t>对应决算报表L05“省补助计划单列市收入”项目填报。表三（录入表）1100208+110020891=表三1100208，类似相同处理。</t>
  </si>
  <si>
    <t>110060291</t>
  </si>
  <si>
    <t>计划单列市上解省收入</t>
  </si>
  <si>
    <t>接受其他地区援助收入_地市内</t>
  </si>
  <si>
    <r>
      <rPr>
        <sz val="11"/>
        <color rgb="FFFF0000"/>
        <rFont val="等线"/>
        <charset val="134"/>
        <scheme val="minor"/>
      </rPr>
      <t>注意：编码相同，小心重复！</t>
    </r>
    <r>
      <rPr>
        <sz val="11"/>
        <color theme="1"/>
        <rFont val="等线"/>
        <charset val="134"/>
        <scheme val="minor"/>
      </rPr>
      <t>为便于冲抵汇总地区内区域间转移性收支，扩展了11021区域间转移性收入的项级科目，科目编码未扩展。</t>
    </r>
  </si>
  <si>
    <t>接受其他地区援助收入_省内</t>
  </si>
  <si>
    <t>接受其他地区援助收入_省外</t>
  </si>
  <si>
    <t>生态保护补偿转移性收入_地市内</t>
  </si>
  <si>
    <t>生态保护补偿转移性收入_省内</t>
  </si>
  <si>
    <t>生态保护补偿转移性收入_省外</t>
  </si>
  <si>
    <t>土地指标调剂转移性收入_地市内</t>
  </si>
  <si>
    <t>土地指标调剂转移性收入_省内</t>
  </si>
  <si>
    <t>土地指标调剂转移性收入_省外</t>
  </si>
  <si>
    <t>其他转移性收入_地市内</t>
  </si>
  <si>
    <t>其他转移性收入_省内</t>
  </si>
  <si>
    <t>其他转移性收入_省外</t>
  </si>
  <si>
    <t>2300291</t>
  </si>
  <si>
    <t>省补助计划单列市支出</t>
  </si>
  <si>
    <t>230060291</t>
  </si>
  <si>
    <t>计划单列市上解省支出</t>
  </si>
  <si>
    <t>表三2300901=表三（录入表）2300901+230090102+230090103</t>
  </si>
  <si>
    <t>230090102</t>
  </si>
  <si>
    <t>待偿债置换一般债券结余</t>
  </si>
  <si>
    <t>230090103</t>
  </si>
  <si>
    <t>国债转贷资金结余</t>
  </si>
  <si>
    <t>230110403</t>
  </si>
  <si>
    <t>拨付国债转贷资金数</t>
  </si>
  <si>
    <t>援助其他地区支出_地市内</t>
  </si>
  <si>
    <r>
      <rPr>
        <sz val="11"/>
        <color rgb="FFFF0000"/>
        <rFont val="等线"/>
        <charset val="134"/>
        <scheme val="minor"/>
      </rPr>
      <t>注意：编码相同，小心重复！</t>
    </r>
    <r>
      <rPr>
        <sz val="11"/>
        <color theme="1"/>
        <rFont val="等线"/>
        <charset val="134"/>
        <scheme val="minor"/>
      </rPr>
      <t>为便于冲抵汇总地区内区域间转移性收支，扩展了23021区域间转移性支出的项级科目，科目编码未扩展。</t>
    </r>
  </si>
  <si>
    <t>援助其他地区支出_省内</t>
  </si>
  <si>
    <t>援助其他地区支出_省外</t>
  </si>
  <si>
    <t>生态保护补偿转移性支出_地市内</t>
  </si>
  <si>
    <t>生态保护补偿转移性支出_省内</t>
  </si>
  <si>
    <t>生态保护补偿转移性支出_省外</t>
  </si>
  <si>
    <t>土地指标调剂转移性支出_地市内</t>
  </si>
  <si>
    <t>土地指标调剂转移性支出_省内</t>
  </si>
  <si>
    <t>土地指标调剂转移性支出_省外</t>
  </si>
  <si>
    <t>其他转移性支出_地市内</t>
  </si>
  <si>
    <t>其他转移性支出_省内</t>
  </si>
  <si>
    <t>其他转移性支出_省外</t>
  </si>
  <si>
    <t>表四</t>
  </si>
  <si>
    <r>
      <rPr>
        <sz val="18"/>
        <rFont val="Times New Roman"/>
        <charset val="134"/>
      </rPr>
      <t>2025</t>
    </r>
    <r>
      <rPr>
        <sz val="18"/>
        <rFont val="方正小标宋简体"/>
        <charset val="134"/>
      </rPr>
      <t>年一般公共预算支出资金来源表</t>
    </r>
  </si>
  <si>
    <t>合计</t>
  </si>
  <si>
    <t>财力安排</t>
  </si>
  <si>
    <t>专项转移支付收入安排</t>
  </si>
  <si>
    <t>动用上年结余安排</t>
  </si>
  <si>
    <t>政府债务资金</t>
  </si>
  <si>
    <t>其他资金</t>
  </si>
  <si>
    <t>代码</t>
  </si>
  <si>
    <t>名称</t>
  </si>
  <si>
    <t>表五</t>
  </si>
  <si>
    <r>
      <rPr>
        <sz val="18"/>
        <rFont val="Times New Roman"/>
        <charset val="134"/>
      </rPr>
      <t>2025</t>
    </r>
    <r>
      <rPr>
        <sz val="18"/>
        <rFont val="方正小标宋简体"/>
        <charset val="134"/>
      </rPr>
      <t>年一般公共预算支出经济分类表</t>
    </r>
  </si>
  <si>
    <t>单位:万元</t>
  </si>
  <si>
    <r>
      <rPr>
        <sz val="11"/>
        <rFont val="黑体"/>
        <charset val="134"/>
      </rPr>
      <t>总计</t>
    </r>
  </si>
  <si>
    <r>
      <rPr>
        <sz val="11"/>
        <rFont val="黑体"/>
        <charset val="134"/>
      </rPr>
      <t>代码</t>
    </r>
  </si>
  <si>
    <r>
      <rPr>
        <sz val="11"/>
        <rFont val="黑体"/>
        <charset val="134"/>
      </rPr>
      <t>名称</t>
    </r>
  </si>
  <si>
    <r>
      <rPr>
        <sz val="11"/>
        <rFont val="黑体"/>
        <charset val="134"/>
      </rPr>
      <t>机关工资福利支出</t>
    </r>
  </si>
  <si>
    <r>
      <rPr>
        <sz val="11"/>
        <rFont val="黑体"/>
        <charset val="134"/>
      </rPr>
      <t>机关商品和服务支出</t>
    </r>
  </si>
  <si>
    <r>
      <rPr>
        <sz val="11"/>
        <rFont val="黑体"/>
        <charset val="134"/>
      </rPr>
      <t>机关资本性支出（一）</t>
    </r>
  </si>
  <si>
    <r>
      <rPr>
        <sz val="11"/>
        <rFont val="黑体"/>
        <charset val="134"/>
      </rPr>
      <t>机关资本性支出（二）</t>
    </r>
  </si>
  <si>
    <r>
      <rPr>
        <sz val="11"/>
        <rFont val="黑体"/>
        <charset val="134"/>
      </rPr>
      <t>对事业单位经常性补助</t>
    </r>
  </si>
  <si>
    <r>
      <rPr>
        <sz val="11"/>
        <rFont val="黑体"/>
        <charset val="134"/>
      </rPr>
      <t>对事业单位资本性补助</t>
    </r>
  </si>
  <si>
    <r>
      <rPr>
        <sz val="11"/>
        <rFont val="黑体"/>
        <charset val="134"/>
      </rPr>
      <t>对企业补助</t>
    </r>
  </si>
  <si>
    <r>
      <rPr>
        <sz val="11"/>
        <rFont val="黑体"/>
        <charset val="134"/>
      </rPr>
      <t>对企业资本性支出</t>
    </r>
  </si>
  <si>
    <r>
      <rPr>
        <sz val="11"/>
        <rFont val="黑体"/>
        <charset val="134"/>
      </rPr>
      <t>对个人和家庭的补助</t>
    </r>
  </si>
  <si>
    <r>
      <rPr>
        <sz val="11"/>
        <rFont val="黑体"/>
        <charset val="134"/>
      </rPr>
      <t>对社会保障基金补助</t>
    </r>
  </si>
  <si>
    <r>
      <rPr>
        <sz val="11"/>
        <rFont val="黑体"/>
        <charset val="134"/>
      </rPr>
      <t>债务利息及费用支出</t>
    </r>
  </si>
  <si>
    <r>
      <rPr>
        <sz val="11"/>
        <rFont val="黑体"/>
        <charset val="134"/>
      </rPr>
      <t>债务还本支出</t>
    </r>
  </si>
  <si>
    <r>
      <rPr>
        <sz val="11"/>
        <rFont val="黑体"/>
        <charset val="134"/>
      </rPr>
      <t>转移性支出</t>
    </r>
  </si>
  <si>
    <r>
      <rPr>
        <sz val="11"/>
        <rFont val="黑体"/>
        <charset val="134"/>
      </rPr>
      <t>预备费及预留</t>
    </r>
  </si>
  <si>
    <r>
      <rPr>
        <sz val="11"/>
        <rFont val="黑体"/>
        <charset val="134"/>
      </rPr>
      <t>其他支出</t>
    </r>
  </si>
  <si>
    <t>表六之一</t>
  </si>
  <si>
    <t>2025年一般公共预算收支明细表</t>
  </si>
  <si>
    <t>行政
区划
编码</t>
  </si>
  <si>
    <r>
      <rPr>
        <sz val="11"/>
        <rFont val="黑体"/>
        <charset val="134"/>
      </rPr>
      <t>地</t>
    </r>
    <r>
      <rPr>
        <sz val="11"/>
        <rFont val="Times New Roman"/>
        <charset val="134"/>
      </rPr>
      <t xml:space="preserve">    </t>
    </r>
    <r>
      <rPr>
        <sz val="11"/>
        <rFont val="黑体"/>
        <charset val="134"/>
      </rPr>
      <t>区</t>
    </r>
  </si>
  <si>
    <r>
      <rPr>
        <sz val="11"/>
        <rFont val="黑体"/>
        <charset val="134"/>
      </rPr>
      <t>收</t>
    </r>
    <r>
      <rPr>
        <sz val="11"/>
        <rFont val="Times New Roman"/>
        <charset val="134"/>
      </rPr>
      <t xml:space="preserve">       </t>
    </r>
    <r>
      <rPr>
        <sz val="11"/>
        <rFont val="黑体"/>
        <charset val="134"/>
      </rPr>
      <t>入</t>
    </r>
  </si>
  <si>
    <r>
      <rPr>
        <sz val="11"/>
        <rFont val="黑体"/>
        <charset val="134"/>
      </rPr>
      <t>收入合计</t>
    </r>
  </si>
  <si>
    <r>
      <rPr>
        <sz val="11"/>
        <rFont val="黑体"/>
        <charset val="134"/>
      </rPr>
      <t>税　　　　收　　　　收　　　　入</t>
    </r>
  </si>
  <si>
    <r>
      <rPr>
        <sz val="11"/>
        <rFont val="黑体"/>
        <charset val="134"/>
      </rPr>
      <t>非</t>
    </r>
    <r>
      <rPr>
        <sz val="11"/>
        <rFont val="Times New Roman"/>
        <charset val="134"/>
      </rPr>
      <t xml:space="preserve">  </t>
    </r>
    <r>
      <rPr>
        <sz val="11"/>
        <rFont val="黑体"/>
        <charset val="134"/>
      </rPr>
      <t>税</t>
    </r>
    <r>
      <rPr>
        <sz val="11"/>
        <rFont val="Times New Roman"/>
        <charset val="134"/>
      </rPr>
      <t xml:space="preserve">  </t>
    </r>
    <r>
      <rPr>
        <sz val="11"/>
        <rFont val="黑体"/>
        <charset val="134"/>
      </rPr>
      <t>收</t>
    </r>
    <r>
      <rPr>
        <sz val="11"/>
        <rFont val="Times New Roman"/>
        <charset val="134"/>
      </rPr>
      <t xml:space="preserve">  </t>
    </r>
    <r>
      <rPr>
        <sz val="11"/>
        <rFont val="黑体"/>
        <charset val="134"/>
      </rPr>
      <t>入</t>
    </r>
  </si>
  <si>
    <r>
      <rPr>
        <sz val="11"/>
        <rFont val="黑体"/>
        <charset val="134"/>
      </rPr>
      <t>小计</t>
    </r>
  </si>
  <si>
    <r>
      <rPr>
        <sz val="11"/>
        <rFont val="黑体"/>
        <charset val="134"/>
      </rPr>
      <t>增值税</t>
    </r>
  </si>
  <si>
    <r>
      <rPr>
        <sz val="11"/>
        <rFont val="黑体"/>
        <charset val="134"/>
      </rPr>
      <t>企业所得税</t>
    </r>
  </si>
  <si>
    <r>
      <rPr>
        <sz val="11"/>
        <rFont val="黑体"/>
        <charset val="134"/>
      </rPr>
      <t>企业所得税退税</t>
    </r>
  </si>
  <si>
    <r>
      <rPr>
        <sz val="11"/>
        <rFont val="黑体"/>
        <charset val="134"/>
      </rPr>
      <t>个人所得税</t>
    </r>
  </si>
  <si>
    <r>
      <rPr>
        <sz val="11"/>
        <rFont val="黑体"/>
        <charset val="134"/>
      </rPr>
      <t>资源税</t>
    </r>
  </si>
  <si>
    <r>
      <rPr>
        <sz val="11"/>
        <rFont val="黑体"/>
        <charset val="134"/>
      </rPr>
      <t>城市维护建设税</t>
    </r>
  </si>
  <si>
    <r>
      <rPr>
        <sz val="11"/>
        <rFont val="黑体"/>
        <charset val="134"/>
      </rPr>
      <t>房产税</t>
    </r>
  </si>
  <si>
    <r>
      <rPr>
        <sz val="11"/>
        <rFont val="黑体"/>
        <charset val="134"/>
      </rPr>
      <t>印花税</t>
    </r>
  </si>
  <si>
    <r>
      <rPr>
        <sz val="11"/>
        <rFont val="黑体"/>
        <charset val="134"/>
      </rPr>
      <t>城镇土地使用税</t>
    </r>
  </si>
  <si>
    <r>
      <rPr>
        <sz val="11"/>
        <rFont val="黑体"/>
        <charset val="134"/>
      </rPr>
      <t>土地增值税</t>
    </r>
  </si>
  <si>
    <r>
      <rPr>
        <sz val="11"/>
        <rFont val="黑体"/>
        <charset val="134"/>
      </rPr>
      <t>车船税</t>
    </r>
  </si>
  <si>
    <r>
      <rPr>
        <sz val="11"/>
        <rFont val="黑体"/>
        <charset val="134"/>
      </rPr>
      <t>耕地占用税</t>
    </r>
  </si>
  <si>
    <r>
      <rPr>
        <sz val="11"/>
        <rFont val="黑体"/>
        <charset val="134"/>
      </rPr>
      <t>契税</t>
    </r>
  </si>
  <si>
    <r>
      <rPr>
        <sz val="11"/>
        <rFont val="黑体"/>
        <charset val="134"/>
      </rPr>
      <t>烟叶税</t>
    </r>
  </si>
  <si>
    <r>
      <rPr>
        <sz val="11"/>
        <rFont val="黑体"/>
        <charset val="134"/>
      </rPr>
      <t>环境保护税</t>
    </r>
  </si>
  <si>
    <r>
      <rPr>
        <sz val="11"/>
        <rFont val="黑体"/>
        <charset val="134"/>
      </rPr>
      <t>其他税收收入</t>
    </r>
  </si>
  <si>
    <r>
      <rPr>
        <sz val="11"/>
        <rFont val="黑体"/>
        <charset val="134"/>
      </rPr>
      <t>国有资本经营收入</t>
    </r>
  </si>
  <si>
    <r>
      <rPr>
        <sz val="11"/>
        <rFont val="黑体"/>
        <charset val="134"/>
      </rPr>
      <t>政府住房基金收入</t>
    </r>
  </si>
  <si>
    <t>10105</t>
  </si>
  <si>
    <t>表六之二</t>
  </si>
  <si>
    <r>
      <rPr>
        <sz val="18"/>
        <rFont val="Times New Roman"/>
        <charset val="134"/>
      </rPr>
      <t>2025</t>
    </r>
    <r>
      <rPr>
        <sz val="18"/>
        <rFont val="方正小标宋简体"/>
        <charset val="134"/>
      </rPr>
      <t>年一般公共预算收支明细表</t>
    </r>
  </si>
  <si>
    <r>
      <rPr>
        <sz val="11"/>
        <rFont val="黑体"/>
        <charset val="134"/>
      </rPr>
      <t>支</t>
    </r>
    <r>
      <rPr>
        <sz val="11"/>
        <rFont val="Times New Roman"/>
        <charset val="134"/>
      </rPr>
      <t xml:space="preserve">            </t>
    </r>
    <r>
      <rPr>
        <sz val="11"/>
        <rFont val="黑体"/>
        <charset val="134"/>
      </rPr>
      <t>出</t>
    </r>
  </si>
  <si>
    <t>支出合计</t>
  </si>
  <si>
    <t>表七之一</t>
  </si>
  <si>
    <r>
      <rPr>
        <sz val="18"/>
        <rFont val="Times New Roman"/>
        <charset val="134"/>
      </rPr>
      <t>2025</t>
    </r>
    <r>
      <rPr>
        <sz val="18"/>
        <rFont val="方正小标宋简体"/>
        <charset val="134"/>
      </rPr>
      <t>年一般公共预算转移支付预算明细表</t>
    </r>
  </si>
  <si>
    <r>
      <rPr>
        <sz val="11"/>
        <rFont val="黑体"/>
        <charset val="134"/>
      </rPr>
      <t>转移支付合计</t>
    </r>
  </si>
  <si>
    <r>
      <rPr>
        <sz val="11"/>
        <rFont val="黑体"/>
        <charset val="134"/>
      </rPr>
      <t>一般性转移支付</t>
    </r>
  </si>
  <si>
    <r>
      <rPr>
        <sz val="11"/>
        <rFont val="黑体"/>
        <charset val="134"/>
      </rPr>
      <t>一般性转移支付小计</t>
    </r>
  </si>
  <si>
    <r>
      <rPr>
        <sz val="11"/>
        <rFont val="黑体"/>
        <charset val="134"/>
      </rPr>
      <t>体制补助收入</t>
    </r>
  </si>
  <si>
    <r>
      <rPr>
        <sz val="11"/>
        <rFont val="黑体"/>
        <charset val="134"/>
      </rPr>
      <t>均衡性转移支付收入</t>
    </r>
  </si>
  <si>
    <r>
      <rPr>
        <sz val="11"/>
        <rFont val="黑体"/>
        <charset val="134"/>
      </rPr>
      <t>县级基本财力保障机制奖补资金收入</t>
    </r>
  </si>
  <si>
    <r>
      <rPr>
        <sz val="11"/>
        <rFont val="黑体"/>
        <charset val="134"/>
      </rPr>
      <t>结算补助收入</t>
    </r>
  </si>
  <si>
    <r>
      <rPr>
        <sz val="11"/>
        <rFont val="黑体"/>
        <charset val="134"/>
      </rPr>
      <t>资源枯竭型城市转移支付补助收入</t>
    </r>
  </si>
  <si>
    <r>
      <rPr>
        <sz val="11"/>
        <rFont val="黑体"/>
        <charset val="134"/>
      </rPr>
      <t>企业事业单位划转补助收入</t>
    </r>
  </si>
  <si>
    <r>
      <rPr>
        <sz val="11"/>
        <rFont val="黑体"/>
        <charset val="134"/>
      </rPr>
      <t>产粮（油）大县奖励资金收入</t>
    </r>
  </si>
  <si>
    <r>
      <rPr>
        <sz val="11"/>
        <rFont val="黑体"/>
        <charset val="134"/>
      </rPr>
      <t>重点生态功能区转移支付收入</t>
    </r>
  </si>
  <si>
    <r>
      <rPr>
        <sz val="11"/>
        <rFont val="黑体"/>
        <charset val="134"/>
      </rPr>
      <t>固定数额补助收入</t>
    </r>
  </si>
  <si>
    <r>
      <rPr>
        <sz val="11"/>
        <rFont val="黑体"/>
        <charset val="134"/>
      </rPr>
      <t>革命老区转移支付收入</t>
    </r>
  </si>
  <si>
    <r>
      <rPr>
        <sz val="11"/>
        <rFont val="黑体"/>
        <charset val="134"/>
      </rPr>
      <t>民族地区转移支付收入</t>
    </r>
  </si>
  <si>
    <r>
      <rPr>
        <sz val="11"/>
        <rFont val="黑体"/>
        <charset val="134"/>
      </rPr>
      <t>边境地区转移支付收入</t>
    </r>
  </si>
  <si>
    <r>
      <rPr>
        <sz val="11"/>
        <rFont val="黑体"/>
        <charset val="134"/>
      </rPr>
      <t>巩固脱贫攻坚成果衔接乡村振兴转移支付收入</t>
    </r>
  </si>
  <si>
    <r>
      <rPr>
        <sz val="11"/>
        <rFont val="黑体"/>
        <charset val="134"/>
      </rPr>
      <t>一般公共服务共同财政事权转移支付收入</t>
    </r>
  </si>
  <si>
    <r>
      <rPr>
        <sz val="11"/>
        <rFont val="黑体"/>
        <charset val="134"/>
      </rPr>
      <t>外交共同财政事权转移支付收入</t>
    </r>
  </si>
  <si>
    <r>
      <rPr>
        <sz val="11"/>
        <rFont val="黑体"/>
        <charset val="134"/>
      </rPr>
      <t>国防共同财政事权转移支付收入</t>
    </r>
  </si>
  <si>
    <r>
      <rPr>
        <sz val="11"/>
        <rFont val="黑体"/>
        <charset val="134"/>
      </rPr>
      <t>公共安全共同财政事权转移支付收入</t>
    </r>
  </si>
  <si>
    <r>
      <rPr>
        <sz val="11"/>
        <rFont val="黑体"/>
        <charset val="134"/>
      </rPr>
      <t>教育共同财政事权转移支付收入</t>
    </r>
  </si>
  <si>
    <r>
      <rPr>
        <sz val="11"/>
        <rFont val="黑体"/>
        <charset val="134"/>
      </rPr>
      <t>科学技术共同财政事权转移支付收入</t>
    </r>
  </si>
  <si>
    <r>
      <rPr>
        <sz val="11"/>
        <rFont val="黑体"/>
        <charset val="134"/>
      </rPr>
      <t>文化旅游体育与传媒共同财政事权转移支付收入</t>
    </r>
  </si>
  <si>
    <r>
      <rPr>
        <sz val="11"/>
        <rFont val="黑体"/>
        <charset val="134"/>
      </rPr>
      <t>社会保障和就业共同财政事权转移支付收入</t>
    </r>
  </si>
  <si>
    <r>
      <rPr>
        <sz val="11"/>
        <rFont val="黑体"/>
        <charset val="134"/>
      </rPr>
      <t>医疗卫生共同财政事权转移支付收入</t>
    </r>
  </si>
  <si>
    <r>
      <rPr>
        <sz val="11"/>
        <rFont val="黑体"/>
        <charset val="134"/>
      </rPr>
      <t>节能环保共同财政事权转移支付收入</t>
    </r>
  </si>
  <si>
    <r>
      <rPr>
        <sz val="11"/>
        <rFont val="黑体"/>
        <charset val="134"/>
      </rPr>
      <t>城乡社区共同财政事权转移支付收入</t>
    </r>
  </si>
  <si>
    <r>
      <rPr>
        <sz val="11"/>
        <rFont val="黑体"/>
        <charset val="134"/>
      </rPr>
      <t>农林水共同财政事权转移支付收入</t>
    </r>
  </si>
  <si>
    <r>
      <rPr>
        <sz val="11"/>
        <rFont val="黑体"/>
        <charset val="134"/>
      </rPr>
      <t>交通运输共同财政事权转移支付收入</t>
    </r>
  </si>
  <si>
    <r>
      <rPr>
        <sz val="11"/>
        <rFont val="黑体"/>
        <charset val="134"/>
      </rPr>
      <t>资源勘探工业信息等共同财政事权转移支付收入</t>
    </r>
  </si>
  <si>
    <r>
      <rPr>
        <sz val="11"/>
        <rFont val="黑体"/>
        <charset val="134"/>
      </rPr>
      <t>商业服务业等共同财政事权转移支付收入</t>
    </r>
  </si>
  <si>
    <r>
      <rPr>
        <sz val="11"/>
        <rFont val="黑体"/>
        <charset val="134"/>
      </rPr>
      <t>金融共同财政事权转移支付收入</t>
    </r>
  </si>
  <si>
    <r>
      <rPr>
        <sz val="11"/>
        <rFont val="黑体"/>
        <charset val="134"/>
      </rPr>
      <t>自然资源海洋气象等共同财政事权转移支付收入</t>
    </r>
  </si>
  <si>
    <r>
      <rPr>
        <sz val="11"/>
        <rFont val="黑体"/>
        <charset val="134"/>
      </rPr>
      <t>住房保障共同财政事权转移支付收入</t>
    </r>
  </si>
  <si>
    <r>
      <rPr>
        <sz val="11"/>
        <rFont val="黑体"/>
        <charset val="134"/>
      </rPr>
      <t>粮油物资储备共同财政事权转移支付收入</t>
    </r>
  </si>
  <si>
    <r>
      <rPr>
        <sz val="11"/>
        <rFont val="黑体"/>
        <charset val="134"/>
      </rPr>
      <t>灾害防治及应急管理共同财政事权转移支付收入</t>
    </r>
  </si>
  <si>
    <r>
      <rPr>
        <sz val="11"/>
        <rFont val="黑体"/>
        <charset val="134"/>
      </rPr>
      <t>其他共同财政事权转移支付收入</t>
    </r>
  </si>
  <si>
    <r>
      <rPr>
        <sz val="11"/>
        <rFont val="黑体"/>
        <charset val="134"/>
      </rPr>
      <t>其他一般性转移支付收入</t>
    </r>
  </si>
  <si>
    <t>表七之二</t>
  </si>
  <si>
    <r>
      <rPr>
        <sz val="11"/>
        <rFont val="黑体"/>
        <charset val="134"/>
      </rPr>
      <t>专项转移支付</t>
    </r>
  </si>
  <si>
    <r>
      <rPr>
        <sz val="11"/>
        <rFont val="黑体"/>
        <charset val="134"/>
      </rPr>
      <t>专项转移支付小计</t>
    </r>
  </si>
  <si>
    <r>
      <rPr>
        <sz val="11"/>
        <rFont val="黑体"/>
        <charset val="134"/>
      </rPr>
      <t>一般公共服务</t>
    </r>
  </si>
  <si>
    <r>
      <rPr>
        <sz val="11"/>
        <rFont val="黑体"/>
        <charset val="134"/>
      </rPr>
      <t>外交</t>
    </r>
  </si>
  <si>
    <r>
      <rPr>
        <sz val="11"/>
        <rFont val="黑体"/>
        <charset val="134"/>
      </rPr>
      <t>国防</t>
    </r>
  </si>
  <si>
    <r>
      <rPr>
        <sz val="11"/>
        <rFont val="黑体"/>
        <charset val="134"/>
      </rPr>
      <t>公共安全</t>
    </r>
  </si>
  <si>
    <r>
      <rPr>
        <sz val="11"/>
        <rFont val="黑体"/>
        <charset val="134"/>
      </rPr>
      <t>教育</t>
    </r>
  </si>
  <si>
    <r>
      <rPr>
        <sz val="11"/>
        <rFont val="黑体"/>
        <charset val="134"/>
      </rPr>
      <t>科学技术</t>
    </r>
  </si>
  <si>
    <r>
      <rPr>
        <sz val="11"/>
        <rFont val="黑体"/>
        <charset val="134"/>
      </rPr>
      <t>文化旅游体育与传媒</t>
    </r>
  </si>
  <si>
    <r>
      <rPr>
        <sz val="11"/>
        <rFont val="黑体"/>
        <charset val="134"/>
      </rPr>
      <t>社会保障和就业</t>
    </r>
  </si>
  <si>
    <r>
      <rPr>
        <sz val="11"/>
        <rFont val="黑体"/>
        <charset val="134"/>
      </rPr>
      <t>卫生健康</t>
    </r>
  </si>
  <si>
    <r>
      <rPr>
        <sz val="11"/>
        <rFont val="黑体"/>
        <charset val="134"/>
      </rPr>
      <t>节能环保</t>
    </r>
  </si>
  <si>
    <r>
      <rPr>
        <sz val="11"/>
        <rFont val="黑体"/>
        <charset val="134"/>
      </rPr>
      <t>城乡社区</t>
    </r>
  </si>
  <si>
    <r>
      <rPr>
        <sz val="11"/>
        <rFont val="黑体"/>
        <charset val="134"/>
      </rPr>
      <t>农林水</t>
    </r>
  </si>
  <si>
    <r>
      <rPr>
        <sz val="11"/>
        <rFont val="黑体"/>
        <charset val="134"/>
      </rPr>
      <t>交通运输</t>
    </r>
  </si>
  <si>
    <r>
      <rPr>
        <sz val="11"/>
        <rFont val="黑体"/>
        <charset val="134"/>
      </rPr>
      <t>资源勘探工业信息等</t>
    </r>
  </si>
  <si>
    <r>
      <rPr>
        <sz val="11"/>
        <rFont val="黑体"/>
        <charset val="134"/>
      </rPr>
      <t>商业服务业等</t>
    </r>
  </si>
  <si>
    <r>
      <rPr>
        <sz val="11"/>
        <rFont val="黑体"/>
        <charset val="134"/>
      </rPr>
      <t>金融</t>
    </r>
  </si>
  <si>
    <r>
      <rPr>
        <sz val="11"/>
        <rFont val="黑体"/>
        <charset val="134"/>
      </rPr>
      <t>自然资源海洋气象等</t>
    </r>
  </si>
  <si>
    <r>
      <rPr>
        <sz val="11"/>
        <rFont val="黑体"/>
        <charset val="134"/>
      </rPr>
      <t>住房保障</t>
    </r>
  </si>
  <si>
    <r>
      <rPr>
        <sz val="11"/>
        <rFont val="黑体"/>
        <charset val="134"/>
      </rPr>
      <t>粮油物资储备</t>
    </r>
  </si>
  <si>
    <r>
      <rPr>
        <sz val="11"/>
        <rFont val="黑体"/>
        <charset val="134"/>
      </rPr>
      <t>灾害防治及应急管理</t>
    </r>
  </si>
  <si>
    <r>
      <rPr>
        <sz val="11"/>
        <rFont val="黑体"/>
        <charset val="134"/>
      </rPr>
      <t>其他收入</t>
    </r>
  </si>
  <si>
    <t>表八</t>
  </si>
  <si>
    <r>
      <rPr>
        <sz val="18"/>
        <rFont val="Times New Roman"/>
        <charset val="134"/>
      </rPr>
      <t>2025</t>
    </r>
    <r>
      <rPr>
        <sz val="18"/>
        <rFont val="方正小标宋简体"/>
        <charset val="134"/>
      </rPr>
      <t>年一般公共预算支出</t>
    </r>
    <r>
      <rPr>
        <sz val="18"/>
        <rFont val="仿宋_GB2312"/>
        <charset val="134"/>
      </rPr>
      <t>“</t>
    </r>
    <r>
      <rPr>
        <sz val="18"/>
        <rFont val="方正小标宋简体"/>
        <charset val="134"/>
      </rPr>
      <t>三公</t>
    </r>
    <r>
      <rPr>
        <sz val="18"/>
        <rFont val="仿宋_GB2312"/>
        <charset val="134"/>
      </rPr>
      <t>”</t>
    </r>
    <r>
      <rPr>
        <sz val="18"/>
        <rFont val="方正小标宋简体"/>
        <charset val="134"/>
      </rPr>
      <t>经费预算表</t>
    </r>
  </si>
  <si>
    <r>
      <rPr>
        <sz val="11"/>
        <color indexed="8"/>
        <rFont val="黑体"/>
        <charset val="134"/>
      </rPr>
      <t>项目名称</t>
    </r>
  </si>
  <si>
    <r>
      <rPr>
        <sz val="11"/>
        <color indexed="8"/>
        <rFont val="黑体"/>
        <charset val="134"/>
      </rPr>
      <t>上年预算数</t>
    </r>
  </si>
  <si>
    <r>
      <rPr>
        <sz val="11"/>
        <rFont val="黑体"/>
        <charset val="134"/>
      </rPr>
      <t>上年执行数</t>
    </r>
  </si>
  <si>
    <r>
      <rPr>
        <sz val="11"/>
        <rFont val="黑体"/>
        <charset val="134"/>
      </rPr>
      <t>为上年预算数的</t>
    </r>
    <r>
      <rPr>
        <sz val="11"/>
        <rFont val="Times New Roman"/>
        <charset val="134"/>
      </rPr>
      <t>%</t>
    </r>
  </si>
  <si>
    <r>
      <rPr>
        <sz val="11"/>
        <rFont val="黑体"/>
        <charset val="134"/>
      </rPr>
      <t>为上年执行数的</t>
    </r>
    <r>
      <rPr>
        <sz val="11"/>
        <rFont val="Times New Roman"/>
        <charset val="134"/>
      </rPr>
      <t>%</t>
    </r>
  </si>
  <si>
    <t>因公出国（境）费</t>
  </si>
  <si>
    <t>公务用车购置及运行费</t>
  </si>
  <si>
    <t>小计</t>
  </si>
  <si>
    <t>公务用车购置费</t>
  </si>
  <si>
    <t>公务用车运行费</t>
  </si>
  <si>
    <t>公务接待费</t>
  </si>
  <si>
    <t>表九</t>
  </si>
  <si>
    <r>
      <rPr>
        <sz val="18"/>
        <rFont val="Times New Roman"/>
        <charset val="134"/>
      </rPr>
      <t>2025</t>
    </r>
    <r>
      <rPr>
        <sz val="18"/>
        <rFont val="方正小标宋简体"/>
        <charset val="134"/>
      </rPr>
      <t>年政府性基金预算收支表</t>
    </r>
  </si>
  <si>
    <r>
      <rPr>
        <sz val="11"/>
        <rFont val="黑体"/>
        <charset val="134"/>
      </rPr>
      <t>收入</t>
    </r>
  </si>
  <si>
    <r>
      <rPr>
        <sz val="11"/>
        <rFont val="黑体"/>
        <charset val="134"/>
      </rPr>
      <t>支出</t>
    </r>
  </si>
  <si>
    <r>
      <rPr>
        <sz val="11"/>
        <rFont val="黑体"/>
        <charset val="134"/>
      </rPr>
      <t>科目编码</t>
    </r>
  </si>
  <si>
    <r>
      <rPr>
        <sz val="11"/>
        <rFont val="黑体"/>
        <charset val="134"/>
      </rPr>
      <t>上年预算数</t>
    </r>
  </si>
  <si>
    <t>10301</t>
  </si>
  <si>
    <t>政府性基金收入</t>
  </si>
  <si>
    <t>1030102</t>
  </si>
  <si>
    <t>农网还贷资金收入</t>
  </si>
  <si>
    <t>20598</t>
  </si>
  <si>
    <t>超长期特别国债安排的支出</t>
  </si>
  <si>
    <t>103010202</t>
  </si>
  <si>
    <t>地方农网还贷资金收入</t>
  </si>
  <si>
    <t>2059801</t>
  </si>
  <si>
    <t>基础教育</t>
  </si>
  <si>
    <t>1030112</t>
  </si>
  <si>
    <t>海南省高等级公路车辆通行附加费收入</t>
  </si>
  <si>
    <t>2059802</t>
  </si>
  <si>
    <t>1030129</t>
  </si>
  <si>
    <t>国家电影事业发展专项资金收入</t>
  </si>
  <si>
    <t>2059803</t>
  </si>
  <si>
    <t>1030146</t>
  </si>
  <si>
    <t>国有土地收益基金收入</t>
  </si>
  <si>
    <t>2059804</t>
  </si>
  <si>
    <t>1030147</t>
  </si>
  <si>
    <t>农业土地开发资金收入</t>
  </si>
  <si>
    <t>2059899</t>
  </si>
  <si>
    <t>1030148</t>
  </si>
  <si>
    <t>国有土地使用权出让收入</t>
  </si>
  <si>
    <t>103014801</t>
  </si>
  <si>
    <t>土地出让价款收入</t>
  </si>
  <si>
    <t>20610</t>
  </si>
  <si>
    <t>核电站乏燃料处理处置基金支出</t>
  </si>
  <si>
    <t>103014802</t>
  </si>
  <si>
    <t>补缴的土地价款</t>
  </si>
  <si>
    <t>2061001</t>
  </si>
  <si>
    <t>乏燃料运输</t>
  </si>
  <si>
    <t>103014803</t>
  </si>
  <si>
    <t>划拨土地收入</t>
  </si>
  <si>
    <t>2061002</t>
  </si>
  <si>
    <t>乏燃料离堆贮存</t>
  </si>
  <si>
    <t>103014898</t>
  </si>
  <si>
    <t>缴纳新增建设用地土地有偿使用费</t>
  </si>
  <si>
    <t>2061003</t>
  </si>
  <si>
    <t>乏燃料后处理</t>
  </si>
  <si>
    <t>103014899</t>
  </si>
  <si>
    <t>其他土地出让收入</t>
  </si>
  <si>
    <t>2061004</t>
  </si>
  <si>
    <t>高放废物的处理处置</t>
  </si>
  <si>
    <t>1030150</t>
  </si>
  <si>
    <t>大中型水库库区基金收入</t>
  </si>
  <si>
    <t>2061005</t>
  </si>
  <si>
    <t>乏燃料后处理厂的建设、运行、改造和退役</t>
  </si>
  <si>
    <t>103015002</t>
  </si>
  <si>
    <t>地方大中型水库库区基金收入</t>
  </si>
  <si>
    <t>2061099</t>
  </si>
  <si>
    <t>其他乏燃料处理处置基金支出</t>
  </si>
  <si>
    <t>1030155</t>
  </si>
  <si>
    <t>彩票公益金收入</t>
  </si>
  <si>
    <t>20698</t>
  </si>
  <si>
    <t>103015501</t>
  </si>
  <si>
    <t>福利彩票公益金收入</t>
  </si>
  <si>
    <t>2069801</t>
  </si>
  <si>
    <t>103015502</t>
  </si>
  <si>
    <t>体育彩票公益金收入</t>
  </si>
  <si>
    <t>2069802</t>
  </si>
  <si>
    <t>1030156</t>
  </si>
  <si>
    <t>城市基础设施配套费收入</t>
  </si>
  <si>
    <t>2069803</t>
  </si>
  <si>
    <t>1030157</t>
  </si>
  <si>
    <t>小型水库移民扶助基金收入</t>
  </si>
  <si>
    <t>2069804</t>
  </si>
  <si>
    <t>1030158</t>
  </si>
  <si>
    <t>国家重大水利工程建设基金收入</t>
  </si>
  <si>
    <t>2069805</t>
  </si>
  <si>
    <t>103015803</t>
  </si>
  <si>
    <t>地方重大水利工程建设资金</t>
  </si>
  <si>
    <t>2069899</t>
  </si>
  <si>
    <t>其他科技支出</t>
  </si>
  <si>
    <t>1030159</t>
  </si>
  <si>
    <t>车辆通行费</t>
  </si>
  <si>
    <t>1030178</t>
  </si>
  <si>
    <t>污水处理费收入</t>
  </si>
  <si>
    <t>20707</t>
  </si>
  <si>
    <t>国家电影事业发展专项资金安排的支出</t>
  </si>
  <si>
    <t>1030180</t>
  </si>
  <si>
    <t>彩票发行机构和彩票销售机构的业务费用</t>
  </si>
  <si>
    <t>2070701</t>
  </si>
  <si>
    <t>资助国产影片放映</t>
  </si>
  <si>
    <t>103018003</t>
  </si>
  <si>
    <t>福利彩票销售机构的业务费用</t>
  </si>
  <si>
    <t>2070702</t>
  </si>
  <si>
    <t>资助影院建设</t>
  </si>
  <si>
    <t>103018004</t>
  </si>
  <si>
    <t>体育彩票销售机构的业务费用</t>
  </si>
  <si>
    <t>2070703</t>
  </si>
  <si>
    <t>资助少数民族语电影译制</t>
  </si>
  <si>
    <t>103018005</t>
  </si>
  <si>
    <t>彩票兑奖周转金</t>
  </si>
  <si>
    <t>2070704</t>
  </si>
  <si>
    <t>购买农村电影公益性放映版权服务</t>
  </si>
  <si>
    <t>103018006</t>
  </si>
  <si>
    <t>彩票发行销售风险基金</t>
  </si>
  <si>
    <t>2070799</t>
  </si>
  <si>
    <t>其他国家电影事业发展专项资金支出</t>
  </si>
  <si>
    <t>103018007</t>
  </si>
  <si>
    <t>彩票市场调控资金收入</t>
  </si>
  <si>
    <t>20709</t>
  </si>
  <si>
    <t>旅游发展基金支出</t>
  </si>
  <si>
    <t>1030182</t>
  </si>
  <si>
    <t>耕地保护考核奖惩基金收入</t>
  </si>
  <si>
    <t>2070901</t>
  </si>
  <si>
    <t>宣传促销</t>
  </si>
  <si>
    <t>1030183</t>
  </si>
  <si>
    <t>超长期特别国债财务基金收入</t>
  </si>
  <si>
    <t>2070902</t>
  </si>
  <si>
    <t>行业规划</t>
  </si>
  <si>
    <t>1030199</t>
  </si>
  <si>
    <t>其他政府性基金收入</t>
  </si>
  <si>
    <t>2070903</t>
  </si>
  <si>
    <t>旅游事业补助</t>
  </si>
  <si>
    <t>10310</t>
  </si>
  <si>
    <t>专项债务对应项目专项收入</t>
  </si>
  <si>
    <t>2070904</t>
  </si>
  <si>
    <t>地方旅游开发项目补助</t>
  </si>
  <si>
    <t>1031003</t>
  </si>
  <si>
    <t>海南省高等级公路车辆通行附加费专项债务对应项目专项收入</t>
  </si>
  <si>
    <t>2070999</t>
  </si>
  <si>
    <t>其他旅游发展基金支出</t>
  </si>
  <si>
    <t>1031005</t>
  </si>
  <si>
    <t>国家电影事业发展专项资金专项债务对应项目专项收入</t>
  </si>
  <si>
    <t>20710</t>
  </si>
  <si>
    <t>国家电影事业发展专项资金对应专项债务收入安排的支出</t>
  </si>
  <si>
    <t>1031006</t>
  </si>
  <si>
    <t>国有土地使用权出让金专项债务对应项目专项收入</t>
  </si>
  <si>
    <t>2071001</t>
  </si>
  <si>
    <t>资助城市影院</t>
  </si>
  <si>
    <t>103100601</t>
  </si>
  <si>
    <t>土地储备专项债券对应项目专项收入</t>
  </si>
  <si>
    <t>2071099</t>
  </si>
  <si>
    <t>其他国家电影事业发展专项资金对应专项债务收入支出</t>
  </si>
  <si>
    <t>103100602</t>
  </si>
  <si>
    <t>棚户区改造专项债券对应项目专项收入</t>
  </si>
  <si>
    <t>20798</t>
  </si>
  <si>
    <t>103100699</t>
  </si>
  <si>
    <t>其他国有土地使用权出让金专项债务对应项目专项收入</t>
  </si>
  <si>
    <t>2079801</t>
  </si>
  <si>
    <t>1031008</t>
  </si>
  <si>
    <t>农业土地开发资金专项债务对应项目专项收入</t>
  </si>
  <si>
    <t>2079802</t>
  </si>
  <si>
    <t>1031009</t>
  </si>
  <si>
    <t>大中型水库库区基金专项债务对应项目专项收入</t>
  </si>
  <si>
    <t>2079803</t>
  </si>
  <si>
    <t>1031010</t>
  </si>
  <si>
    <t>城市基础设施配套费专项债务对应项目专项收入</t>
  </si>
  <si>
    <t>2079804</t>
  </si>
  <si>
    <t>1031011</t>
  </si>
  <si>
    <t>小型水库移民扶助基金专项债务对应项目专项收入</t>
  </si>
  <si>
    <t>2079805</t>
  </si>
  <si>
    <t>1031012</t>
  </si>
  <si>
    <t>国家重大水利工程建设基金专项债务对应项目专项收入</t>
  </si>
  <si>
    <t>2079899</t>
  </si>
  <si>
    <t>1031013</t>
  </si>
  <si>
    <t>车辆通行费专项债务对应项目专项收入</t>
  </si>
  <si>
    <t>103101301</t>
  </si>
  <si>
    <t>政府收费公路专项债券对应项目专项收入</t>
  </si>
  <si>
    <t>20898</t>
  </si>
  <si>
    <t>103101399</t>
  </si>
  <si>
    <t>其他车辆通行费专项债务对应项目专项收入</t>
  </si>
  <si>
    <t>2089801</t>
  </si>
  <si>
    <t>养老机构及服务设施</t>
  </si>
  <si>
    <t>1031014</t>
  </si>
  <si>
    <t>污水处理费专项债务对应项目专项收入</t>
  </si>
  <si>
    <t>2089802</t>
  </si>
  <si>
    <t>公共就业服务设施</t>
  </si>
  <si>
    <t>1031099</t>
  </si>
  <si>
    <t>其他政府性基金专项债务对应项目专项收入</t>
  </si>
  <si>
    <t>2089899</t>
  </si>
  <si>
    <t>103109998</t>
  </si>
  <si>
    <t>其他地方自行试点项目收益专项债券对应项目专项收入</t>
  </si>
  <si>
    <t>103109999</t>
  </si>
  <si>
    <t>21098</t>
  </si>
  <si>
    <t>2109801</t>
  </si>
  <si>
    <t>2109802</t>
  </si>
  <si>
    <t>2109803</t>
  </si>
  <si>
    <t>公共卫生机构</t>
  </si>
  <si>
    <t>2109804</t>
  </si>
  <si>
    <t>2109899</t>
  </si>
  <si>
    <t>21160</t>
  </si>
  <si>
    <t>可再生能源电价附加收入安排的支出</t>
  </si>
  <si>
    <t>2116001</t>
  </si>
  <si>
    <t>风力发电补助</t>
  </si>
  <si>
    <t>2116002</t>
  </si>
  <si>
    <t>太阳能发电补助</t>
  </si>
  <si>
    <t>2116003</t>
  </si>
  <si>
    <t>生物质能发电补助</t>
  </si>
  <si>
    <t>2116099</t>
  </si>
  <si>
    <t>其他可再生能源电价附加收入安排的支出</t>
  </si>
  <si>
    <t>21161</t>
  </si>
  <si>
    <t>废弃电器电子产品处理基金支出</t>
  </si>
  <si>
    <t>2116101</t>
  </si>
  <si>
    <t>回收处理费用补贴</t>
  </si>
  <si>
    <t>2116102</t>
  </si>
  <si>
    <t>信息系统建设</t>
  </si>
  <si>
    <t>2116103</t>
  </si>
  <si>
    <t>基金征管经费</t>
  </si>
  <si>
    <t>2116104</t>
  </si>
  <si>
    <t>其他废弃电器电子产品处理基金支出</t>
  </si>
  <si>
    <t>21198</t>
  </si>
  <si>
    <t>2119801</t>
  </si>
  <si>
    <t>水污染综合治理</t>
  </si>
  <si>
    <t>2119802</t>
  </si>
  <si>
    <t>应对气候变化</t>
  </si>
  <si>
    <t>2119803</t>
  </si>
  <si>
    <t>“三北”工程建设</t>
  </si>
  <si>
    <t>2119899</t>
  </si>
  <si>
    <t>21208</t>
  </si>
  <si>
    <t>国有土地使用权出让收入安排的支出</t>
  </si>
  <si>
    <t>2120801</t>
  </si>
  <si>
    <t>征地和拆迁补偿支出</t>
  </si>
  <si>
    <t>2120802</t>
  </si>
  <si>
    <t>土地开发支出</t>
  </si>
  <si>
    <t>2120803</t>
  </si>
  <si>
    <t>城市建设支出</t>
  </si>
  <si>
    <t>2120804</t>
  </si>
  <si>
    <t>农村基础设施建设支出</t>
  </si>
  <si>
    <t>2120805</t>
  </si>
  <si>
    <t>补助被征地农民支出</t>
  </si>
  <si>
    <t>2120806</t>
  </si>
  <si>
    <t>土地出让业务支出</t>
  </si>
  <si>
    <t>2120807</t>
  </si>
  <si>
    <t>廉租住房支出</t>
  </si>
  <si>
    <t>2120809</t>
  </si>
  <si>
    <t>支付破产或改制企业职工安置费</t>
  </si>
  <si>
    <t>2120810</t>
  </si>
  <si>
    <t>棚户区改造支出</t>
  </si>
  <si>
    <t>2120811</t>
  </si>
  <si>
    <t>公共租赁住房支出</t>
  </si>
  <si>
    <t>2120813</t>
  </si>
  <si>
    <t>保障性住房租金补贴</t>
  </si>
  <si>
    <t>2120814</t>
  </si>
  <si>
    <t>农业生产发展支出</t>
  </si>
  <si>
    <t>2120815</t>
  </si>
  <si>
    <t>农村社会事业支出</t>
  </si>
  <si>
    <t>2120816</t>
  </si>
  <si>
    <t>农业农村生态环境支出</t>
  </si>
  <si>
    <t>2120899</t>
  </si>
  <si>
    <t>其他国有土地使用权出让收入安排的支出</t>
  </si>
  <si>
    <t>21210</t>
  </si>
  <si>
    <t>国有土地收益基金安排的支出</t>
  </si>
  <si>
    <t>2121001</t>
  </si>
  <si>
    <t>2121002</t>
  </si>
  <si>
    <t>2121099</t>
  </si>
  <si>
    <t>其他国有土地收益基金支出</t>
  </si>
  <si>
    <t>21211</t>
  </si>
  <si>
    <t>农业土地开发资金安排的支出</t>
  </si>
  <si>
    <t>21213</t>
  </si>
  <si>
    <t>城市基础设施配套费安排的支出</t>
  </si>
  <si>
    <t>2121301</t>
  </si>
  <si>
    <t>城市公共设施</t>
  </si>
  <si>
    <t>2121302</t>
  </si>
  <si>
    <t>城市环境卫生</t>
  </si>
  <si>
    <t>2121303</t>
  </si>
  <si>
    <t>公有房屋</t>
  </si>
  <si>
    <t>2121304</t>
  </si>
  <si>
    <t>城市防洪</t>
  </si>
  <si>
    <t>2121399</t>
  </si>
  <si>
    <t>其他城市基础设施配套费安排的支出</t>
  </si>
  <si>
    <t>21214</t>
  </si>
  <si>
    <t>污水处理费安排的支出</t>
  </si>
  <si>
    <t>2121401</t>
  </si>
  <si>
    <t>污水处理设施建设和运营</t>
  </si>
  <si>
    <t>2121402</t>
  </si>
  <si>
    <t>代征手续费</t>
  </si>
  <si>
    <t>2121499</t>
  </si>
  <si>
    <t>其他污水处理费安排的支出</t>
  </si>
  <si>
    <t>21215</t>
  </si>
  <si>
    <t>土地储备专项债券收入安排的支出</t>
  </si>
  <si>
    <t>2121501</t>
  </si>
  <si>
    <t>2121502</t>
  </si>
  <si>
    <t>2121599</t>
  </si>
  <si>
    <t>其他土地储备专项债券收入安排的支出</t>
  </si>
  <si>
    <t>21216</t>
  </si>
  <si>
    <t>棚户区改造专项债券收入安排的支出</t>
  </si>
  <si>
    <t>2121601</t>
  </si>
  <si>
    <t>2121602</t>
  </si>
  <si>
    <t>2121699</t>
  </si>
  <si>
    <t>其他棚户区改造专项债券收入安排的支出</t>
  </si>
  <si>
    <t>21217</t>
  </si>
  <si>
    <t>城市基础设施配套费对应专项债务收入安排的支出</t>
  </si>
  <si>
    <t>2121701</t>
  </si>
  <si>
    <t>2121702</t>
  </si>
  <si>
    <t>2121703</t>
  </si>
  <si>
    <t>2121704</t>
  </si>
  <si>
    <t>2121799</t>
  </si>
  <si>
    <t>其他城市基础设施配套费对应专项债务收入安排的支出</t>
  </si>
  <si>
    <t>21218</t>
  </si>
  <si>
    <t>污水处理费对应专项债务收入安排的支出</t>
  </si>
  <si>
    <t>2121801</t>
  </si>
  <si>
    <t>2121899</t>
  </si>
  <si>
    <t>其他污水处理费对应专项债务收入安排的支出</t>
  </si>
  <si>
    <t>21219</t>
  </si>
  <si>
    <t>国有土地使用权出让收入对应专项债务收入安排的支出</t>
  </si>
  <si>
    <t>2121901</t>
  </si>
  <si>
    <t>2121902</t>
  </si>
  <si>
    <t>2121903</t>
  </si>
  <si>
    <t>2121904</t>
  </si>
  <si>
    <t>2121905</t>
  </si>
  <si>
    <t>2121906</t>
  </si>
  <si>
    <t>2121907</t>
  </si>
  <si>
    <t>2121999</t>
  </si>
  <si>
    <t>其他国有土地使用权出让收入对应专项债务收入安排的支出</t>
  </si>
  <si>
    <t>21298</t>
  </si>
  <si>
    <t>2129801</t>
  </si>
  <si>
    <t>2129899</t>
  </si>
  <si>
    <t>21366</t>
  </si>
  <si>
    <t>大中型水库库区基金安排的支出</t>
  </si>
  <si>
    <t>2136601</t>
  </si>
  <si>
    <t>基础设施建设和经济发展</t>
  </si>
  <si>
    <t>2136602</t>
  </si>
  <si>
    <t>解决移民遗留问题</t>
  </si>
  <si>
    <t>2136603</t>
  </si>
  <si>
    <t>库区防护工程维护</t>
  </si>
  <si>
    <t>2136699</t>
  </si>
  <si>
    <t>其他大中型水库库区基金支出</t>
  </si>
  <si>
    <t>21367</t>
  </si>
  <si>
    <t>三峡水库库区基金支出</t>
  </si>
  <si>
    <t>2136701</t>
  </si>
  <si>
    <t>2136702</t>
  </si>
  <si>
    <t>2136703</t>
  </si>
  <si>
    <t>库区维护和管理</t>
  </si>
  <si>
    <t>2136799</t>
  </si>
  <si>
    <t>其他三峡水库库区基金支出</t>
  </si>
  <si>
    <t>21369</t>
  </si>
  <si>
    <t>国家重大水利工程建设基金安排的支出</t>
  </si>
  <si>
    <t>2136901</t>
  </si>
  <si>
    <t>2136902</t>
  </si>
  <si>
    <t>三峡后续工作</t>
  </si>
  <si>
    <t>2136903</t>
  </si>
  <si>
    <t>地方重大水利工程建设</t>
  </si>
  <si>
    <t>2136999</t>
  </si>
  <si>
    <t>其他重大水利工程建设基金支出</t>
  </si>
  <si>
    <t>21370</t>
  </si>
  <si>
    <t>大中型水库库区基金对应专项债务收入安排的支出</t>
  </si>
  <si>
    <t>2137001</t>
  </si>
  <si>
    <t>2137099</t>
  </si>
  <si>
    <t>其他大中型水库库区基金对应专项债务收入支出</t>
  </si>
  <si>
    <t>21371</t>
  </si>
  <si>
    <t>国家重大水利工程建设基金对应专项债务收入安排的支出</t>
  </si>
  <si>
    <t>2137101</t>
  </si>
  <si>
    <t>2137102</t>
  </si>
  <si>
    <t>三峡工程后续工作</t>
  </si>
  <si>
    <t>2137103</t>
  </si>
  <si>
    <t>2137199</t>
  </si>
  <si>
    <t>其他重大水利工程建设基金对应专项债务收入支出</t>
  </si>
  <si>
    <t>21372</t>
  </si>
  <si>
    <t>大中型水库移民后期扶持基金支出</t>
  </si>
  <si>
    <t>2137201</t>
  </si>
  <si>
    <t>移民补助</t>
  </si>
  <si>
    <t>2137202</t>
  </si>
  <si>
    <t>2137299</t>
  </si>
  <si>
    <t>其他大中型水库移民后期扶持基金支出</t>
  </si>
  <si>
    <t>21373</t>
  </si>
  <si>
    <t>小型水库移民扶助基金安排的支出</t>
  </si>
  <si>
    <t>2137301</t>
  </si>
  <si>
    <t>2137302</t>
  </si>
  <si>
    <t>2137399</t>
  </si>
  <si>
    <t>其他小型水库移民扶助基金支出</t>
  </si>
  <si>
    <t>21374</t>
  </si>
  <si>
    <t>小型水库移民扶助基金对应专项债务收入安排的支出</t>
  </si>
  <si>
    <t>2137401</t>
  </si>
  <si>
    <t>2137499</t>
  </si>
  <si>
    <t>其他小型水库移民扶助基金对应专项债务收入安排的支出</t>
  </si>
  <si>
    <t>21398</t>
  </si>
  <si>
    <t>2139801</t>
  </si>
  <si>
    <t>农业农村支出</t>
  </si>
  <si>
    <t>2139802</t>
  </si>
  <si>
    <t>水利支出</t>
  </si>
  <si>
    <t>2139899</t>
  </si>
  <si>
    <t>21460</t>
  </si>
  <si>
    <t>海南省高等级公路车辆通行附加费安排的支出</t>
  </si>
  <si>
    <t>2146001</t>
  </si>
  <si>
    <t>2146002</t>
  </si>
  <si>
    <t>2146003</t>
  </si>
  <si>
    <t>公路还贷</t>
  </si>
  <si>
    <t>2146099</t>
  </si>
  <si>
    <t>其他海南省高等级公路车辆通行附加费安排的支出</t>
  </si>
  <si>
    <t>21462</t>
  </si>
  <si>
    <t>车辆通行费安排的支出</t>
  </si>
  <si>
    <t>2146201</t>
  </si>
  <si>
    <t>2146202</t>
  </si>
  <si>
    <t>政府还贷公路养护</t>
  </si>
  <si>
    <t>2146203</t>
  </si>
  <si>
    <t>政府还贷公路管理</t>
  </si>
  <si>
    <t>2146299</t>
  </si>
  <si>
    <t>其他车辆通行费安排的支出</t>
  </si>
  <si>
    <t>21464</t>
  </si>
  <si>
    <t>铁路建设基金支出</t>
  </si>
  <si>
    <t>2146401</t>
  </si>
  <si>
    <t>铁路建设投资</t>
  </si>
  <si>
    <t>2146402</t>
  </si>
  <si>
    <t>购置铁路机车车辆</t>
  </si>
  <si>
    <t>2146403</t>
  </si>
  <si>
    <t>铁路还贷</t>
  </si>
  <si>
    <t>2146404</t>
  </si>
  <si>
    <t>建设项目铺底资金</t>
  </si>
  <si>
    <t>2146405</t>
  </si>
  <si>
    <t>勘测设计</t>
  </si>
  <si>
    <t>2146406</t>
  </si>
  <si>
    <t>注册资本金</t>
  </si>
  <si>
    <t>2146407</t>
  </si>
  <si>
    <t>周转资金</t>
  </si>
  <si>
    <t>2146499</t>
  </si>
  <si>
    <t>其他铁路建设基金支出</t>
  </si>
  <si>
    <t>21468</t>
  </si>
  <si>
    <t>船舶油污损害赔偿基金支出</t>
  </si>
  <si>
    <t>2146801</t>
  </si>
  <si>
    <t>应急处置费用</t>
  </si>
  <si>
    <t>2146802</t>
  </si>
  <si>
    <t>控制清除污染</t>
  </si>
  <si>
    <t>2146803</t>
  </si>
  <si>
    <t>损失补偿</t>
  </si>
  <si>
    <t>2146804</t>
  </si>
  <si>
    <t>生态恢复</t>
  </si>
  <si>
    <t>2146805</t>
  </si>
  <si>
    <t>监视监测</t>
  </si>
  <si>
    <t>2146899</t>
  </si>
  <si>
    <t>其他船舶油污损害赔偿基金支出</t>
  </si>
  <si>
    <t>21469</t>
  </si>
  <si>
    <t>民航发展基金支出</t>
  </si>
  <si>
    <t>2146901</t>
  </si>
  <si>
    <t>民航机场建设</t>
  </si>
  <si>
    <t>2146902</t>
  </si>
  <si>
    <t>2146903</t>
  </si>
  <si>
    <t>民航安全</t>
  </si>
  <si>
    <t>2146904</t>
  </si>
  <si>
    <t>航线和机场补贴</t>
  </si>
  <si>
    <t>2146906</t>
  </si>
  <si>
    <t>民航节能减排</t>
  </si>
  <si>
    <t>2146907</t>
  </si>
  <si>
    <t>通用航空发展</t>
  </si>
  <si>
    <t>2146908</t>
  </si>
  <si>
    <t>征管经费</t>
  </si>
  <si>
    <t>2146909</t>
  </si>
  <si>
    <t>民航科教和信息建设</t>
  </si>
  <si>
    <t>2146999</t>
  </si>
  <si>
    <t>其他民航发展基金支出</t>
  </si>
  <si>
    <t>21470</t>
  </si>
  <si>
    <t>海南省高等级公路车辆通行附加费对应专项债务收入安排的支出</t>
  </si>
  <si>
    <t>2147001</t>
  </si>
  <si>
    <t>2147099</t>
  </si>
  <si>
    <t>其他海南省高等级公路车辆通行附加费对应专项债务收入安排的支出</t>
  </si>
  <si>
    <t>21471</t>
  </si>
  <si>
    <t>政府收费公路专项债券收入安排的支出</t>
  </si>
  <si>
    <t>2147101</t>
  </si>
  <si>
    <t>2147199</t>
  </si>
  <si>
    <t>其他政府收费公路专项债券收入安排的支出</t>
  </si>
  <si>
    <t>21472</t>
  </si>
  <si>
    <t>车辆通行费对应专项债务收入安排的支出</t>
  </si>
  <si>
    <t>21498</t>
  </si>
  <si>
    <t>2149801</t>
  </si>
  <si>
    <t>2149802</t>
  </si>
  <si>
    <t>2149803</t>
  </si>
  <si>
    <t>2149804</t>
  </si>
  <si>
    <t>2149899</t>
  </si>
  <si>
    <t>21562</t>
  </si>
  <si>
    <t>农网还贷资金支出</t>
  </si>
  <si>
    <t>2156201</t>
  </si>
  <si>
    <t>中央农网还贷资金支出</t>
  </si>
  <si>
    <t>2156202</t>
  </si>
  <si>
    <t>地方农网还贷资金支出</t>
  </si>
  <si>
    <t>2156299</t>
  </si>
  <si>
    <t>其他农网还贷资金支出</t>
  </si>
  <si>
    <t>21598</t>
  </si>
  <si>
    <t>2159801</t>
  </si>
  <si>
    <t>2159802</t>
  </si>
  <si>
    <t>2159803</t>
  </si>
  <si>
    <t>2159899</t>
  </si>
  <si>
    <t>2170402</t>
  </si>
  <si>
    <t>中央特别国债经营基金支出</t>
  </si>
  <si>
    <t>2170403</t>
  </si>
  <si>
    <t>中央特别国债经营基金财务支出</t>
  </si>
  <si>
    <t>22006</t>
  </si>
  <si>
    <t>耕地保护考核奖惩基金支出</t>
  </si>
  <si>
    <t>2200601</t>
  </si>
  <si>
    <t>耕地保护</t>
  </si>
  <si>
    <t>2200602</t>
  </si>
  <si>
    <t>补充耕地</t>
  </si>
  <si>
    <t>22198</t>
  </si>
  <si>
    <t>2219801</t>
  </si>
  <si>
    <t>保障性租赁住房</t>
  </si>
  <si>
    <t>2219899</t>
  </si>
  <si>
    <t>其他住房保障支出</t>
  </si>
  <si>
    <t>22298</t>
  </si>
  <si>
    <t>2229801</t>
  </si>
  <si>
    <t>2229899</t>
  </si>
  <si>
    <t>其他粮油物资储备支出</t>
  </si>
  <si>
    <t>22498</t>
  </si>
  <si>
    <t>2249801</t>
  </si>
  <si>
    <t>2249802</t>
  </si>
  <si>
    <t>自然灾害恢复重建支出</t>
  </si>
  <si>
    <t>2249899</t>
  </si>
  <si>
    <t>22904</t>
  </si>
  <si>
    <t>其他政府性基金及对应专项债务收入安排的支出</t>
  </si>
  <si>
    <t>2290401</t>
  </si>
  <si>
    <t>其他政府性基金安排的支出</t>
  </si>
  <si>
    <t>2290402</t>
  </si>
  <si>
    <t>其他地方自行试点项目收益专项债券收入安排的支出</t>
  </si>
  <si>
    <t>2290403</t>
  </si>
  <si>
    <t>其他政府性基金债务收入安排的支出</t>
  </si>
  <si>
    <t>22908</t>
  </si>
  <si>
    <t>彩票发行销售机构业务费安排的支出</t>
  </si>
  <si>
    <t>2290802</t>
  </si>
  <si>
    <t>福利彩票发行机构的业务费支出</t>
  </si>
  <si>
    <t>2290803</t>
  </si>
  <si>
    <t>体育彩票发行机构的业务费支出</t>
  </si>
  <si>
    <t>2290804</t>
  </si>
  <si>
    <t>福利彩票销售机构的业务费支出</t>
  </si>
  <si>
    <t>2290805</t>
  </si>
  <si>
    <t>体育彩票销售机构的业务费支出</t>
  </si>
  <si>
    <t>2290806</t>
  </si>
  <si>
    <t>彩票兑奖周转金支出</t>
  </si>
  <si>
    <t>2290807</t>
  </si>
  <si>
    <t>彩票发行销售风险基金支出</t>
  </si>
  <si>
    <t>2290808</t>
  </si>
  <si>
    <t>彩票市场调控资金支出</t>
  </si>
  <si>
    <t>2290899</t>
  </si>
  <si>
    <t>其他彩票发行销售机构业务费安排的支出</t>
  </si>
  <si>
    <t>22909</t>
  </si>
  <si>
    <t>抗疫特别国债财务基金支出</t>
  </si>
  <si>
    <t>2290901</t>
  </si>
  <si>
    <t>22910</t>
  </si>
  <si>
    <t>超长期特别国债财务基金支出</t>
  </si>
  <si>
    <t>2291001</t>
  </si>
  <si>
    <t>22960</t>
  </si>
  <si>
    <t>彩票公益金安排的支出</t>
  </si>
  <si>
    <t>2296001</t>
  </si>
  <si>
    <t>用于补充全国社会保障基金的彩票公益金支出</t>
  </si>
  <si>
    <t>2296002</t>
  </si>
  <si>
    <t>用于社会福利的彩票公益金支出</t>
  </si>
  <si>
    <t>2296003</t>
  </si>
  <si>
    <t>用于体育事业的彩票公益金支出</t>
  </si>
  <si>
    <t>2296004</t>
  </si>
  <si>
    <t>用于教育事业的彩票公益金支出</t>
  </si>
  <si>
    <t>2296005</t>
  </si>
  <si>
    <t>用于红十字事业的彩票公益金支出</t>
  </si>
  <si>
    <t>2296006</t>
  </si>
  <si>
    <t>用于残疾人事业的彩票公益金支出</t>
  </si>
  <si>
    <t>2296010</t>
  </si>
  <si>
    <t>用于文化事业的彩票公益金支出</t>
  </si>
  <si>
    <t>2296011</t>
  </si>
  <si>
    <t>用于巩固脱贫攻坚成果衔接乡村振兴的彩票公益金支出</t>
  </si>
  <si>
    <t>2296012</t>
  </si>
  <si>
    <t>用于法律援助的彩票公益金支出</t>
  </si>
  <si>
    <t>2296013</t>
  </si>
  <si>
    <t>用于城乡医疗救助的彩票公益金支出</t>
  </si>
  <si>
    <t>2296099</t>
  </si>
  <si>
    <t>用于其他社会公益事业的彩票公益金支出</t>
  </si>
  <si>
    <t>22998</t>
  </si>
  <si>
    <t>超长期特别国债安排的其他支出</t>
  </si>
  <si>
    <t>2299899</t>
  </si>
  <si>
    <t>23204</t>
  </si>
  <si>
    <t>地方政府专项债务付息支出</t>
  </si>
  <si>
    <t>2320401</t>
  </si>
  <si>
    <t>海南省高等级公路车辆通行附加费债务付息支出</t>
  </si>
  <si>
    <t>2320405</t>
  </si>
  <si>
    <t>国家电影事业发展专项资金债务付息支出</t>
  </si>
  <si>
    <t>2320411</t>
  </si>
  <si>
    <t>国有土地使用权出让金债务付息支出</t>
  </si>
  <si>
    <t>2320413</t>
  </si>
  <si>
    <t>农业土地开发资金债务付息支出</t>
  </si>
  <si>
    <t>2320414</t>
  </si>
  <si>
    <t>大中型水库库区基金债务付息支出</t>
  </si>
  <si>
    <t>2320416</t>
  </si>
  <si>
    <t>城市基础设施配套费债务付息支出</t>
  </si>
  <si>
    <t>2320417</t>
  </si>
  <si>
    <t>小型水库移民扶助基金债务付息支出</t>
  </si>
  <si>
    <t>2320418</t>
  </si>
  <si>
    <t>国家重大水利工程建设基金债务付息支出</t>
  </si>
  <si>
    <t>2320419</t>
  </si>
  <si>
    <t>车辆通行费债务付息支出</t>
  </si>
  <si>
    <t>2320420</t>
  </si>
  <si>
    <t>污水处理费债务付息支出</t>
  </si>
  <si>
    <t>2320431</t>
  </si>
  <si>
    <t>土地储备专项债券付息支出</t>
  </si>
  <si>
    <t>2320432</t>
  </si>
  <si>
    <t>政府收费公路专项债券付息支出</t>
  </si>
  <si>
    <t>2320433</t>
  </si>
  <si>
    <t>棚户区改造专项债券付息支出</t>
  </si>
  <si>
    <t>2320498</t>
  </si>
  <si>
    <t>其他地方自行试点项目收益专项债券付息支出</t>
  </si>
  <si>
    <t>2320499</t>
  </si>
  <si>
    <t>其他政府性基金债务付息支出</t>
  </si>
  <si>
    <t>23304</t>
  </si>
  <si>
    <t>地方政府专项债务发行费用支出</t>
  </si>
  <si>
    <t>2330401</t>
  </si>
  <si>
    <t>海南省高等级公路车辆通行附加费债务发行费用支出</t>
  </si>
  <si>
    <t>2330405</t>
  </si>
  <si>
    <t>国家电影事业发展专项资金债务发行费用支出</t>
  </si>
  <si>
    <t>2330411</t>
  </si>
  <si>
    <t>国有土地使用权出让金债务发行费用支出</t>
  </si>
  <si>
    <t>2330413</t>
  </si>
  <si>
    <t>农业土地开发资金债务发行费用支出</t>
  </si>
  <si>
    <t>2330414</t>
  </si>
  <si>
    <t>大中型水库库区基金债务发行费用支出</t>
  </si>
  <si>
    <t>2330416</t>
  </si>
  <si>
    <t>城市基础设施配套费债务发行费用支出</t>
  </si>
  <si>
    <t>2330417</t>
  </si>
  <si>
    <t>小型水库移民扶助基金债务发行费用支出</t>
  </si>
  <si>
    <t>2330418</t>
  </si>
  <si>
    <t>国家重大水利工程建设基金债务发行费用支出</t>
  </si>
  <si>
    <t>2330419</t>
  </si>
  <si>
    <t>车辆通行费债务发行费用支出</t>
  </si>
  <si>
    <t>2330420</t>
  </si>
  <si>
    <t>污水处理费债务发行费用支出</t>
  </si>
  <si>
    <t>2330431</t>
  </si>
  <si>
    <t>土地储备专项债券发行费用支出</t>
  </si>
  <si>
    <t>2330432</t>
  </si>
  <si>
    <t>政府收费公路专项债券发行费用支出</t>
  </si>
  <si>
    <t>2330433</t>
  </si>
  <si>
    <t>棚户区改造专项债券发行费用支出</t>
  </si>
  <si>
    <t>2330498</t>
  </si>
  <si>
    <t>其他地方自行试点项目收益专项债券发行费用支出</t>
  </si>
  <si>
    <t>2330499</t>
  </si>
  <si>
    <t>其他政府性基金债务发行费用支出</t>
  </si>
  <si>
    <t>234</t>
  </si>
  <si>
    <t>抗疫特别国债安排的支出</t>
  </si>
  <si>
    <t>23401</t>
  </si>
  <si>
    <t>基础设施建设</t>
  </si>
  <si>
    <t>2340101</t>
  </si>
  <si>
    <t>公共卫生体系建设</t>
  </si>
  <si>
    <t>2340102</t>
  </si>
  <si>
    <t>重大疫情防控救治体系建设</t>
  </si>
  <si>
    <t>2340103</t>
  </si>
  <si>
    <t>粮食安全</t>
  </si>
  <si>
    <t>2340104</t>
  </si>
  <si>
    <t>能源安全</t>
  </si>
  <si>
    <t>2340105</t>
  </si>
  <si>
    <t>应急物资保障</t>
  </si>
  <si>
    <t>2340106</t>
  </si>
  <si>
    <t>产业链改造升级</t>
  </si>
  <si>
    <t>2340107</t>
  </si>
  <si>
    <t>城镇老旧小区改造</t>
  </si>
  <si>
    <t>2340108</t>
  </si>
  <si>
    <t>生态环境治理</t>
  </si>
  <si>
    <t>2340109</t>
  </si>
  <si>
    <t>交通基础设施建设</t>
  </si>
  <si>
    <t>2340110</t>
  </si>
  <si>
    <t>市政设施建设</t>
  </si>
  <si>
    <t>2340111</t>
  </si>
  <si>
    <t>重大区域规划基础设施建设</t>
  </si>
  <si>
    <t>2340199</t>
  </si>
  <si>
    <t>其他基础设施建设</t>
  </si>
  <si>
    <t>23402</t>
  </si>
  <si>
    <t>抗疫相关支出</t>
  </si>
  <si>
    <t>2340201</t>
  </si>
  <si>
    <t>2340202</t>
  </si>
  <si>
    <t>2340203</t>
  </si>
  <si>
    <t>创业担保贷款贴息</t>
  </si>
  <si>
    <t>2340204</t>
  </si>
  <si>
    <t>援企稳岗补贴</t>
  </si>
  <si>
    <t>2340205</t>
  </si>
  <si>
    <t>困难群众基本生活补助</t>
  </si>
  <si>
    <t>2340299</t>
  </si>
  <si>
    <t>其他抗疫相关支出</t>
  </si>
  <si>
    <t>11004</t>
  </si>
  <si>
    <t>政府性基金转移支付收入</t>
  </si>
  <si>
    <t>23004</t>
  </si>
  <si>
    <t>政府性基金转移支付</t>
  </si>
  <si>
    <t>1100413</t>
  </si>
  <si>
    <t>其中：超长期特别国债转移支付收入</t>
  </si>
  <si>
    <t>2300413</t>
  </si>
  <si>
    <t>其中：超长期特别国债转移支付支出</t>
  </si>
  <si>
    <t>1100603</t>
  </si>
  <si>
    <t>政府性基金上解收入</t>
  </si>
  <si>
    <t>2300603</t>
  </si>
  <si>
    <t>政府性基金上解支出</t>
  </si>
  <si>
    <t>110060301</t>
  </si>
  <si>
    <t>抗疫特别国债还本上解收入</t>
  </si>
  <si>
    <t>2300605</t>
  </si>
  <si>
    <t>抗疫特别国债还本上解支出</t>
  </si>
  <si>
    <t>110060302</t>
  </si>
  <si>
    <t>超长期特别国债还本上解收入</t>
  </si>
  <si>
    <t>2300606</t>
  </si>
  <si>
    <t>超长期特别国债还本上解支出</t>
  </si>
  <si>
    <t>110060399</t>
  </si>
  <si>
    <t>其他政府性基金上解收入</t>
  </si>
  <si>
    <t>2300802</t>
  </si>
  <si>
    <t>政府性基金预算调出资金</t>
  </si>
  <si>
    <t>1100802</t>
  </si>
  <si>
    <t>政府性基金预算上年结余收入</t>
  </si>
  <si>
    <t>2300902</t>
  </si>
  <si>
    <t>政府性基金年终结余</t>
  </si>
  <si>
    <t>1100902</t>
  </si>
  <si>
    <t>调入政府性基金预算资金</t>
  </si>
  <si>
    <t>110090202</t>
  </si>
  <si>
    <t>从一般公共预算调入用于补充超长期特别国债偿债备付金的资金</t>
  </si>
  <si>
    <t>23022</t>
  </si>
  <si>
    <t>偿债备付金</t>
  </si>
  <si>
    <t>110090203</t>
  </si>
  <si>
    <t>从国有资本经营预算调入用于补充超长期特别国债偿债备付金的资金</t>
  </si>
  <si>
    <t>2302201</t>
  </si>
  <si>
    <t>安排超长期特别国债偿债备付金</t>
  </si>
  <si>
    <t>110090204</t>
  </si>
  <si>
    <t>从一般公共预算调入用于偿还超长期特别国债本金的资金</t>
  </si>
  <si>
    <t>110090205</t>
  </si>
  <si>
    <t>从国有资本经营预算调入用于偿还超长期特别国债本金的资金</t>
  </si>
  <si>
    <t>110090206</t>
  </si>
  <si>
    <t>从一般公共预算调入用于偿还抗疫特别国债本金的资金</t>
  </si>
  <si>
    <t>110090207</t>
  </si>
  <si>
    <t>从国有资本经营预算调入用于偿还抗疫特别国债本金的资金</t>
  </si>
  <si>
    <t>110090299</t>
  </si>
  <si>
    <t>其他调入政府性基金预算资金</t>
  </si>
  <si>
    <t>1101102</t>
  </si>
  <si>
    <t>地方政府专项债务转贷收入</t>
  </si>
  <si>
    <t>11022</t>
  </si>
  <si>
    <t>动用偿债备付金</t>
  </si>
  <si>
    <t>1102201</t>
  </si>
  <si>
    <t>动用超长期特别国债偿债备付金</t>
  </si>
  <si>
    <t>23104</t>
  </si>
  <si>
    <t>地方政府专项债务还本支出</t>
  </si>
  <si>
    <t>1050402</t>
  </si>
  <si>
    <t>专项债务收入</t>
  </si>
  <si>
    <t>表九（录入表）</t>
  </si>
  <si>
    <r>
      <rPr>
        <sz val="11"/>
        <rFont val="黑体"/>
        <charset val="134"/>
      </rPr>
      <t>收
支
大
类</t>
    </r>
  </si>
  <si>
    <t>收
入
类</t>
  </si>
  <si>
    <t>对应决算报表L11“政府性基金转移支付收入”项目填报，类似相同处理。</t>
  </si>
  <si>
    <r>
      <rPr>
        <sz val="12"/>
        <rFont val="方正小标宋简体"/>
        <charset val="134"/>
      </rPr>
      <t>注：11004_政府性基金转移支付收入</t>
    </r>
    <r>
      <rPr>
        <sz val="12"/>
        <color rgb="FFFF0000"/>
        <rFont val="方正小标宋简体"/>
        <charset val="134"/>
      </rPr>
      <t>其中数</t>
    </r>
  </si>
  <si>
    <t>1100491</t>
  </si>
  <si>
    <t>政府性基金预算省补助计划单列市收入</t>
  </si>
  <si>
    <t>对应决算报表L11“政府性基金预算省补助计划单列市收入”项目填报。表九（录入表）11004+1100491=表九11004，类似相同处理。</t>
  </si>
  <si>
    <t>11006039991</t>
  </si>
  <si>
    <t>政府性基金预算计划单列市上解省收入</t>
  </si>
  <si>
    <t>11009029901</t>
  </si>
  <si>
    <t>注：比照决算报表在其他调入政府性基金预算资金（110090299）科目下增设一般公共预算调入及其他调入资金。</t>
  </si>
  <si>
    <t>11009029991</t>
  </si>
  <si>
    <t>一般公共预算调入政府性基金预算资金</t>
  </si>
  <si>
    <t>支
出
类</t>
  </si>
  <si>
    <r>
      <rPr>
        <sz val="12"/>
        <rFont val="方正小标宋简体"/>
        <charset val="134"/>
      </rPr>
      <t>注：23004_政府性基金转移支付</t>
    </r>
    <r>
      <rPr>
        <sz val="12"/>
        <color rgb="FFFF0000"/>
        <rFont val="方正小标宋简体"/>
        <charset val="134"/>
      </rPr>
      <t>其中数</t>
    </r>
  </si>
  <si>
    <t>2300491</t>
  </si>
  <si>
    <t>政府性基金预算省补助计划单列市支出</t>
  </si>
  <si>
    <t>230060399</t>
  </si>
  <si>
    <t>政府性基金预算计划单列市上解省支出</t>
  </si>
  <si>
    <t>表十</t>
  </si>
  <si>
    <r>
      <rPr>
        <sz val="18"/>
        <rFont val="Times New Roman"/>
        <charset val="134"/>
      </rPr>
      <t>2025</t>
    </r>
    <r>
      <rPr>
        <sz val="18"/>
        <rFont val="方正小标宋简体"/>
        <charset val="134"/>
      </rPr>
      <t>年政府性基金预算支出资金来源表</t>
    </r>
  </si>
  <si>
    <t>当年地方本级收入安排</t>
  </si>
  <si>
    <t>政府性基金转移支付收入安排</t>
  </si>
  <si>
    <t>上年结余</t>
  </si>
  <si>
    <t xml:space="preserve">表十一 </t>
  </si>
  <si>
    <r>
      <rPr>
        <sz val="18"/>
        <rFont val="Times New Roman"/>
        <charset val="134"/>
      </rPr>
      <t>2025</t>
    </r>
    <r>
      <rPr>
        <sz val="18"/>
        <rFont val="方正小标宋简体"/>
        <charset val="134"/>
      </rPr>
      <t>年国有资本经营预算收支表</t>
    </r>
  </si>
  <si>
    <t>上年预计
执行数</t>
  </si>
  <si>
    <t>资本性支出</t>
  </si>
  <si>
    <t xml:space="preserve">费用性支出 </t>
  </si>
  <si>
    <t>1030601</t>
  </si>
  <si>
    <t>一、利润收入</t>
  </si>
  <si>
    <t>22301</t>
  </si>
  <si>
    <r>
      <rPr>
        <sz val="11"/>
        <color rgb="FF000000"/>
        <rFont val="仿宋_GB2312"/>
        <charset val="134"/>
      </rPr>
      <t>一</t>
    </r>
    <r>
      <rPr>
        <sz val="11"/>
        <color indexed="8"/>
        <rFont val="仿宋_GB2312"/>
        <charset val="134"/>
      </rPr>
      <t>、解决历史遗留问题及改革成本支出</t>
    </r>
  </si>
  <si>
    <t>1030602</t>
  </si>
  <si>
    <t>二、股息红利收入</t>
  </si>
  <si>
    <t>22302</t>
  </si>
  <si>
    <t>二、国有企业资本金注入</t>
  </si>
  <si>
    <t>1030603</t>
  </si>
  <si>
    <t>三、产权转让收入</t>
  </si>
  <si>
    <t>22303</t>
  </si>
  <si>
    <t>三、国有企业公益性补贴</t>
  </si>
  <si>
    <t>1030604</t>
  </si>
  <si>
    <t>四、清算收入</t>
  </si>
  <si>
    <t>22399</t>
  </si>
  <si>
    <t>四、其他国有资本经营预算支出</t>
  </si>
  <si>
    <t>1030698</t>
  </si>
  <si>
    <t>五、其他国有资本经营预算收入</t>
  </si>
  <si>
    <t>11005</t>
  </si>
  <si>
    <t>国有资本经营预算转移支付收入</t>
  </si>
  <si>
    <t>23005</t>
  </si>
  <si>
    <t>国有资本经营预算转移支付</t>
  </si>
  <si>
    <t>1100501</t>
  </si>
  <si>
    <t>2300501</t>
  </si>
  <si>
    <t>国有资本经营预算转移支付支出</t>
  </si>
  <si>
    <t>1100604</t>
  </si>
  <si>
    <t>国有资本经营预算上解收入</t>
  </si>
  <si>
    <t>2300604</t>
  </si>
  <si>
    <t>国有资本经营预算上解支出</t>
  </si>
  <si>
    <t>1100804</t>
  </si>
  <si>
    <t>国有资本经营预算上年结余收入</t>
  </si>
  <si>
    <t>2300803</t>
  </si>
  <si>
    <t>国有资本经营预算调出资金</t>
  </si>
  <si>
    <t>2300918</t>
  </si>
  <si>
    <t>国有资本经营预算年终结余</t>
  </si>
  <si>
    <t>收 入 总 计</t>
  </si>
  <si>
    <t>支 出 总 计</t>
  </si>
  <si>
    <t>表十二</t>
  </si>
  <si>
    <r>
      <rPr>
        <sz val="18"/>
        <rFont val="Times New Roman"/>
        <charset val="134"/>
      </rPr>
      <t>2025</t>
    </r>
    <r>
      <rPr>
        <sz val="18"/>
        <rFont val="方正小标宋简体"/>
        <charset val="134"/>
      </rPr>
      <t>年国有资本经营预算收入表</t>
    </r>
  </si>
  <si>
    <r>
      <rPr>
        <sz val="11"/>
        <color rgb="FF000000"/>
        <rFont val="黑体"/>
        <charset val="134"/>
      </rPr>
      <t>上</t>
    </r>
    <r>
      <rPr>
        <sz val="11"/>
        <color indexed="8"/>
        <rFont val="黑体"/>
        <charset val="134"/>
      </rPr>
      <t>年</t>
    </r>
    <r>
      <rPr>
        <sz val="11"/>
        <color rgb="FF000000"/>
        <rFont val="黑体"/>
        <charset val="134"/>
      </rPr>
      <t>预计</t>
    </r>
    <r>
      <rPr>
        <sz val="11"/>
        <color indexed="8"/>
        <rFont val="黑体"/>
        <charset val="134"/>
      </rPr>
      <t>执行数</t>
    </r>
  </si>
  <si>
    <t>103060104</t>
  </si>
  <si>
    <t>石油石化企业利润收入</t>
  </si>
  <si>
    <t>103060105</t>
  </si>
  <si>
    <t>电力企业利润收入</t>
  </si>
  <si>
    <t>103060106</t>
  </si>
  <si>
    <t>电信企业利润收入</t>
  </si>
  <si>
    <t>103060107</t>
  </si>
  <si>
    <t>煤炭企业利润收入</t>
  </si>
  <si>
    <t>103060108</t>
  </si>
  <si>
    <t>有色冶金采掘企业利润收入</t>
  </si>
  <si>
    <t>103060109</t>
  </si>
  <si>
    <t>黑色冶金采掘企业利润收入</t>
  </si>
  <si>
    <t>103060112</t>
  </si>
  <si>
    <t>化工企业利润收入</t>
  </si>
  <si>
    <t>103060113</t>
  </si>
  <si>
    <t>运输企业利润收入</t>
  </si>
  <si>
    <t>103060114</t>
  </si>
  <si>
    <t>电子企业利润收入</t>
  </si>
  <si>
    <t>103060115</t>
  </si>
  <si>
    <t>机械企业利润收入</t>
  </si>
  <si>
    <t>103060116</t>
  </si>
  <si>
    <t>投资服务企业利润收入</t>
  </si>
  <si>
    <t>103060117</t>
  </si>
  <si>
    <t>纺织轻工企业利润收入</t>
  </si>
  <si>
    <t>103060118</t>
  </si>
  <si>
    <t>贸易企业利润收入</t>
  </si>
  <si>
    <t>103060119</t>
  </si>
  <si>
    <t>建筑施工企业利润收入</t>
  </si>
  <si>
    <t>103060120</t>
  </si>
  <si>
    <t>房地产企业利润收入</t>
  </si>
  <si>
    <t>103060121</t>
  </si>
  <si>
    <t>建材企业利润收入</t>
  </si>
  <si>
    <t>103060122</t>
  </si>
  <si>
    <t>境外企业利润收入</t>
  </si>
  <si>
    <t>103060123</t>
  </si>
  <si>
    <t>对外合作企业利润收入</t>
  </si>
  <si>
    <t>103060124</t>
  </si>
  <si>
    <t>医药企业利润收入</t>
  </si>
  <si>
    <t>103060125</t>
  </si>
  <si>
    <t>农林牧渔企业利润收入</t>
  </si>
  <si>
    <t>103060126</t>
  </si>
  <si>
    <t>邮政企业利润收入</t>
  </si>
  <si>
    <t>103060127</t>
  </si>
  <si>
    <t>军工企业利润收入</t>
  </si>
  <si>
    <t>103060128</t>
  </si>
  <si>
    <t>转制科研院所利润收入</t>
  </si>
  <si>
    <t>103060129</t>
  </si>
  <si>
    <t>地质勘查企业利润收入</t>
  </si>
  <si>
    <t>103060130</t>
  </si>
  <si>
    <t>卫生体育福利企业利润收入</t>
  </si>
  <si>
    <t>103060131</t>
  </si>
  <si>
    <t>教育文化广播企业利润收入</t>
  </si>
  <si>
    <t>103060132</t>
  </si>
  <si>
    <t>科学研究企业利润收入</t>
  </si>
  <si>
    <t>103060133</t>
  </si>
  <si>
    <t>机关社团所属企业利润收入</t>
  </si>
  <si>
    <t>103060134</t>
  </si>
  <si>
    <t>金融企业利润收入（国资预算）</t>
  </si>
  <si>
    <t>103060198</t>
  </si>
  <si>
    <t>其他国有资本经营预算企业利润收入</t>
  </si>
  <si>
    <t>103060202</t>
  </si>
  <si>
    <t>国有控股公司股息红利收入</t>
  </si>
  <si>
    <t>103060203</t>
  </si>
  <si>
    <t>国有参股公司股息红利收入</t>
  </si>
  <si>
    <t>103060204</t>
  </si>
  <si>
    <t>金融企业股息红利收入（国资预算）</t>
  </si>
  <si>
    <t>103060298</t>
  </si>
  <si>
    <t>其他国有资本经营预算企业股息红利收入</t>
  </si>
  <si>
    <t>103060304</t>
  </si>
  <si>
    <t>国有股权、股份转让收入</t>
  </si>
  <si>
    <t>103060305</t>
  </si>
  <si>
    <t>国有独资企业产权转让收入</t>
  </si>
  <si>
    <t>103060307</t>
  </si>
  <si>
    <t>金融企业产权转让收入</t>
  </si>
  <si>
    <t>103060398</t>
  </si>
  <si>
    <t>其他国有资本经营预算企业产权转让收入</t>
  </si>
  <si>
    <t>103060401</t>
  </si>
  <si>
    <t>国有股权、股份清算收入</t>
  </si>
  <si>
    <t>103060402</t>
  </si>
  <si>
    <t>国有独资企业清算收入</t>
  </si>
  <si>
    <t>103060498</t>
  </si>
  <si>
    <t>其他国有资本经营预算企业清算收入</t>
  </si>
  <si>
    <t>其他国有资本经营预算收入</t>
  </si>
  <si>
    <t>对应决算报表L15“国有资本经营预算上级补助收入”项目填报，类似相同处理。</t>
  </si>
  <si>
    <t>110050191</t>
  </si>
  <si>
    <t>国有资本经营预算省补助计划单列市收入</t>
  </si>
  <si>
    <t>对应决算报表L15“国有资本经营预算省补助计划单列市收入”项目填报。表十二（录入表）1100501+110050191=表十一1100501，类似相同处理。</t>
  </si>
  <si>
    <t>110060491</t>
  </si>
  <si>
    <t>国有资本经营预算计划单列市上解省收入</t>
  </si>
  <si>
    <t>表十三</t>
  </si>
  <si>
    <r>
      <rPr>
        <sz val="18"/>
        <rFont val="Times New Roman"/>
        <charset val="134"/>
      </rPr>
      <t>2025</t>
    </r>
    <r>
      <rPr>
        <sz val="18"/>
        <rFont val="方正小标宋简体"/>
        <charset val="134"/>
      </rPr>
      <t>年国有资本经营预算支出表</t>
    </r>
  </si>
  <si>
    <t>2230101</t>
  </si>
  <si>
    <t>厂办大集体改革支出</t>
  </si>
  <si>
    <t>2230102</t>
  </si>
  <si>
    <t>“三供一业”移交补助支出</t>
  </si>
  <si>
    <t>2230103</t>
  </si>
  <si>
    <t>国有企业办职教幼教补助支出</t>
  </si>
  <si>
    <t>2230104</t>
  </si>
  <si>
    <t>国有企业办公共服务机构移交补助支出</t>
  </si>
  <si>
    <t>2230105</t>
  </si>
  <si>
    <t>国有企业退休人员社会化管理补助支出</t>
  </si>
  <si>
    <t>2230106</t>
  </si>
  <si>
    <t>国有企业棚户区改造支出</t>
  </si>
  <si>
    <t>2230107</t>
  </si>
  <si>
    <t>国有企业改革成本支出</t>
  </si>
  <si>
    <t>2230108</t>
  </si>
  <si>
    <t>离休干部医药费补助支出</t>
  </si>
  <si>
    <t>2230109</t>
  </si>
  <si>
    <t>金融企业改革性支出</t>
  </si>
  <si>
    <t>2230199</t>
  </si>
  <si>
    <t>其他解决历史遗留问题及改革成本支出</t>
  </si>
  <si>
    <t>2230201</t>
  </si>
  <si>
    <t>国有经济结构调整支出</t>
  </si>
  <si>
    <t>2230202</t>
  </si>
  <si>
    <t>公益性设施投资支出</t>
  </si>
  <si>
    <t>2230203</t>
  </si>
  <si>
    <t>前瞻性战略性产业发展支出</t>
  </si>
  <si>
    <t>2230204</t>
  </si>
  <si>
    <t>生态环境保护支出</t>
  </si>
  <si>
    <t>2230205</t>
  </si>
  <si>
    <t>支持科技进步支出</t>
  </si>
  <si>
    <t>2230206</t>
  </si>
  <si>
    <t>重点领域安全生产能力建设支出</t>
  </si>
  <si>
    <t>2230208</t>
  </si>
  <si>
    <t>金融企业资本性支出</t>
  </si>
  <si>
    <t>2230299</t>
  </si>
  <si>
    <t>其他国有企业资本金注入</t>
  </si>
  <si>
    <t>2230301</t>
  </si>
  <si>
    <t>国有企业公益性补贴</t>
  </si>
  <si>
    <t>2239999</t>
  </si>
  <si>
    <t>其他国有资本经营预算支出</t>
  </si>
  <si>
    <t>对应决算报表L15“国有资本经营预算补助下级支出”项目填报，类似相同处理。</t>
  </si>
  <si>
    <t>230050191</t>
  </si>
  <si>
    <t>国有资本经营预算省补助计划单列市支出</t>
  </si>
  <si>
    <t>对应决算报表L15“国有资本经营预算省补助计划单列市支出”项目填报。表十三（录入表）2300501+230050191=表十一2300501，类似相同处理。</t>
  </si>
  <si>
    <t>230060491</t>
  </si>
  <si>
    <t>国有资本经营预算计划单列市上解省支出</t>
  </si>
  <si>
    <t>表十四</t>
  </si>
  <si>
    <r>
      <rPr>
        <sz val="18"/>
        <rFont val="Times New Roman"/>
        <charset val="134"/>
      </rPr>
      <t>2025</t>
    </r>
    <r>
      <rPr>
        <sz val="18"/>
        <rFont val="方正小标宋简体"/>
        <charset val="134"/>
      </rPr>
      <t>年国有资本经营预算基础信息表</t>
    </r>
  </si>
  <si>
    <t>项   目</t>
  </si>
  <si>
    <t>行次</t>
  </si>
  <si>
    <t>数据</t>
  </si>
  <si>
    <t>一、实施范围</t>
  </si>
  <si>
    <t>1</t>
  </si>
  <si>
    <t>预算单位户数</t>
  </si>
  <si>
    <t>2</t>
  </si>
  <si>
    <t>国有及国有控、参股企业户数（法人企业）</t>
  </si>
  <si>
    <t>3</t>
  </si>
  <si>
    <t xml:space="preserve">    其中：纳入预算实施范围企业户数（法人企业）</t>
  </si>
  <si>
    <t>4</t>
  </si>
  <si>
    <t>是否包括金融企业</t>
  </si>
  <si>
    <t>5</t>
  </si>
  <si>
    <t>是否包括文化企业</t>
  </si>
  <si>
    <t>6</t>
  </si>
  <si>
    <t>是否包括部门所属企业</t>
  </si>
  <si>
    <t>7</t>
  </si>
  <si>
    <t>是否包括事业单位出资企业</t>
  </si>
  <si>
    <t>8</t>
  </si>
  <si>
    <t>二、主要财务指标</t>
  </si>
  <si>
    <t>9</t>
  </si>
  <si>
    <t>（一）国有及国有控、参股企业</t>
  </si>
  <si>
    <t>10</t>
  </si>
  <si>
    <t>资产总额合计</t>
  </si>
  <si>
    <t>11</t>
  </si>
  <si>
    <t>负债总额合计</t>
  </si>
  <si>
    <t>12</t>
  </si>
  <si>
    <t>所有者权益合计</t>
  </si>
  <si>
    <t>13</t>
  </si>
  <si>
    <t>利润总额合计</t>
  </si>
  <si>
    <t>14</t>
  </si>
  <si>
    <t>净利润合计</t>
  </si>
  <si>
    <t>15</t>
  </si>
  <si>
    <t>归属于母公司所有者净利润合计</t>
  </si>
  <si>
    <t>16</t>
  </si>
  <si>
    <t>（二）纳入预算实施范围企业</t>
  </si>
  <si>
    <t>17</t>
  </si>
  <si>
    <t>18</t>
  </si>
  <si>
    <t>19</t>
  </si>
  <si>
    <t>20</t>
  </si>
  <si>
    <t>21</t>
  </si>
  <si>
    <t>22</t>
  </si>
  <si>
    <t>23</t>
  </si>
  <si>
    <t>三、国有资本收益情况</t>
  </si>
  <si>
    <t>24</t>
  </si>
  <si>
    <t>比例类型（单一比例/分类比例）</t>
  </si>
  <si>
    <t>25</t>
  </si>
  <si>
    <t>比例数值</t>
  </si>
  <si>
    <t>26</t>
  </si>
  <si>
    <t>四、编报情况</t>
  </si>
  <si>
    <t>27</t>
  </si>
  <si>
    <t>上报级次（人大/政府）</t>
  </si>
  <si>
    <t>28</t>
  </si>
  <si>
    <t>政府</t>
  </si>
  <si>
    <t>上报起始年</t>
  </si>
  <si>
    <t>29</t>
  </si>
  <si>
    <t>审核结果集中反馈（分类）</t>
  </si>
  <si>
    <t>表二（录入表）</t>
  </si>
  <si>
    <t>表三_1</t>
  </si>
  <si>
    <t>表三_2</t>
  </si>
  <si>
    <t>表三（录入表）_1</t>
  </si>
  <si>
    <t>表三（录入表）_2</t>
  </si>
  <si>
    <t>表四_1</t>
  </si>
  <si>
    <t>表四_2</t>
  </si>
  <si>
    <t>表四_3</t>
  </si>
  <si>
    <t>表四_4</t>
  </si>
  <si>
    <t>表四_5</t>
  </si>
  <si>
    <t>表四_6</t>
  </si>
  <si>
    <t>表四_7</t>
  </si>
  <si>
    <t>表五_1</t>
  </si>
  <si>
    <t>表五_2</t>
  </si>
  <si>
    <t>表五_3</t>
  </si>
  <si>
    <t>表五_4</t>
  </si>
  <si>
    <t>表五_5</t>
  </si>
  <si>
    <t>表五_6</t>
  </si>
  <si>
    <t>表五_7</t>
  </si>
  <si>
    <t>表五_8</t>
  </si>
  <si>
    <t>表五_9</t>
  </si>
  <si>
    <t>表五_10</t>
  </si>
  <si>
    <t>表五_11</t>
  </si>
  <si>
    <t>表五_12</t>
  </si>
  <si>
    <t>表五_13</t>
  </si>
  <si>
    <t>表五_14</t>
  </si>
  <si>
    <t>表五_15</t>
  </si>
  <si>
    <t>表五_16</t>
  </si>
  <si>
    <t>表九_1</t>
  </si>
  <si>
    <t>表九_2</t>
  </si>
  <si>
    <t>表九（录入表）_1</t>
  </si>
  <si>
    <t>表九（录入表）_2</t>
  </si>
  <si>
    <t>表十（录入表）_1</t>
  </si>
  <si>
    <t>表十（录入表）_2</t>
  </si>
  <si>
    <t>表十（录入表）_3</t>
  </si>
  <si>
    <t>表十（录入表）_4</t>
  </si>
  <si>
    <t>表十（录入表）_5</t>
  </si>
  <si>
    <t>表十（录入表）_6</t>
  </si>
  <si>
    <t>表十（录入表）_7</t>
  </si>
  <si>
    <t>表十一_1</t>
  </si>
  <si>
    <t>表十一_2</t>
  </si>
  <si>
    <t>表十一_3</t>
  </si>
  <si>
    <t>表十一_4</t>
  </si>
  <si>
    <t>表十一_5</t>
  </si>
  <si>
    <t>表十二（录入表）</t>
  </si>
  <si>
    <t>表十三_1</t>
  </si>
  <si>
    <t>表十三_2</t>
  </si>
  <si>
    <t>表十三_3</t>
  </si>
  <si>
    <t>表十三_4</t>
  </si>
  <si>
    <t>审核结果集中反馈：对应表情况</t>
  </si>
  <si>
    <t>表三汇总使用</t>
  </si>
  <si>
    <t>中央级</t>
  </si>
  <si>
    <t>地市级</t>
  </si>
  <si>
    <t>表九汇总使用</t>
  </si>
  <si>
    <t>表十一汇总使用</t>
  </si>
  <si>
    <t>级次</t>
  </si>
  <si>
    <t>地    区</t>
  </si>
  <si>
    <t>项    目</t>
  </si>
  <si>
    <t>101_税收收入</t>
  </si>
  <si>
    <t>10101_增值税</t>
  </si>
  <si>
    <t>10104_企业所得税</t>
  </si>
  <si>
    <t>10106_个人所得税</t>
  </si>
  <si>
    <t>10107_资源税</t>
  </si>
  <si>
    <t>10109_城市维护建设税</t>
  </si>
  <si>
    <t>10110_房产税</t>
  </si>
  <si>
    <t>10111_印花税</t>
  </si>
  <si>
    <t>10112_城镇土地使用税</t>
  </si>
  <si>
    <t>10113_土地增值税</t>
  </si>
  <si>
    <t>10114_车船税</t>
  </si>
  <si>
    <t>10118_耕地占用税</t>
  </si>
  <si>
    <t>10119_契税</t>
  </si>
  <si>
    <t>10120_烟叶税</t>
  </si>
  <si>
    <t>10121_环境保护税</t>
  </si>
  <si>
    <t>10199_其他税收收入</t>
  </si>
  <si>
    <t>103_非税收入</t>
  </si>
  <si>
    <t>10302_专项收入</t>
  </si>
  <si>
    <t>10304_行政事业性收费收入</t>
  </si>
  <si>
    <t>10305_罚没收入</t>
  </si>
  <si>
    <t>10306_国有资本经营收入</t>
  </si>
  <si>
    <t>10307_国有资源（资产）有偿使用收入</t>
  </si>
  <si>
    <t>10308_捐赠收入</t>
  </si>
  <si>
    <t>10309_政府住房基金收入</t>
  </si>
  <si>
    <t>10399_其他收入</t>
  </si>
  <si>
    <t>201_一般公共服务支出</t>
  </si>
  <si>
    <t>20101_人大事务</t>
  </si>
  <si>
    <t>20102_政协事务</t>
  </si>
  <si>
    <t>20103_政府办公厅（室）及相关机构事务</t>
  </si>
  <si>
    <t>20104_发展与改革事务</t>
  </si>
  <si>
    <t>20105_统计信息事务</t>
  </si>
  <si>
    <t>20106_财政事务</t>
  </si>
  <si>
    <t>20107_税收事务</t>
  </si>
  <si>
    <t>20108_审计事务</t>
  </si>
  <si>
    <t>20109_海关事务</t>
  </si>
  <si>
    <t>20111_纪检监察事务</t>
  </si>
  <si>
    <t>20113_商贸事务</t>
  </si>
  <si>
    <t>20114_知识产权事务</t>
  </si>
  <si>
    <t>20123_民族事务</t>
  </si>
  <si>
    <t>20125_港澳台事务</t>
  </si>
  <si>
    <t>20126_档案事务</t>
  </si>
  <si>
    <t>20128_民主党派及工商联事务</t>
  </si>
  <si>
    <t>20129_群众团体事务</t>
  </si>
  <si>
    <t>20131_党委办公厅（室）及相关机构事务</t>
  </si>
  <si>
    <t>20132_组织事务</t>
  </si>
  <si>
    <t>20133_宣传事务</t>
  </si>
  <si>
    <t>20134_统战事务</t>
  </si>
  <si>
    <t>20135_对外联络事务</t>
  </si>
  <si>
    <t>20136_其他共产党事务支出</t>
  </si>
  <si>
    <t>20137_网信事务</t>
  </si>
  <si>
    <t>20138_市场监督管理事务</t>
  </si>
  <si>
    <t>20139_社会工作事务</t>
  </si>
  <si>
    <t>20140_信访事务</t>
  </si>
  <si>
    <t>20141_数据事务</t>
  </si>
  <si>
    <t>20199_其他一般公共服务支出</t>
  </si>
  <si>
    <t>202_外交支出</t>
  </si>
  <si>
    <t>20201_外交管理事务</t>
  </si>
  <si>
    <t>20202_驻外机构</t>
  </si>
  <si>
    <t>20203_对外援助</t>
  </si>
  <si>
    <t>20204_国际组织</t>
  </si>
  <si>
    <t>20205_对外合作与交流</t>
  </si>
  <si>
    <t>20206_对外宣传</t>
  </si>
  <si>
    <t>20207_边界勘界联检</t>
  </si>
  <si>
    <t>20208_国际发展合作</t>
  </si>
  <si>
    <t>20299_其他外交支出</t>
  </si>
  <si>
    <t>203_国防支出</t>
  </si>
  <si>
    <t>20301_军费</t>
  </si>
  <si>
    <t>20304_国防科研事业</t>
  </si>
  <si>
    <t>20305_专项工程</t>
  </si>
  <si>
    <t>20306_国防动员</t>
  </si>
  <si>
    <t>20399_其他国防支出</t>
  </si>
  <si>
    <t>204_公共安全支出</t>
  </si>
  <si>
    <t>20401_武装警察部队</t>
  </si>
  <si>
    <t>20402_公安</t>
  </si>
  <si>
    <t>20403_国家安全</t>
  </si>
  <si>
    <t>20404_检察</t>
  </si>
  <si>
    <t>20405_法院</t>
  </si>
  <si>
    <t>20406_司法</t>
  </si>
  <si>
    <t>20407_监狱</t>
  </si>
  <si>
    <t>20408_强制隔离戒毒</t>
  </si>
  <si>
    <t>20409_国家保密</t>
  </si>
  <si>
    <t>20410_缉私警察</t>
  </si>
  <si>
    <t>20499_其他公共安全支出</t>
  </si>
  <si>
    <t>205_教育支出</t>
  </si>
  <si>
    <t>20501_教育管理事务</t>
  </si>
  <si>
    <t>20502_普通教育</t>
  </si>
  <si>
    <t>20503_职业教育</t>
  </si>
  <si>
    <t>20504_成人教育</t>
  </si>
  <si>
    <t>20505_广播电视教育</t>
  </si>
  <si>
    <t>20506_留学教育</t>
  </si>
  <si>
    <t>20507_特殊教育</t>
  </si>
  <si>
    <t>20508_进修及培训</t>
  </si>
  <si>
    <t>20509_教育费附加安排的支出</t>
  </si>
  <si>
    <t>20599_其他教育支出</t>
  </si>
  <si>
    <t>206_科学技术支出</t>
  </si>
  <si>
    <t>20601_科学技术管理事务</t>
  </si>
  <si>
    <t>20602_基础研究</t>
  </si>
  <si>
    <t>20603_应用研究</t>
  </si>
  <si>
    <t>20604_技术研究与开发</t>
  </si>
  <si>
    <t>20605_科技条件与服务</t>
  </si>
  <si>
    <t>20606_社会科学</t>
  </si>
  <si>
    <t>20607_科学技术普及</t>
  </si>
  <si>
    <t>20608_科技交流与合作</t>
  </si>
  <si>
    <t>20609_科技重大项目</t>
  </si>
  <si>
    <t>20699_其他科学技术支出</t>
  </si>
  <si>
    <t>207_文化旅游体育与传媒支出</t>
  </si>
  <si>
    <t>20701_文化和旅游</t>
  </si>
  <si>
    <t>20702_文物</t>
  </si>
  <si>
    <t>20703_体育</t>
  </si>
  <si>
    <t>20706_新闻出版电影</t>
  </si>
  <si>
    <t>20708_广播电视</t>
  </si>
  <si>
    <t>20799_其他文化旅游体育与传媒支出</t>
  </si>
  <si>
    <t>208_社会保障和就业支出</t>
  </si>
  <si>
    <t>20801_人力资源和社会保障管理事务</t>
  </si>
  <si>
    <t>20802_民政管理事务</t>
  </si>
  <si>
    <t>20805_行政事业单位养老支出</t>
  </si>
  <si>
    <t>20806_企业改革补助</t>
  </si>
  <si>
    <t>20807_就业补助</t>
  </si>
  <si>
    <t>20808_抚恤</t>
  </si>
  <si>
    <t>20809_退役安置</t>
  </si>
  <si>
    <t>20810_社会福利</t>
  </si>
  <si>
    <t>20811_残疾人事业</t>
  </si>
  <si>
    <t>20816_红十字事业</t>
  </si>
  <si>
    <t>20819_最低生活保障</t>
  </si>
  <si>
    <t>20820_临时救助</t>
  </si>
  <si>
    <t>20821_特困人员救助供养</t>
  </si>
  <si>
    <t>20824_补充道路交通事故社会救助基金</t>
  </si>
  <si>
    <t>20825_其他生活救助</t>
  </si>
  <si>
    <t>20826_财政对基本养老保险基金的补助</t>
  </si>
  <si>
    <t>20827_财政对其他社会保险基金的补助</t>
  </si>
  <si>
    <t>20828_退役军人管理事务</t>
  </si>
  <si>
    <t>20830_财政代缴社会保险费支出</t>
  </si>
  <si>
    <t>20899_其他社会保障和就业支出</t>
  </si>
  <si>
    <t>210_卫生健康支出</t>
  </si>
  <si>
    <t>21001_卫生健康管理事务</t>
  </si>
  <si>
    <t>21002_公立医院</t>
  </si>
  <si>
    <t>21003_基层医疗卫生机构</t>
  </si>
  <si>
    <t>21004_公共卫生</t>
  </si>
  <si>
    <t>21007_计划生育事务</t>
  </si>
  <si>
    <t>21011_行政事业单位医疗</t>
  </si>
  <si>
    <t>21012_财政对基本医疗保险基金的补助</t>
  </si>
  <si>
    <t>21013_医疗救助</t>
  </si>
  <si>
    <t>21014_优抚对象医疗</t>
  </si>
  <si>
    <t>21015_医疗保障管理事务</t>
  </si>
  <si>
    <t>21017_中医药事务</t>
  </si>
  <si>
    <t>21018_疾病预防控制事务</t>
  </si>
  <si>
    <t>21019_托育服务</t>
  </si>
  <si>
    <t>21099_其他卫生健康支出</t>
  </si>
  <si>
    <t>211_节能环保支出</t>
  </si>
  <si>
    <t>21101_环境保护管理事务</t>
  </si>
  <si>
    <t>21102_环境监测与监察</t>
  </si>
  <si>
    <t>21103_污染防治</t>
  </si>
  <si>
    <t>21104_自然生态保护</t>
  </si>
  <si>
    <t>21105_森林保护修复</t>
  </si>
  <si>
    <t>21107_风沙荒漠治理</t>
  </si>
  <si>
    <t>21108_退牧还草</t>
  </si>
  <si>
    <t>21109_已垦草原退耕还草</t>
  </si>
  <si>
    <t>21110_能源节约利用</t>
  </si>
  <si>
    <t>21111_污染减排</t>
  </si>
  <si>
    <t>21112_清洁能源</t>
  </si>
  <si>
    <t>21113_循环经济</t>
  </si>
  <si>
    <t>21114_能源管理事务</t>
  </si>
  <si>
    <t>21199_其他节能环保支出</t>
  </si>
  <si>
    <t>212_城乡社区支出</t>
  </si>
  <si>
    <t>21201_城乡社区管理事务</t>
  </si>
  <si>
    <t>21202_城乡社区规划与管理</t>
  </si>
  <si>
    <t>21203_城乡社区公共设施</t>
  </si>
  <si>
    <t>21205_城乡社区环境卫生</t>
  </si>
  <si>
    <t>21206_建设市场管理与监督</t>
  </si>
  <si>
    <t>21299_其他城乡社区支出</t>
  </si>
  <si>
    <t>213_农林水支出</t>
  </si>
  <si>
    <t>21301_农业农村</t>
  </si>
  <si>
    <t>21302_林业和草原</t>
  </si>
  <si>
    <t>21303_水利</t>
  </si>
  <si>
    <t>21305_巩固脱贫攻坚成果衔接乡村振兴</t>
  </si>
  <si>
    <t>21307_农村综合改革</t>
  </si>
  <si>
    <t>21308_普惠金融发展支出</t>
  </si>
  <si>
    <t>21309_目标价格补贴</t>
  </si>
  <si>
    <t>21399_其他农林水支出</t>
  </si>
  <si>
    <t>214_交通运输支出</t>
  </si>
  <si>
    <t>21401_公路水路运输</t>
  </si>
  <si>
    <t>21402_铁路运输</t>
  </si>
  <si>
    <t>21403_民用航空运输</t>
  </si>
  <si>
    <t>21405_邮政业支出</t>
  </si>
  <si>
    <t>21499_其他交通运输支出</t>
  </si>
  <si>
    <t>215_资源勘探工业信息等支出</t>
  </si>
  <si>
    <t>21501_资源勘探开发</t>
  </si>
  <si>
    <t>21502_制造业</t>
  </si>
  <si>
    <t>21503_建筑业</t>
  </si>
  <si>
    <t>21505_工业和信息产业</t>
  </si>
  <si>
    <t>21507_国有资产监管</t>
  </si>
  <si>
    <t>21508_支持中小企业发展和管理支出</t>
  </si>
  <si>
    <t>21599_其他资源勘探工业信息等支出</t>
  </si>
  <si>
    <t>216_商业服务业等支出</t>
  </si>
  <si>
    <t>21602_商业流通事务</t>
  </si>
  <si>
    <t>21606_涉外发展服务支出</t>
  </si>
  <si>
    <t>21699_其他商业服务业等支出</t>
  </si>
  <si>
    <t>217_金融支出</t>
  </si>
  <si>
    <t>21701_金融部门行政支出</t>
  </si>
  <si>
    <t>21702_金融部门监管支出</t>
  </si>
  <si>
    <t>21703_金融发展支出</t>
  </si>
  <si>
    <t>21704_金融调控支出</t>
  </si>
  <si>
    <t>21799_其他金融支出</t>
  </si>
  <si>
    <t>219_援助其他地区支出</t>
  </si>
  <si>
    <t>21901_一般公共服务</t>
  </si>
  <si>
    <t>21902_教育</t>
  </si>
  <si>
    <t>21903_文化旅游体育与传媒</t>
  </si>
  <si>
    <t>21904_卫生健康</t>
  </si>
  <si>
    <t>21905_节能环保</t>
  </si>
  <si>
    <t>21906_农业农村</t>
  </si>
  <si>
    <t>21907_交通运输</t>
  </si>
  <si>
    <t>21908_住房保障</t>
  </si>
  <si>
    <t>21999_其他支出</t>
  </si>
  <si>
    <t>220_自然资源海洋气象等支出</t>
  </si>
  <si>
    <t>22001_自然资源事务</t>
  </si>
  <si>
    <t>22005_气象事务</t>
  </si>
  <si>
    <t>22099_其他自然资源海洋气象等支出</t>
  </si>
  <si>
    <t>221_住房保障支出</t>
  </si>
  <si>
    <t>22101_保障性安居工程支出</t>
  </si>
  <si>
    <t>22102_住房改革支出</t>
  </si>
  <si>
    <t>22103_城乡社区住宅</t>
  </si>
  <si>
    <t>222_粮油物资储备支出</t>
  </si>
  <si>
    <t>22201_粮油物资事务</t>
  </si>
  <si>
    <t>22203_能源储备</t>
  </si>
  <si>
    <t>22204_粮油储备</t>
  </si>
  <si>
    <t>22205_重要商品储备</t>
  </si>
  <si>
    <t>224_灾害防治及应急管理支出</t>
  </si>
  <si>
    <t>22401_应急管理事务</t>
  </si>
  <si>
    <t>22402_消防救援事务</t>
  </si>
  <si>
    <t>22404_矿山安全</t>
  </si>
  <si>
    <t>22405_地震事务</t>
  </si>
  <si>
    <t>22406_自然灾害防治</t>
  </si>
  <si>
    <t>22407_自然灾害救灾及恢复重建支出</t>
  </si>
  <si>
    <t>22499_其他灾害防治及应急管理支出</t>
  </si>
  <si>
    <t>227_预备费</t>
  </si>
  <si>
    <t>229_其他支出</t>
  </si>
  <si>
    <t>22902_年初预留</t>
  </si>
  <si>
    <t>22999_其他支出</t>
  </si>
  <si>
    <t>232_债务付息支出</t>
  </si>
  <si>
    <t>23203_地方政府一般债务付息支出</t>
  </si>
  <si>
    <t>233_债务发行费用支出</t>
  </si>
  <si>
    <t>23303_地方政府一般债务发行费用支出</t>
  </si>
  <si>
    <t>2079902_宣传文化发展专项支出</t>
  </si>
  <si>
    <t>2130704_国有农场办社会职能改革补助</t>
  </si>
  <si>
    <t>2210101_廉租住房</t>
  </si>
  <si>
    <t>2210109_住房租赁市场发展</t>
  </si>
  <si>
    <t>2013904_专项业务</t>
  </si>
  <si>
    <t>2080209_老龄事务</t>
  </si>
  <si>
    <t>2130101_行政运行</t>
  </si>
  <si>
    <t>2130102_一般行政管理事务</t>
  </si>
  <si>
    <t>2130103_机关服务</t>
  </si>
  <si>
    <t>2130104_事业运行</t>
  </si>
  <si>
    <t>2210111_配租型住房保障</t>
  </si>
  <si>
    <t>2010101_行政运行</t>
  </si>
  <si>
    <t>2010102_一般行政管理事务</t>
  </si>
  <si>
    <t>2010103_机关服务</t>
  </si>
  <si>
    <t>2010104_人大会议</t>
  </si>
  <si>
    <t>2010105_人大立法</t>
  </si>
  <si>
    <t>2010106_人大监督</t>
  </si>
  <si>
    <t>2010107_人大代表履职能力提升</t>
  </si>
  <si>
    <t>2010108_代表工作</t>
  </si>
  <si>
    <t>2010109_人大信访工作</t>
  </si>
  <si>
    <t>2010150_事业运行</t>
  </si>
  <si>
    <t>2010199_其他人大事务支出</t>
  </si>
  <si>
    <t>2010201_行政运行</t>
  </si>
  <si>
    <t>2010202_一般行政管理事务</t>
  </si>
  <si>
    <t>2010203_机关服务</t>
  </si>
  <si>
    <t>2010204_政协会议</t>
  </si>
  <si>
    <t>2010205_委员视察</t>
  </si>
  <si>
    <t>2010206_参政议政</t>
  </si>
  <si>
    <t>2010250_事业运行</t>
  </si>
  <si>
    <t>2010299_其他政协事务支出</t>
  </si>
  <si>
    <t>2010301_行政运行</t>
  </si>
  <si>
    <t>2010302_一般行政管理事务</t>
  </si>
  <si>
    <t>2010303_机关服务</t>
  </si>
  <si>
    <t>2010304_专项服务</t>
  </si>
  <si>
    <t>2010305_专项业务及机关事务管理</t>
  </si>
  <si>
    <t>2010306_政务公开审批</t>
  </si>
  <si>
    <t>2010309_参事事务</t>
  </si>
  <si>
    <t>2010350_事业运行</t>
  </si>
  <si>
    <t>2010399_其他政府办公厅（室）及相关机构事务支出</t>
  </si>
  <si>
    <t>2010401_行政运行</t>
  </si>
  <si>
    <t>2010402_一般行政管理事务</t>
  </si>
  <si>
    <t>2010403_机关服务</t>
  </si>
  <si>
    <t>2010404_战略规划与实施</t>
  </si>
  <si>
    <t>2010405_日常经济运行调节</t>
  </si>
  <si>
    <t>2010406_社会事业发展规划</t>
  </si>
  <si>
    <t>2010407_经济体制改革研究</t>
  </si>
  <si>
    <t>2010408_物价管理</t>
  </si>
  <si>
    <t>2010450_事业运行</t>
  </si>
  <si>
    <t>2010499_其他发展与改革事务支出</t>
  </si>
  <si>
    <t>2010501_行政运行</t>
  </si>
  <si>
    <t>2010502_一般行政管理事务</t>
  </si>
  <si>
    <t>2010503_机关服务</t>
  </si>
  <si>
    <t>2010504_信息事务</t>
  </si>
  <si>
    <t>2010505_专项统计业务</t>
  </si>
  <si>
    <t>2010506_统计管理</t>
  </si>
  <si>
    <t>2010507_专项普查活动</t>
  </si>
  <si>
    <t>2010508_统计抽样调查</t>
  </si>
  <si>
    <t>2010550_事业运行</t>
  </si>
  <si>
    <t>2010599_其他统计信息事务支出</t>
  </si>
  <si>
    <t>2010601_行政运行</t>
  </si>
  <si>
    <t>2010602_一般行政管理事务</t>
  </si>
  <si>
    <t>2010603_机关服务</t>
  </si>
  <si>
    <t>2010604_预算改革业务</t>
  </si>
  <si>
    <t>2010605_财政国库业务</t>
  </si>
  <si>
    <t>2010606_财政监察</t>
  </si>
  <si>
    <t>2010607_信息化建设</t>
  </si>
  <si>
    <t>2010608_财政委托业务支出</t>
  </si>
  <si>
    <t>2010650_事业运行</t>
  </si>
  <si>
    <t>2010699_其他财政事务支出</t>
  </si>
  <si>
    <t>2010701_行政运行</t>
  </si>
  <si>
    <t>2010702_一般行政管理事务</t>
  </si>
  <si>
    <t>2010703_机关服务</t>
  </si>
  <si>
    <t>2010709_信息化建设</t>
  </si>
  <si>
    <t>2010710_税收业务</t>
  </si>
  <si>
    <t>2010750_事业运行</t>
  </si>
  <si>
    <t>2010799_其他税收事务支出</t>
  </si>
  <si>
    <t>2010801_行政运行</t>
  </si>
  <si>
    <t>2010802_一般行政管理事务</t>
  </si>
  <si>
    <t>2010803_机关服务</t>
  </si>
  <si>
    <t>2010804_审计业务</t>
  </si>
  <si>
    <t>2010805_审计管理</t>
  </si>
  <si>
    <t>2010806_信息化建设</t>
  </si>
  <si>
    <t>2010850_事业运行</t>
  </si>
  <si>
    <t>2010899_其他审计事务支出</t>
  </si>
  <si>
    <t>2010901_行政运行</t>
  </si>
  <si>
    <t>2010902_一般行政管理事务</t>
  </si>
  <si>
    <t>2010903_机关服务</t>
  </si>
  <si>
    <t>2010905_缉私办案</t>
  </si>
  <si>
    <t>2010907_口岸管理</t>
  </si>
  <si>
    <t>2010908_信息化建设</t>
  </si>
  <si>
    <t>2010909_海关关务</t>
  </si>
  <si>
    <t>2010910_关税征管</t>
  </si>
  <si>
    <t>2010911_海关监管</t>
  </si>
  <si>
    <t>2010912_检验检疫</t>
  </si>
  <si>
    <t>2010950_事业运行</t>
  </si>
  <si>
    <t>2010999_其他海关事务支出</t>
  </si>
  <si>
    <t>2011101_行政运行</t>
  </si>
  <si>
    <t>2011102_一般行政管理事务</t>
  </si>
  <si>
    <t>2011103_机关服务</t>
  </si>
  <si>
    <t>2011104_大案要案查处</t>
  </si>
  <si>
    <t>2011105_派驻派出机构</t>
  </si>
  <si>
    <t>2011106_巡视工作</t>
  </si>
  <si>
    <t>2011150_事业运行</t>
  </si>
  <si>
    <t>2011199_其他纪检监察事务支出</t>
  </si>
  <si>
    <t>2011301_行政运行</t>
  </si>
  <si>
    <t>2011302_一般行政管理事务</t>
  </si>
  <si>
    <t>2011303_机关服务</t>
  </si>
  <si>
    <t>2011304_对外贸易管理</t>
  </si>
  <si>
    <t>2011305_国际经济合作</t>
  </si>
  <si>
    <t>2011306_外资管理</t>
  </si>
  <si>
    <t>2011307_国内贸易管理</t>
  </si>
  <si>
    <t>2011308_招商引资</t>
  </si>
  <si>
    <t>2011350_事业运行</t>
  </si>
  <si>
    <t>2011399_其他商贸事务支出</t>
  </si>
  <si>
    <t>2011401_行政运行</t>
  </si>
  <si>
    <t>2011402_一般行政管理事务</t>
  </si>
  <si>
    <t>2011403_机关服务</t>
  </si>
  <si>
    <t>2011404_专利审批</t>
  </si>
  <si>
    <t>2011405_知识产权战略和规划</t>
  </si>
  <si>
    <t>2011408_国际合作与交流</t>
  </si>
  <si>
    <t>2011409_知识产权宏观管理</t>
  </si>
  <si>
    <t>2011410_商标管理</t>
  </si>
  <si>
    <t>2011411_原产地地理标志管理</t>
  </si>
  <si>
    <t>2011450_事业运行</t>
  </si>
  <si>
    <t>2011499_其他知识产权事务支出</t>
  </si>
  <si>
    <t>2012301_行政运行</t>
  </si>
  <si>
    <t>2012302_一般行政管理事务</t>
  </si>
  <si>
    <t>2012303_机关服务</t>
  </si>
  <si>
    <t>2012304_民族工作专项</t>
  </si>
  <si>
    <t>2012350_事业运行</t>
  </si>
  <si>
    <t>2012399_其他民族事务支出</t>
  </si>
  <si>
    <t>2012501_行政运行</t>
  </si>
  <si>
    <t>2012502_一般行政管理事务</t>
  </si>
  <si>
    <t>2012503_机关服务</t>
  </si>
  <si>
    <t>2012504_港澳事务</t>
  </si>
  <si>
    <t>2012505_台湾事务</t>
  </si>
  <si>
    <t>2012550_事业运行</t>
  </si>
  <si>
    <t>2012599_其他港澳台事务支出</t>
  </si>
  <si>
    <t>2012601_行政运行</t>
  </si>
  <si>
    <t>2012602_一般行政管理事务</t>
  </si>
  <si>
    <t>2012603_机关服务</t>
  </si>
  <si>
    <t>2012604_档案馆</t>
  </si>
  <si>
    <t>2012699_其他档案事务支出</t>
  </si>
  <si>
    <t>2012801_行政运行</t>
  </si>
  <si>
    <t>2012802_一般行政管理事务</t>
  </si>
  <si>
    <t>2012803_机关服务</t>
  </si>
  <si>
    <t>2012804_参政议政</t>
  </si>
  <si>
    <t>2012850_事业运行</t>
  </si>
  <si>
    <t>2012899_其他民主党派及工商联事务支出</t>
  </si>
  <si>
    <t>2012901_行政运行</t>
  </si>
  <si>
    <t>2012902_一般行政管理事务</t>
  </si>
  <si>
    <t>2012903_机关服务</t>
  </si>
  <si>
    <t>2012906_工会事务</t>
  </si>
  <si>
    <t>2012950_事业运行</t>
  </si>
  <si>
    <t>2012999_其他群众团体事务支出</t>
  </si>
  <si>
    <t>2013101_行政运行</t>
  </si>
  <si>
    <t>2013102_一般行政管理事务</t>
  </si>
  <si>
    <t>2013103_机关服务</t>
  </si>
  <si>
    <t>2013105_专项业务</t>
  </si>
  <si>
    <t>2013150_事业运行</t>
  </si>
  <si>
    <t>2013199_其他党委办公厅（室）及相关机构事务支出</t>
  </si>
  <si>
    <t>2013201_行政运行</t>
  </si>
  <si>
    <t>2013202_一般行政管理事务</t>
  </si>
  <si>
    <t>2013203_机关服务</t>
  </si>
  <si>
    <t>2013204_公务员事务</t>
  </si>
  <si>
    <t>2013250_事业运行</t>
  </si>
  <si>
    <t>2013299_其他组织事务支出</t>
  </si>
  <si>
    <t>2013301_行政运行</t>
  </si>
  <si>
    <t>2013302_一般行政管理事务</t>
  </si>
  <si>
    <t>2013303_机关服务</t>
  </si>
  <si>
    <t>2013304_宣传管理</t>
  </si>
  <si>
    <t>2013350_事业运行</t>
  </si>
  <si>
    <t>2013399_其他宣传事务支出</t>
  </si>
  <si>
    <t>2013401_行政运行</t>
  </si>
  <si>
    <t>2013402_一般行政管理事务</t>
  </si>
  <si>
    <t>2013403_机关服务</t>
  </si>
  <si>
    <t>2013404_宗教事务</t>
  </si>
  <si>
    <t>2013405_华侨事务</t>
  </si>
  <si>
    <t>2013450_事业运行</t>
  </si>
  <si>
    <t>2013499_其他统战事务支出</t>
  </si>
  <si>
    <t>2013501_行政运行</t>
  </si>
  <si>
    <t>2013502_一般行政管理事务</t>
  </si>
  <si>
    <t>2013503_机关服务</t>
  </si>
  <si>
    <t>2013550_事业运行</t>
  </si>
  <si>
    <t>2013599_其他对外联络事务支出</t>
  </si>
  <si>
    <t>2013601_行政运行</t>
  </si>
  <si>
    <t>2013602_一般行政管理事务</t>
  </si>
  <si>
    <t>2013603_机关服务</t>
  </si>
  <si>
    <t>2013650_事业运行</t>
  </si>
  <si>
    <t>2013699_其他共产党事务支出</t>
  </si>
  <si>
    <t>2013701_行政运行</t>
  </si>
  <si>
    <t>2013702_一般行政管理事务</t>
  </si>
  <si>
    <t>2013703_机关服务</t>
  </si>
  <si>
    <t>2013704_信息安全事务</t>
  </si>
  <si>
    <t>2013750_事业运行</t>
  </si>
  <si>
    <t>2013799_其他网信事务支出</t>
  </si>
  <si>
    <t>2013801_行政运行</t>
  </si>
  <si>
    <t>2013802_一般行政管理事务</t>
  </si>
  <si>
    <t>2013803_机关服务</t>
  </si>
  <si>
    <t>2013804_经营主体管理</t>
  </si>
  <si>
    <t>2013805_市场秩序执法</t>
  </si>
  <si>
    <t>2013808_信息化建设</t>
  </si>
  <si>
    <t>2013810_质量基础</t>
  </si>
  <si>
    <t>2013812_药品事务</t>
  </si>
  <si>
    <t>2013813_医疗器械事务</t>
  </si>
  <si>
    <t>2013814_化妆品事务</t>
  </si>
  <si>
    <t>2013815_质量安全监管</t>
  </si>
  <si>
    <t>2013816_食品安全监管</t>
  </si>
  <si>
    <t>2013850_事业运行</t>
  </si>
  <si>
    <t>2013899_其他市场监督管理事务</t>
  </si>
  <si>
    <t>2013901_行政运行</t>
  </si>
  <si>
    <t>2013902_一般行政管理事务</t>
  </si>
  <si>
    <t>2013903_机关服务</t>
  </si>
  <si>
    <t>2013950_事业运行</t>
  </si>
  <si>
    <t>2013999_其他社会工作事务支出</t>
  </si>
  <si>
    <t>2014001_行政运行</t>
  </si>
  <si>
    <t>2014002_一般行政管理事务</t>
  </si>
  <si>
    <t>2014003_机关服务</t>
  </si>
  <si>
    <t>2014004_信访业务</t>
  </si>
  <si>
    <t>2014050_事业运行</t>
  </si>
  <si>
    <t>2014099_其他信访事务支出</t>
  </si>
  <si>
    <t>2014101_行政运行</t>
  </si>
  <si>
    <t>2014102_一般行政管理事务</t>
  </si>
  <si>
    <t>2014103_机关服务</t>
  </si>
  <si>
    <t>2014150_事业运行</t>
  </si>
  <si>
    <t>2014199_其他数据事务支出</t>
  </si>
  <si>
    <t>2019901_国家赔偿费用支出</t>
  </si>
  <si>
    <t>2019999_其他一般公共服务支出</t>
  </si>
  <si>
    <t>2020101_行政运行</t>
  </si>
  <si>
    <t>2020102_一般行政管理事务</t>
  </si>
  <si>
    <t>2020103_机关服务</t>
  </si>
  <si>
    <t>2020104_专项业务</t>
  </si>
  <si>
    <t>2020150_事业运行</t>
  </si>
  <si>
    <t>2020199_其他外交管理事务支出</t>
  </si>
  <si>
    <t>2020201_驻外使领馆（团、处）</t>
  </si>
  <si>
    <t>2020202_其他驻外机构支出</t>
  </si>
  <si>
    <t>2020304_援外优惠贷款贴息</t>
  </si>
  <si>
    <t>2020306_对外援助</t>
  </si>
  <si>
    <t>2020401_国际组织会费</t>
  </si>
  <si>
    <t>2020402_国际组织捐赠</t>
  </si>
  <si>
    <t>2020403_维和摊款</t>
  </si>
  <si>
    <t>2020404_国际组织股金及基金</t>
  </si>
  <si>
    <t>2020499_其他国际组织支出</t>
  </si>
  <si>
    <t>2020503_在华国际会议</t>
  </si>
  <si>
    <t>2020504_国际交流活动</t>
  </si>
  <si>
    <t>2020505_对外合作活动</t>
  </si>
  <si>
    <t>2020599_其他对外合作与交流支出</t>
  </si>
  <si>
    <t>2020601_对外宣传</t>
  </si>
  <si>
    <t>2020701_边界勘界</t>
  </si>
  <si>
    <t>2020702_边界联检</t>
  </si>
  <si>
    <t>2020703_边界界桩维护</t>
  </si>
  <si>
    <t>2020799_其他支出</t>
  </si>
  <si>
    <t>2020801_行政运行</t>
  </si>
  <si>
    <t>2020802_一般行政管理事务</t>
  </si>
  <si>
    <t>2020803_机关服务</t>
  </si>
  <si>
    <t>2020850_事业运行</t>
  </si>
  <si>
    <t>2020899_其他国际发展合作支出</t>
  </si>
  <si>
    <t>2029999_其他外交支出</t>
  </si>
  <si>
    <t>2030101_现役部队</t>
  </si>
  <si>
    <t>2030102_预备役部队</t>
  </si>
  <si>
    <t>2030199_其他军费支出</t>
  </si>
  <si>
    <t>2030401_国防科研事业</t>
  </si>
  <si>
    <t>2030501_专项工程</t>
  </si>
  <si>
    <t>2030601_兵役征集</t>
  </si>
  <si>
    <t>2030602_经济动员</t>
  </si>
  <si>
    <t>2030603_人民防空</t>
  </si>
  <si>
    <t>2030604_交通战备</t>
  </si>
  <si>
    <t>2030607_民兵</t>
  </si>
  <si>
    <t>2030608_边海防</t>
  </si>
  <si>
    <t>2030699_其他国防动员支出</t>
  </si>
  <si>
    <t>2039999_其他国防支出</t>
  </si>
  <si>
    <t>2040101_武装警察部队</t>
  </si>
  <si>
    <t>2040199_其他武装警察部队支出</t>
  </si>
  <si>
    <t>2040201_行政运行</t>
  </si>
  <si>
    <t>2040202_一般行政管理事务</t>
  </si>
  <si>
    <t>2040203_机关服务</t>
  </si>
  <si>
    <t>2040219_信息化建设</t>
  </si>
  <si>
    <t>2040220_执法办案</t>
  </si>
  <si>
    <t>2040221_特别业务</t>
  </si>
  <si>
    <t>2040222_特勤业务</t>
  </si>
  <si>
    <t>2040223_移民事务</t>
  </si>
  <si>
    <t>2040250_事业运行</t>
  </si>
  <si>
    <t>2040299_其他公安支出</t>
  </si>
  <si>
    <t>2040301_行政运行</t>
  </si>
  <si>
    <t>2040302_一般行政管理事务</t>
  </si>
  <si>
    <t>2040303_机关服务</t>
  </si>
  <si>
    <t>2040304_安全业务</t>
  </si>
  <si>
    <t>2040350_事业运行</t>
  </si>
  <si>
    <t>2040399_其他国家安全支出</t>
  </si>
  <si>
    <t>2040401_行政运行</t>
  </si>
  <si>
    <t>2040402_一般行政管理事务</t>
  </si>
  <si>
    <t>2040403_机关服务</t>
  </si>
  <si>
    <t>2040409_“两房”建设</t>
  </si>
  <si>
    <t>2040410_检察监督</t>
  </si>
  <si>
    <t>2040450_事业运行</t>
  </si>
  <si>
    <t>2040499_其他检察支出</t>
  </si>
  <si>
    <t>2040501_行政运行</t>
  </si>
  <si>
    <t>2040502_一般行政管理事务</t>
  </si>
  <si>
    <t>2040503_机关服务</t>
  </si>
  <si>
    <t>2040504_案件审判</t>
  </si>
  <si>
    <t>2040505_案件执行</t>
  </si>
  <si>
    <t>2040506_“两庭”建设</t>
  </si>
  <si>
    <t>2040550_事业运行</t>
  </si>
  <si>
    <t>2040599_其他法院支出</t>
  </si>
  <si>
    <t>2040601_行政运行</t>
  </si>
  <si>
    <t>2040602_一般行政管理事务</t>
  </si>
  <si>
    <t>2040603_机关服务</t>
  </si>
  <si>
    <t>2040604_基层司法业务</t>
  </si>
  <si>
    <t>2040605_普法宣传</t>
  </si>
  <si>
    <t>2040606_律师管理</t>
  </si>
  <si>
    <t>2040607_公共法律服务</t>
  </si>
  <si>
    <t>2040608_国家统一法律职业资格考试</t>
  </si>
  <si>
    <t>2040610_社区矫正</t>
  </si>
  <si>
    <t>2040612_法治建设</t>
  </si>
  <si>
    <t>2040613_信息化建设</t>
  </si>
  <si>
    <t>2040650_事业运行</t>
  </si>
  <si>
    <t>2040699_其他司法支出</t>
  </si>
  <si>
    <t>2040701_行政运行</t>
  </si>
  <si>
    <t>2040702_一般行政管理事务</t>
  </si>
  <si>
    <t>2040703_机关服务</t>
  </si>
  <si>
    <t>2040704_罪犯生活及医疗卫生</t>
  </si>
  <si>
    <t>2040705_监狱业务及罪犯改造</t>
  </si>
  <si>
    <t>2040706_狱政设施建设</t>
  </si>
  <si>
    <t>2040707_信息化建设</t>
  </si>
  <si>
    <t>2040750_事业运行</t>
  </si>
  <si>
    <t>2040799_其他监狱支出</t>
  </si>
  <si>
    <t>2040801_行政运行</t>
  </si>
  <si>
    <t>2040802_一般行政管理事务</t>
  </si>
  <si>
    <t>2040803_机关服务</t>
  </si>
  <si>
    <t>2040804_强制隔离戒毒人员生活</t>
  </si>
  <si>
    <t>2040805_强制隔离戒毒人员教育</t>
  </si>
  <si>
    <t>2040806_所政设施建设</t>
  </si>
  <si>
    <t>2040807_信息化建设</t>
  </si>
  <si>
    <t>2040850_事业运行</t>
  </si>
  <si>
    <t>2040899_其他强制隔离戒毒支出</t>
  </si>
  <si>
    <t>2040901_行政运行</t>
  </si>
  <si>
    <t>2040902_一般行政管理事务</t>
  </si>
  <si>
    <t>2040903_机关服务</t>
  </si>
  <si>
    <t>2040904_保密技术</t>
  </si>
  <si>
    <t>2040905_保密管理</t>
  </si>
  <si>
    <t>2040950_事业运行</t>
  </si>
  <si>
    <t>2040999_其他国家保密支出</t>
  </si>
  <si>
    <t>2041001_行政运行</t>
  </si>
  <si>
    <t>2041002_一般行政管理事务</t>
  </si>
  <si>
    <t>2041006_信息化建设</t>
  </si>
  <si>
    <t>2041007_缉私业务</t>
  </si>
  <si>
    <t>2041099_其他缉私警察支出</t>
  </si>
  <si>
    <t>2049902_国家司法救助支出</t>
  </si>
  <si>
    <t>2049999_其他公共安全支出</t>
  </si>
  <si>
    <t>2050101_行政运行</t>
  </si>
  <si>
    <t>2050102_一般行政管理事务</t>
  </si>
  <si>
    <t>2050103_机关服务</t>
  </si>
  <si>
    <t>2050199_其他教育管理事务支出</t>
  </si>
  <si>
    <t>2050201_学前教育</t>
  </si>
  <si>
    <t>2050202_小学教育</t>
  </si>
  <si>
    <t>2050203_初中教育</t>
  </si>
  <si>
    <t>2050204_高中教育</t>
  </si>
  <si>
    <t>2050205_高等教育</t>
  </si>
  <si>
    <t>2050299_其他普通教育支出</t>
  </si>
  <si>
    <t>2050301_初等职业教育</t>
  </si>
  <si>
    <t>2050302_中等职业教育</t>
  </si>
  <si>
    <t>2050303_技校教育</t>
  </si>
  <si>
    <t>2050305_高等职业教育</t>
  </si>
  <si>
    <t>2050399_其他职业教育支出</t>
  </si>
  <si>
    <t>2050401_成人初等教育</t>
  </si>
  <si>
    <t>2050402_成人中等教育</t>
  </si>
  <si>
    <t>2050403_成人高等教育</t>
  </si>
  <si>
    <t>2050404_成人广播电视教育</t>
  </si>
  <si>
    <t>2050499_其他成人教育支出</t>
  </si>
  <si>
    <t>2050501_广播电视学校</t>
  </si>
  <si>
    <t>2050502_教育电视台</t>
  </si>
  <si>
    <t>2050599_其他广播电视教育支出</t>
  </si>
  <si>
    <t>2050601_出国留学教育</t>
  </si>
  <si>
    <t>2050602_来华留学教育</t>
  </si>
  <si>
    <t>2050699_其他留学教育支出</t>
  </si>
  <si>
    <t>2050701_特殊学校教育</t>
  </si>
  <si>
    <t>2050702_专门学校教育</t>
  </si>
  <si>
    <t>2050799_其他特殊教育支出</t>
  </si>
  <si>
    <t>2050801_教师进修</t>
  </si>
  <si>
    <t>2050802_干部教育</t>
  </si>
  <si>
    <t>2050803_培训支出</t>
  </si>
  <si>
    <t>2050804_退役士兵能力提升</t>
  </si>
  <si>
    <t>2050899_其他进修及培训</t>
  </si>
  <si>
    <t>2050901_农村中小学校舍建设</t>
  </si>
  <si>
    <t>2050902_农村中小学教学设施</t>
  </si>
  <si>
    <t>2050903_城市中小学校舍建设</t>
  </si>
  <si>
    <t>2050904_城市中小学教学设施</t>
  </si>
  <si>
    <t>2050905_中等职业学校教学设施</t>
  </si>
  <si>
    <t>2050999_其他教育费附加安排的支出</t>
  </si>
  <si>
    <t>2059999_其他教育支出</t>
  </si>
  <si>
    <t>2060101_行政运行</t>
  </si>
  <si>
    <t>2060102_一般行政管理事务</t>
  </si>
  <si>
    <t>2060103_机关服务</t>
  </si>
  <si>
    <t>2060199_其他科学技术管理事务支出</t>
  </si>
  <si>
    <t>2060201_机构运行</t>
  </si>
  <si>
    <t>2060203_自然科学基金</t>
  </si>
  <si>
    <t>2060204_实验室及相关设施</t>
  </si>
  <si>
    <t>2060205_重大科学工程</t>
  </si>
  <si>
    <t>2060206_专项基础科研</t>
  </si>
  <si>
    <t>2060207_专项技术基础</t>
  </si>
  <si>
    <t>2060208_科技人才队伍建设</t>
  </si>
  <si>
    <t>2060299_其他基础研究支出</t>
  </si>
  <si>
    <t>2060301_机构运行</t>
  </si>
  <si>
    <t>2060302_社会公益研究</t>
  </si>
  <si>
    <t>2060303_高技术研究</t>
  </si>
  <si>
    <t>2060304_专项科研试制</t>
  </si>
  <si>
    <t>2060399_其他应用研究支出</t>
  </si>
  <si>
    <t>2060401_机构运行</t>
  </si>
  <si>
    <t>2060404_科技成果转化与扩散</t>
  </si>
  <si>
    <t>2060405_共性技术研究与开发</t>
  </si>
  <si>
    <t>2060499_其他技术研究与开发支出</t>
  </si>
  <si>
    <t>2060501_机构运行</t>
  </si>
  <si>
    <t>2060502_技术创新服务体系</t>
  </si>
  <si>
    <t>2060503_科技条件专项</t>
  </si>
  <si>
    <t>2060599_其他科技条件与服务支出</t>
  </si>
  <si>
    <t>2060601_社会科学研究机构</t>
  </si>
  <si>
    <t>2060602_社会科学研究</t>
  </si>
  <si>
    <t>2060603_社科基金支出</t>
  </si>
  <si>
    <t>2060699_其他社会科学支出</t>
  </si>
  <si>
    <t>2060701_机构运行</t>
  </si>
  <si>
    <t>2060702_科普活动</t>
  </si>
  <si>
    <t>2060703_青少年科技活动</t>
  </si>
  <si>
    <t>2060704_学术交流活动</t>
  </si>
  <si>
    <t>2060705_科技馆站</t>
  </si>
  <si>
    <t>2060799_其他科学技术普及支出</t>
  </si>
  <si>
    <t>2060801_国际交流与合作</t>
  </si>
  <si>
    <t>2060802_重大科技合作项目</t>
  </si>
  <si>
    <t>2060899_其他科技交流与合作支出</t>
  </si>
  <si>
    <t>2060901_科技重大专项</t>
  </si>
  <si>
    <t>2060902_重点研发计划</t>
  </si>
  <si>
    <t>2060999_其他科技重大项目</t>
  </si>
  <si>
    <t>2069901_科技奖励</t>
  </si>
  <si>
    <t>2069902_核应急</t>
  </si>
  <si>
    <t>2069903_转制科研机构</t>
  </si>
  <si>
    <t>2069999_其他科学技术支出</t>
  </si>
  <si>
    <t>2070101_行政运行</t>
  </si>
  <si>
    <t>2070102_一般行政管理事务</t>
  </si>
  <si>
    <t>2070103_机关服务</t>
  </si>
  <si>
    <t>2070104_图书馆</t>
  </si>
  <si>
    <t>2070105_文化展示及纪念机构</t>
  </si>
  <si>
    <t>2070106_艺术表演场所</t>
  </si>
  <si>
    <t>2070107_艺术表演团体</t>
  </si>
  <si>
    <t>2070108_文化活动</t>
  </si>
  <si>
    <t>2070109_群众文化</t>
  </si>
  <si>
    <t>2070110_文化和旅游交流与合作</t>
  </si>
  <si>
    <t>2070111_文化创作与保护</t>
  </si>
  <si>
    <t>2070112_文化和旅游市场管理</t>
  </si>
  <si>
    <t>2070113_旅游宣传</t>
  </si>
  <si>
    <t>2070114_文化和旅游管理事务</t>
  </si>
  <si>
    <t>2070199_其他文化和旅游支出</t>
  </si>
  <si>
    <t>2070201_行政运行</t>
  </si>
  <si>
    <t>2070202_一般行政管理事务</t>
  </si>
  <si>
    <t>2070203_机关服务</t>
  </si>
  <si>
    <t>2070204_文物保护</t>
  </si>
  <si>
    <t>2070205_博物馆</t>
  </si>
  <si>
    <t>2070206_历史名城与古迹</t>
  </si>
  <si>
    <t>2070299_其他文物支出</t>
  </si>
  <si>
    <t>2070301_行政运行</t>
  </si>
  <si>
    <t>2070302_一般行政管理事务</t>
  </si>
  <si>
    <t>2070303_机关服务</t>
  </si>
  <si>
    <t>2070304_运动项目管理</t>
  </si>
  <si>
    <t>2070305_体育竞赛</t>
  </si>
  <si>
    <t>2070306_体育训练</t>
  </si>
  <si>
    <t>2070307_体育场馆</t>
  </si>
  <si>
    <t>2070308_群众体育</t>
  </si>
  <si>
    <t>2070309_体育交流与合作</t>
  </si>
  <si>
    <t>2070399_其他体育支出</t>
  </si>
  <si>
    <t>2070601_行政运行</t>
  </si>
  <si>
    <t>2070602_一般行政管理事务</t>
  </si>
  <si>
    <t>2070603_机关服务</t>
  </si>
  <si>
    <t>2070604_新闻通讯</t>
  </si>
  <si>
    <t>2070605_出版发行</t>
  </si>
  <si>
    <t>2070606_版权管理</t>
  </si>
  <si>
    <t>2070607_电影</t>
  </si>
  <si>
    <t>2070699_其他新闻出版电影支出</t>
  </si>
  <si>
    <t>2070801_行政运行</t>
  </si>
  <si>
    <t>2070802_一般行政管理事务</t>
  </si>
  <si>
    <t>2070803_机关服务</t>
  </si>
  <si>
    <t>2070806_监测监管</t>
  </si>
  <si>
    <t>2070807_传输发射</t>
  </si>
  <si>
    <t>2070808_广播电视事务</t>
  </si>
  <si>
    <t>2070899_其他广播电视支出</t>
  </si>
  <si>
    <t>2079903_文化产业发展专项支出</t>
  </si>
  <si>
    <t>2079999_其他文化旅游体育与传媒支出</t>
  </si>
  <si>
    <t>2080101_行政运行</t>
  </si>
  <si>
    <t>2080102_一般行政管理事务</t>
  </si>
  <si>
    <t>2080103_机关服务</t>
  </si>
  <si>
    <t>2080104_综合业务管理</t>
  </si>
  <si>
    <t>2080105_劳动保障监察</t>
  </si>
  <si>
    <t>2080106_就业管理事务</t>
  </si>
  <si>
    <t>2080107_社会保险业务管理事务</t>
  </si>
  <si>
    <t>2080108_信息化建设</t>
  </si>
  <si>
    <t>2080109_社会保险经办机构</t>
  </si>
  <si>
    <t>2080110_劳动关系和维权</t>
  </si>
  <si>
    <t>2080111_公共就业服务和职业技能鉴定机构</t>
  </si>
  <si>
    <t>2080112_劳动人事争议调解仲裁</t>
  </si>
  <si>
    <t>2080113_政府特殊津贴</t>
  </si>
  <si>
    <t>2080114_资助留学回国人员</t>
  </si>
  <si>
    <t>2080115_博士后日常经费</t>
  </si>
  <si>
    <t>2080116_引进人才费用</t>
  </si>
  <si>
    <t>2080150_事业运行</t>
  </si>
  <si>
    <t>2080199_其他人力资源和社会保障管理事务支出</t>
  </si>
  <si>
    <t>2080201_行政运行</t>
  </si>
  <si>
    <t>2080202_一般行政管理事务</t>
  </si>
  <si>
    <t>2080203_机关服务</t>
  </si>
  <si>
    <t>2080206_社会组织管理</t>
  </si>
  <si>
    <t>2080207_行政区划和地名管理</t>
  </si>
  <si>
    <t>2080299_其他民政管理事务支出</t>
  </si>
  <si>
    <t>2080501_行政单位离退休</t>
  </si>
  <si>
    <t>2080502_事业单位离退休</t>
  </si>
  <si>
    <t>2080503_离退休人员管理机构</t>
  </si>
  <si>
    <t>2080505_机关事业单位基本养老保险缴费支出</t>
  </si>
  <si>
    <t>2080506_机关事业单位职业年金缴费支出</t>
  </si>
  <si>
    <t>2080507_对机关事业单位基本养老保险基金的补助</t>
  </si>
  <si>
    <t>2080508_对机关事业单位职业年金的补助</t>
  </si>
  <si>
    <t>2080599_其他行政事业单位养老支出</t>
  </si>
  <si>
    <t>2080601_企业关闭破产补助</t>
  </si>
  <si>
    <t>2080602_厂办大集体改革补助</t>
  </si>
  <si>
    <t>2080699_其他企业改革发展补助</t>
  </si>
  <si>
    <t>2080701_就业创业服务补助</t>
  </si>
  <si>
    <t>2080702_职业培训补贴</t>
  </si>
  <si>
    <t>2080704_社会保险补贴</t>
  </si>
  <si>
    <t>2080705_公益性岗位补贴</t>
  </si>
  <si>
    <t>2080709_职业技能评价补贴</t>
  </si>
  <si>
    <t>2080711_就业见习补贴</t>
  </si>
  <si>
    <t>2080712_高技能人才培养补助</t>
  </si>
  <si>
    <t>2080713_求职和创业补贴</t>
  </si>
  <si>
    <t>2080799_其他就业补助支出</t>
  </si>
  <si>
    <t>2080801_死亡抚恤</t>
  </si>
  <si>
    <t>2080802_伤残抚恤</t>
  </si>
  <si>
    <t>2080803_在乡复员、退伍军人生活补助</t>
  </si>
  <si>
    <t>2080805_义务兵优待</t>
  </si>
  <si>
    <t>2080806_农村籍退役士兵老年生活补助</t>
  </si>
  <si>
    <t>2080807_光荣院</t>
  </si>
  <si>
    <t>2080808_褒扬纪念</t>
  </si>
  <si>
    <t>2080899_其他优抚支出</t>
  </si>
  <si>
    <t>2080901_退役士兵安置</t>
  </si>
  <si>
    <t>2080902_军队移交政府的离退休人员安置</t>
  </si>
  <si>
    <t>2080903_军队移交政府离退休干部管理机构</t>
  </si>
  <si>
    <t>2080904_退役士兵管理教育</t>
  </si>
  <si>
    <t>2080905_军队转业干部安置</t>
  </si>
  <si>
    <t>2080999_其他退役安置支出</t>
  </si>
  <si>
    <t>2081001_儿童福利</t>
  </si>
  <si>
    <t>2081002_老年福利</t>
  </si>
  <si>
    <t>2081003_康复辅具</t>
  </si>
  <si>
    <t>2081004_殡葬</t>
  </si>
  <si>
    <t>2081005_社会福利事业单位</t>
  </si>
  <si>
    <t>2081006_养老服务</t>
  </si>
  <si>
    <t>2081099_其他社会福利支出</t>
  </si>
  <si>
    <t>2081101_行政运行</t>
  </si>
  <si>
    <t>2081102_一般行政管理事务</t>
  </si>
  <si>
    <t>2081103_机关服务</t>
  </si>
  <si>
    <t>2081104_残疾人康复</t>
  </si>
  <si>
    <t>2081105_残疾人就业</t>
  </si>
  <si>
    <t>2081106_残疾人体育</t>
  </si>
  <si>
    <t>2081107_残疾人生活和护理补贴</t>
  </si>
  <si>
    <t>2081199_其他残疾人事业支出</t>
  </si>
  <si>
    <t>2081601_行政运行</t>
  </si>
  <si>
    <t>2081602_一般行政管理事务</t>
  </si>
  <si>
    <t>2081603_机关服务</t>
  </si>
  <si>
    <t>2081650_事业运行</t>
  </si>
  <si>
    <t>2081699_其他红十字事业支出</t>
  </si>
  <si>
    <t>2081901_城市最低生活保障金支出</t>
  </si>
  <si>
    <t>2081902_农村最低生活保障金支出</t>
  </si>
  <si>
    <t>2082001_临时救助支出</t>
  </si>
  <si>
    <t>2082002_流浪乞讨人员救助支出</t>
  </si>
  <si>
    <t>2082101_城市特困人员救助供养支出</t>
  </si>
  <si>
    <t>2082102_农村特困人员救助供养支出</t>
  </si>
  <si>
    <t>2082401_对道路交通事故社会救助基金的补助</t>
  </si>
  <si>
    <t>2082402_交强险罚款收入补助基金支出</t>
  </si>
  <si>
    <t>2082501_其他城市生活救助</t>
  </si>
  <si>
    <t>2082502_其他农村生活救助</t>
  </si>
  <si>
    <t>2082601_财政对企业职工基本养老保险基金的补助</t>
  </si>
  <si>
    <t>2082602_财政对城乡居民基本养老保险基金的补助</t>
  </si>
  <si>
    <t>2082699_财政对其他基本养老保险基金的补助</t>
  </si>
  <si>
    <t>2082701_财政对失业保险基金的补助</t>
  </si>
  <si>
    <t>2082702_财政对工伤保险基金的补助</t>
  </si>
  <si>
    <t>2082799_其他财政对社会保险基金的补助</t>
  </si>
  <si>
    <t>2082801_行政运行</t>
  </si>
  <si>
    <t>2082802_一般行政管理事务</t>
  </si>
  <si>
    <t>2082803_机关服务</t>
  </si>
  <si>
    <t>2082804_拥军优属</t>
  </si>
  <si>
    <t>2082805_军供保障</t>
  </si>
  <si>
    <t>2082806_信息化建设</t>
  </si>
  <si>
    <t>2082850_事业运行</t>
  </si>
  <si>
    <t>2082899_其他退役军人事务管理支出</t>
  </si>
  <si>
    <t>2083001_财政代缴城乡居民基本养老保险费支出</t>
  </si>
  <si>
    <t>2083099_财政代缴其他社会保险费支出</t>
  </si>
  <si>
    <t>2089999_其他社会保障和就业支出</t>
  </si>
  <si>
    <t>2100101_行政运行</t>
  </si>
  <si>
    <t>2100102_一般行政管理事务</t>
  </si>
  <si>
    <t>2100103_机关服务</t>
  </si>
  <si>
    <t>2100199_其他卫生健康管理事务支出</t>
  </si>
  <si>
    <t>2100201_综合医院</t>
  </si>
  <si>
    <t>2100202_中医（民族）医院</t>
  </si>
  <si>
    <t>2100203_传染病医院</t>
  </si>
  <si>
    <t>2100204_职业病防治医院</t>
  </si>
  <si>
    <t>2100205_精神病医院</t>
  </si>
  <si>
    <t>2100206_妇幼保健医院</t>
  </si>
  <si>
    <t>2100207_儿童医院</t>
  </si>
  <si>
    <t>2100208_其他专科医院</t>
  </si>
  <si>
    <t>2100209_福利医院</t>
  </si>
  <si>
    <t>2100210_行业医院</t>
  </si>
  <si>
    <t>2100211_处理医疗欠费</t>
  </si>
  <si>
    <t>2100212_康复医院</t>
  </si>
  <si>
    <t>2100213_优抚医院</t>
  </si>
  <si>
    <t>2100299_其他公立医院支出</t>
  </si>
  <si>
    <t>2100301_城市社区卫生机构</t>
  </si>
  <si>
    <t>2100302_乡镇卫生院</t>
  </si>
  <si>
    <t>2100399_其他基层医疗卫生机构支出</t>
  </si>
  <si>
    <t>2100401_疾病预防控制机构</t>
  </si>
  <si>
    <t>2100402_卫生监督机构</t>
  </si>
  <si>
    <t>2100403_妇幼保健机构</t>
  </si>
  <si>
    <t>2100404_精神卫生机构</t>
  </si>
  <si>
    <t>2100405_应急救治机构</t>
  </si>
  <si>
    <t>2100406_采供血机构</t>
  </si>
  <si>
    <t>2100407_其他专业公共卫生机构</t>
  </si>
  <si>
    <t>2100408_基本公共卫生服务</t>
  </si>
  <si>
    <t>2100409_重大公共卫生服务</t>
  </si>
  <si>
    <t>2100410_突发公共卫生事件应急处置</t>
  </si>
  <si>
    <t>2100499_其他公共卫生支出</t>
  </si>
  <si>
    <t>2100716_计划生育机构</t>
  </si>
  <si>
    <t>2100717_计划生育服务</t>
  </si>
  <si>
    <t>2100799_其他计划生育事务支出</t>
  </si>
  <si>
    <t>2101101_行政单位医疗</t>
  </si>
  <si>
    <t>2101102_事业单位医疗</t>
  </si>
  <si>
    <t>2101103_公务员医疗补助</t>
  </si>
  <si>
    <t>2101199_其他行政事业单位医疗支出</t>
  </si>
  <si>
    <t>2101201_财政对职工基本医疗保险基金的补助</t>
  </si>
  <si>
    <t>2101202_财政对城乡居民基本医疗保险基金的补助</t>
  </si>
  <si>
    <t>2101299_财政对其他基本医疗保险基金的补助</t>
  </si>
  <si>
    <t>2101301_城乡医疗救助</t>
  </si>
  <si>
    <t>2101302_疾病应急救助</t>
  </si>
  <si>
    <t>2101399_其他医疗救助支出</t>
  </si>
  <si>
    <t>2101401_优抚对象医疗补助</t>
  </si>
  <si>
    <t>2101499_其他优抚对象医疗支出</t>
  </si>
  <si>
    <t>2101501_行政运行</t>
  </si>
  <si>
    <t>2101502_一般行政管理事务</t>
  </si>
  <si>
    <t>2101503_机关服务</t>
  </si>
  <si>
    <t>2101504_信息化建设</t>
  </si>
  <si>
    <t>2101505_医疗保障政策管理</t>
  </si>
  <si>
    <t>2101506_医疗保障经办事务</t>
  </si>
  <si>
    <t>2101550_事业运行</t>
  </si>
  <si>
    <t>2101599_其他医疗保障管理事务支出</t>
  </si>
  <si>
    <t>2101701_行政运行</t>
  </si>
  <si>
    <t>2101702_一般行政管理事务</t>
  </si>
  <si>
    <t>2101703_机关服务</t>
  </si>
  <si>
    <t>2101704_中医（民族医）药专项</t>
  </si>
  <si>
    <t>2101750_事业运行</t>
  </si>
  <si>
    <t>2101799_其他中医药事务支出</t>
  </si>
  <si>
    <t>2101801_行政运行</t>
  </si>
  <si>
    <t>2101802_一般行政管理事务</t>
  </si>
  <si>
    <t>2101803_机关服务</t>
  </si>
  <si>
    <t>2101899_其他疾病预防控制事务支出</t>
  </si>
  <si>
    <t>2101901_托育机构</t>
  </si>
  <si>
    <t>2101999_其他托育服务支出</t>
  </si>
  <si>
    <t>2109999_其他卫生健康支出</t>
  </si>
  <si>
    <t>2110101_行政运行</t>
  </si>
  <si>
    <t>2110102_一般行政管理事务</t>
  </si>
  <si>
    <t>2110103_机关服务</t>
  </si>
  <si>
    <t>2110104_生态环境保护宣传</t>
  </si>
  <si>
    <t>2110105_环境保护法规、规划及标准</t>
  </si>
  <si>
    <t>2110106_生态环境国际合作及履约</t>
  </si>
  <si>
    <t>2110107_生态环境保护行政许可</t>
  </si>
  <si>
    <t>2110108_应对气候变化管理事务</t>
  </si>
  <si>
    <t>2110199_其他环境保护管理事务支出</t>
  </si>
  <si>
    <t>2110203_建设项目环评审查与监督</t>
  </si>
  <si>
    <t>2110204_核与辐射安全监督</t>
  </si>
  <si>
    <t>2110299_其他环境监测与监察支出</t>
  </si>
  <si>
    <t>2110301_大气</t>
  </si>
  <si>
    <t>2110302_水体</t>
  </si>
  <si>
    <t>2110303_噪声</t>
  </si>
  <si>
    <t>2110304_固体废弃物与化学品</t>
  </si>
  <si>
    <t>2110305_放射源和放射性废物监管</t>
  </si>
  <si>
    <t>2110306_辐射</t>
  </si>
  <si>
    <t>2110307_土壤</t>
  </si>
  <si>
    <t>2110399_其他污染防治支出</t>
  </si>
  <si>
    <t>2110401_生态保护</t>
  </si>
  <si>
    <t>2110402_农村环境保护</t>
  </si>
  <si>
    <t>2110404_生物及物种资源保护</t>
  </si>
  <si>
    <t>2110405_草原生态修复治理</t>
  </si>
  <si>
    <t>2110406_自然保护地</t>
  </si>
  <si>
    <t>2110499_其他自然生态保护支出</t>
  </si>
  <si>
    <t>2110501_森林管护</t>
  </si>
  <si>
    <t>2110502_社会保险补助</t>
  </si>
  <si>
    <t>2110503_政策性社会性支出补助</t>
  </si>
  <si>
    <t>2110506_天然林保护工程建设</t>
  </si>
  <si>
    <t>2110507_停伐补助</t>
  </si>
  <si>
    <t>2110599_其他森林保护修复支出</t>
  </si>
  <si>
    <t>2110704_京津风沙源治理工程建设</t>
  </si>
  <si>
    <t>2110799_其他风沙荒漠治理支出</t>
  </si>
  <si>
    <t>2110804_退牧还草工程建设</t>
  </si>
  <si>
    <t>2110899_其他退牧还草支出</t>
  </si>
  <si>
    <t>2110901_已垦草原退耕还草</t>
  </si>
  <si>
    <t>2111001_能源节约利用</t>
  </si>
  <si>
    <t>2111101_生态环境监测与信息</t>
  </si>
  <si>
    <t>2111102_生态环境执法监察</t>
  </si>
  <si>
    <t>2111103_减排专项支出</t>
  </si>
  <si>
    <t>2111104_清洁生产专项支出</t>
  </si>
  <si>
    <t>2111199_其他污染减排支出</t>
  </si>
  <si>
    <t>2111201_可再生能源</t>
  </si>
  <si>
    <t>2111299_其他清洁能源支出</t>
  </si>
  <si>
    <t>2111301_循环经济</t>
  </si>
  <si>
    <t>2111401_行政运行</t>
  </si>
  <si>
    <t>2111402_一般行政管理事务</t>
  </si>
  <si>
    <t>2111403_机关服务</t>
  </si>
  <si>
    <t>2111406_能源科技装备</t>
  </si>
  <si>
    <t>2111407_能源行业管理</t>
  </si>
  <si>
    <t>2111408_能源管理</t>
  </si>
  <si>
    <t>2111411_信息化建设</t>
  </si>
  <si>
    <t>2111413_农村电网建设</t>
  </si>
  <si>
    <t>2111450_事业运行</t>
  </si>
  <si>
    <t>2111499_其他能源管理事务支出</t>
  </si>
  <si>
    <t>2119999_其他节能环保支出</t>
  </si>
  <si>
    <t>2120101_行政运行</t>
  </si>
  <si>
    <t>2120102_一般行政管理事务</t>
  </si>
  <si>
    <t>2120103_机关服务</t>
  </si>
  <si>
    <t>2120104_城管执法</t>
  </si>
  <si>
    <t>2120105_工程建设标准规范编制与监管</t>
  </si>
  <si>
    <t>2120106_工程建设管理</t>
  </si>
  <si>
    <t>2120107_市政公用行业市场监管</t>
  </si>
  <si>
    <t>2120109_住宅建设与房地产市场监管</t>
  </si>
  <si>
    <t>2120110_执业资格注册、资质审查</t>
  </si>
  <si>
    <t>2120199_其他城乡社区管理事务支出</t>
  </si>
  <si>
    <t>2120201_城乡社区规划与管理</t>
  </si>
  <si>
    <t>2120303_小城镇基础设施建设</t>
  </si>
  <si>
    <t>2120399_其他城乡社区公共设施支出</t>
  </si>
  <si>
    <t>2120501_城乡社区环境卫生</t>
  </si>
  <si>
    <t>2120601_建设市场管理与监督</t>
  </si>
  <si>
    <t>2129999_其他城乡社区支出</t>
  </si>
  <si>
    <t>2130105_农垦运行</t>
  </si>
  <si>
    <t>2130106_科技转化与推广服务</t>
  </si>
  <si>
    <t>2130108_病虫害控制</t>
  </si>
  <si>
    <t>2130109_农产品质量安全</t>
  </si>
  <si>
    <t>2130110_执法监管</t>
  </si>
  <si>
    <t>2130111_统计监测与信息服务</t>
  </si>
  <si>
    <t>2130112_行业业务管理</t>
  </si>
  <si>
    <t>2130114_对外交流与合作</t>
  </si>
  <si>
    <t>2130119_防灾救灾</t>
  </si>
  <si>
    <t>2130120_稳定农民收入补贴</t>
  </si>
  <si>
    <t>2130121_农业结构调整补贴</t>
  </si>
  <si>
    <t>2130122_农业生产发展</t>
  </si>
  <si>
    <t>2130124_农村合作经济</t>
  </si>
  <si>
    <t>2130125_农产品加工与促销</t>
  </si>
  <si>
    <t>2130126_农村社会事业</t>
  </si>
  <si>
    <t>2130135_农业生态资源保护</t>
  </si>
  <si>
    <t>2130142_乡村道路建设</t>
  </si>
  <si>
    <t>2130148_渔业发展</t>
  </si>
  <si>
    <t>2130152_对高校毕业生到基层任职补助</t>
  </si>
  <si>
    <t>2130153_耕地建设与利用</t>
  </si>
  <si>
    <t>2130199_其他农业农村支出</t>
  </si>
  <si>
    <t>2130201_行政运行</t>
  </si>
  <si>
    <t>2130202_一般行政管理事务</t>
  </si>
  <si>
    <t>2130203_机关服务</t>
  </si>
  <si>
    <t>2130204_事业机构</t>
  </si>
  <si>
    <t>2130205_森林资源培育</t>
  </si>
  <si>
    <t>2130206_技术推广与转化</t>
  </si>
  <si>
    <t>2130207_森林资源管理</t>
  </si>
  <si>
    <t>2130209_森林生态效益补偿</t>
  </si>
  <si>
    <t>2130211_动植物保护</t>
  </si>
  <si>
    <t>2130212_湿地保护</t>
  </si>
  <si>
    <t>2130213_执法与监督</t>
  </si>
  <si>
    <t>2130217_防沙治沙</t>
  </si>
  <si>
    <t>2130220_对外合作与交流</t>
  </si>
  <si>
    <t>2130221_产业化管理</t>
  </si>
  <si>
    <t>2130223_信息管理</t>
  </si>
  <si>
    <t>2130226_林区公共支出</t>
  </si>
  <si>
    <t>2130227_贷款贴息</t>
  </si>
  <si>
    <t>2130234_林业草原防灾减灾</t>
  </si>
  <si>
    <t>2130236_草原管理</t>
  </si>
  <si>
    <t>2130237_行业业务管理</t>
  </si>
  <si>
    <t>2130238_退耕还林还草</t>
  </si>
  <si>
    <t>2130299_其他林业和草原支出</t>
  </si>
  <si>
    <t>2130301_行政运行</t>
  </si>
  <si>
    <t>2130302_一般行政管理事务</t>
  </si>
  <si>
    <t>2130303_机关服务</t>
  </si>
  <si>
    <t>2130304_水利行业业务管理</t>
  </si>
  <si>
    <t>2130305_水利工程建设</t>
  </si>
  <si>
    <t>2130306_水利工程运行与维护</t>
  </si>
  <si>
    <t>2130307_长江黄河等流域管理</t>
  </si>
  <si>
    <t>2130308_水利前期工作</t>
  </si>
  <si>
    <t>2130309_水利执法监督</t>
  </si>
  <si>
    <t>2130310_水土保持</t>
  </si>
  <si>
    <t>2130311_水资源节约管理与保护</t>
  </si>
  <si>
    <t>2130312_水质监测</t>
  </si>
  <si>
    <t>2130313_水文测报</t>
  </si>
  <si>
    <t>2130314_防汛</t>
  </si>
  <si>
    <t>2130315_抗旱</t>
  </si>
  <si>
    <t>2130316_农村水利</t>
  </si>
  <si>
    <t>2130317_水利技术推广</t>
  </si>
  <si>
    <t>2130318_国际河流治理与管理</t>
  </si>
  <si>
    <t>2130319_江河湖库水系综合整治</t>
  </si>
  <si>
    <t>2130321_大中型水库移民后期扶持专项支出</t>
  </si>
  <si>
    <t>2130322_水利安全监督</t>
  </si>
  <si>
    <t>2130333_信息管理</t>
  </si>
  <si>
    <t>2130334_水利建设征地及移民支出</t>
  </si>
  <si>
    <t>2130335_农村供水</t>
  </si>
  <si>
    <t>2130336_南水北调工程建设</t>
  </si>
  <si>
    <t>2130337_南水北调工程管理</t>
  </si>
  <si>
    <t>2130399_其他水利支出</t>
  </si>
  <si>
    <t>2130504_农村基础设施建设</t>
  </si>
  <si>
    <t>2130505_生产发展</t>
  </si>
  <si>
    <t>2130506_社会发展</t>
  </si>
  <si>
    <t>2130507_贷款奖补和贴息</t>
  </si>
  <si>
    <t>2130508_“三西”农业建设专项补助</t>
  </si>
  <si>
    <t>2130599_其他巩固脱贫攻坚成果衔接乡村振兴支出</t>
  </si>
  <si>
    <t>2130701_对村级公益事业建设的补助</t>
  </si>
  <si>
    <t>2130705_对村民委员会和村党支部的补助</t>
  </si>
  <si>
    <t>2130706_对村集体经济组织的补助</t>
  </si>
  <si>
    <t>2130707_农村综合改革示范试点补助</t>
  </si>
  <si>
    <t>2130799_其他农村综合改革支出</t>
  </si>
  <si>
    <t>2130801_支持农村金融机构</t>
  </si>
  <si>
    <t>2130803_农业保险保费补贴</t>
  </si>
  <si>
    <t>2130804_创业担保贷款贴息及奖补</t>
  </si>
  <si>
    <t>2130805_补充创业担保贷款基金</t>
  </si>
  <si>
    <t>2130899_其他普惠金融发展支出</t>
  </si>
  <si>
    <t>2130901_棉花目标价格补贴</t>
  </si>
  <si>
    <t>2130999_其他目标价格补贴</t>
  </si>
  <si>
    <t>2139901_化解其他公益性乡村债务支出</t>
  </si>
  <si>
    <t>2139999_其他农林水支出</t>
  </si>
  <si>
    <t>2140101_行政运行</t>
  </si>
  <si>
    <t>2140102_一般行政管理事务</t>
  </si>
  <si>
    <t>2140103_机关服务</t>
  </si>
  <si>
    <t>2140104_公路建设</t>
  </si>
  <si>
    <t>2140106_公路养护</t>
  </si>
  <si>
    <t>2140109_交通运输信息化建设</t>
  </si>
  <si>
    <t>2140110_公路和运输安全</t>
  </si>
  <si>
    <t>2140112_公路运输管理</t>
  </si>
  <si>
    <t>2140114_公路和运输技术标准化建设</t>
  </si>
  <si>
    <t>2140122_水运建设</t>
  </si>
  <si>
    <t>2140123_航道维护</t>
  </si>
  <si>
    <t>2140127_船舶检验</t>
  </si>
  <si>
    <t>2140128_救助打捞</t>
  </si>
  <si>
    <t>2140129_内河运输</t>
  </si>
  <si>
    <t>2140130_远洋运输</t>
  </si>
  <si>
    <t>2140131_海事管理</t>
  </si>
  <si>
    <t>2140133_航标事业发展支出</t>
  </si>
  <si>
    <t>2140136_水路运输管理支出</t>
  </si>
  <si>
    <t>2140138_口岸建设</t>
  </si>
  <si>
    <t>2140199_其他公路水路运输支出</t>
  </si>
  <si>
    <t>2140201_行政运行</t>
  </si>
  <si>
    <t>2140202_一般行政管理事务</t>
  </si>
  <si>
    <t>2140203_机关服务</t>
  </si>
  <si>
    <t>2140204_铁路路网建设</t>
  </si>
  <si>
    <t>2140205_铁路还贷专项</t>
  </si>
  <si>
    <t>2140206_铁路安全</t>
  </si>
  <si>
    <t>2140207_铁路专项运输</t>
  </si>
  <si>
    <t>2140208_行业监管</t>
  </si>
  <si>
    <t>2140299_其他铁路运输支出</t>
  </si>
  <si>
    <t>2140301_行政运行</t>
  </si>
  <si>
    <t>2140302_一般行政管理事务</t>
  </si>
  <si>
    <t>2140303_机关服务</t>
  </si>
  <si>
    <t>2140304_机场建设</t>
  </si>
  <si>
    <t>2140305_空管系统建设</t>
  </si>
  <si>
    <t>2140306_民航还贷专项支出</t>
  </si>
  <si>
    <t>2140307_民用航空安全</t>
  </si>
  <si>
    <t>2140308_民航专项运输</t>
  </si>
  <si>
    <t>2140399_其他民用航空运输支出</t>
  </si>
  <si>
    <t>2140501_行政运行</t>
  </si>
  <si>
    <t>2140502_一般行政管理事务</t>
  </si>
  <si>
    <t>2140503_机关服务</t>
  </si>
  <si>
    <t>2140504_行业监管</t>
  </si>
  <si>
    <t>2140505_邮政普遍服务与特殊服务</t>
  </si>
  <si>
    <t>2140599_其他邮政业支出</t>
  </si>
  <si>
    <t>2149901_公共交通运营补助</t>
  </si>
  <si>
    <t>2149999_其他交通运输支出</t>
  </si>
  <si>
    <t>2150101_行政运行</t>
  </si>
  <si>
    <t>2150102_一般行政管理事务</t>
  </si>
  <si>
    <t>2150103_机关服务</t>
  </si>
  <si>
    <t>2150104_煤炭勘探开采和洗选</t>
  </si>
  <si>
    <t>2150105_石油和天然气勘探开采</t>
  </si>
  <si>
    <t>2150106_黑色金属矿勘探和采选</t>
  </si>
  <si>
    <t>2150107_有色金属矿勘探和采选</t>
  </si>
  <si>
    <t>2150108_非金属矿勘探和采选</t>
  </si>
  <si>
    <t>2150199_其他资源勘探业支出</t>
  </si>
  <si>
    <t>2150201_行政运行</t>
  </si>
  <si>
    <t>2150202_一般行政管理事务</t>
  </si>
  <si>
    <t>2150203_机关服务</t>
  </si>
  <si>
    <t>2150204_纺织业</t>
  </si>
  <si>
    <t>2150205_医药制造业</t>
  </si>
  <si>
    <t>2150206_非金属矿物制品业</t>
  </si>
  <si>
    <t>2150207_通信设备、计算机及其他电子设备制造业</t>
  </si>
  <si>
    <t>2150208_交通运输设备制造业</t>
  </si>
  <si>
    <t>2150209_电气机械及器材制造业</t>
  </si>
  <si>
    <t>2150210_工艺品及其他制造业</t>
  </si>
  <si>
    <t>2150212_石油加工、炼焦及核燃料加工业</t>
  </si>
  <si>
    <t>2150213_化学原料及化学制品制造业</t>
  </si>
  <si>
    <t>2150214_黑色金属冶炼及压延加工业</t>
  </si>
  <si>
    <t>2150215_有色金属冶炼及压延加工业</t>
  </si>
  <si>
    <t>2150299_其他制造业支出</t>
  </si>
  <si>
    <t>2150301_行政运行</t>
  </si>
  <si>
    <t>2150302_一般行政管理事务</t>
  </si>
  <si>
    <t>2150303_机关服务</t>
  </si>
  <si>
    <t>2150399_其他建筑业支出</t>
  </si>
  <si>
    <t>2150501_行政运行</t>
  </si>
  <si>
    <t>2150502_一般行政管理事务</t>
  </si>
  <si>
    <t>2150503_机关服务</t>
  </si>
  <si>
    <t>2150505_战备应急</t>
  </si>
  <si>
    <t>2150507_专用通信</t>
  </si>
  <si>
    <t>2150508_无线电及信息通信监管</t>
  </si>
  <si>
    <t>2150516_工程建设及运行维护</t>
  </si>
  <si>
    <t>2150517_产业发展</t>
  </si>
  <si>
    <t>2150550_事业运行</t>
  </si>
  <si>
    <t>2150599_其他工业和信息产业支出</t>
  </si>
  <si>
    <t>2150701_行政运行</t>
  </si>
  <si>
    <t>2150702_一般行政管理事务</t>
  </si>
  <si>
    <t>2150703_机关服务</t>
  </si>
  <si>
    <t>2150704_国有企业监事会专项</t>
  </si>
  <si>
    <t>2150799_其他国有资产监管支出</t>
  </si>
  <si>
    <t>2150801_行政运行</t>
  </si>
  <si>
    <t>2150802_一般行政管理事务</t>
  </si>
  <si>
    <t>2150803_机关服务</t>
  </si>
  <si>
    <t>2150804_科技型中小企业技术创新基金</t>
  </si>
  <si>
    <t>2150805_中小企业发展专项</t>
  </si>
  <si>
    <t>2150806_减免房租补贴</t>
  </si>
  <si>
    <t>2150899_其他支持中小企业发展和管理支出</t>
  </si>
  <si>
    <t>2159901_黄金事务</t>
  </si>
  <si>
    <t>2159904_技术改造支出</t>
  </si>
  <si>
    <t>2159905_中药材扶持资金支出</t>
  </si>
  <si>
    <t>2159906_重点产业振兴和技术改造项目贷款贴息</t>
  </si>
  <si>
    <t>2159999_其他资源勘探工业信息等支出</t>
  </si>
  <si>
    <t>2160201_行政运行</t>
  </si>
  <si>
    <t>2160202_一般行政管理事务</t>
  </si>
  <si>
    <t>2160203_机关服务</t>
  </si>
  <si>
    <t>2160216_食品流通安全补贴</t>
  </si>
  <si>
    <t>2160217_市场监测及信息管理</t>
  </si>
  <si>
    <t>2160218_民贸企业补贴</t>
  </si>
  <si>
    <t>2160219_民贸民品贷款贴息</t>
  </si>
  <si>
    <t>2160250_事业运行</t>
  </si>
  <si>
    <t>2160299_其他商业流通事务支出</t>
  </si>
  <si>
    <t>2160601_行政运行</t>
  </si>
  <si>
    <t>2160602_一般行政管理事务</t>
  </si>
  <si>
    <t>2160603_机关服务</t>
  </si>
  <si>
    <t>2160607_外商投资环境建设补助资金</t>
  </si>
  <si>
    <t>2160699_其他涉外发展服务支出</t>
  </si>
  <si>
    <t>2169901_服务业基础设施建设</t>
  </si>
  <si>
    <t>2169999_其他商业服务业等支出</t>
  </si>
  <si>
    <t>2170101_行政运行</t>
  </si>
  <si>
    <t>2170102_一般行政管理事务</t>
  </si>
  <si>
    <t>2170103_机关服务</t>
  </si>
  <si>
    <t>2170104_安全防卫</t>
  </si>
  <si>
    <t>2170150_事业运行</t>
  </si>
  <si>
    <t>2170199_金融部门其他行政支出</t>
  </si>
  <si>
    <t>2170201_货币发行</t>
  </si>
  <si>
    <t>2170202_金融服务</t>
  </si>
  <si>
    <t>2170203_反假币</t>
  </si>
  <si>
    <t>2170204_重点金融机构监管</t>
  </si>
  <si>
    <t>2170205_金融稽查与案件处理</t>
  </si>
  <si>
    <t>2170206_金融行业电子化建设</t>
  </si>
  <si>
    <t>2170207_从业人员资格考试</t>
  </si>
  <si>
    <t>2170208_反洗钱</t>
  </si>
  <si>
    <t>2170299_金融部门其他监管支出</t>
  </si>
  <si>
    <t>2170301_政策性银行亏损补贴</t>
  </si>
  <si>
    <t>2170302_利息费用补贴支出</t>
  </si>
  <si>
    <t>2170303_补充资本金</t>
  </si>
  <si>
    <t>2170304_风险基金补助</t>
  </si>
  <si>
    <t>2170399_其他金融发展支出</t>
  </si>
  <si>
    <t>2170499_其他金融调控支出</t>
  </si>
  <si>
    <t>2179902_重点企业贷款贴息</t>
  </si>
  <si>
    <t>2179999_其他金融支出</t>
  </si>
  <si>
    <t>2200101_行政运行</t>
  </si>
  <si>
    <t>2200102_一般行政管理事务</t>
  </si>
  <si>
    <t>2200103_机关服务</t>
  </si>
  <si>
    <t>2200104_自然资源规划及管理</t>
  </si>
  <si>
    <t>2200106_自然资源利用与保护</t>
  </si>
  <si>
    <t>2200107_自然资源社会公益服务</t>
  </si>
  <si>
    <t>2200108_自然资源行业业务管理</t>
  </si>
  <si>
    <t>2200109_自然资源调查与确权登记</t>
  </si>
  <si>
    <t>2200112_土地资源储备支出</t>
  </si>
  <si>
    <t>2200113_地质矿产资源与环境调查</t>
  </si>
  <si>
    <t>2200114_地质勘查与矿产资源管理</t>
  </si>
  <si>
    <t>2200115_地质转产项目财政贴息</t>
  </si>
  <si>
    <t>2200116_国外风险勘查</t>
  </si>
  <si>
    <t>2200119_地质勘查基金（周转金）支出</t>
  </si>
  <si>
    <t>2200120_海域与海岛管理</t>
  </si>
  <si>
    <t>2200121_自然资源国际合作与海洋权益维护</t>
  </si>
  <si>
    <t>2200122_自然资源卫星</t>
  </si>
  <si>
    <t>2200123_极地考察</t>
  </si>
  <si>
    <t>2200124_深海调查与资源开发</t>
  </si>
  <si>
    <t>2200125_海港航标维护</t>
  </si>
  <si>
    <t>2200126_海水淡化</t>
  </si>
  <si>
    <t>2200127_无居民海岛使用金支出</t>
  </si>
  <si>
    <t>2200128_海洋战略规划与预警监测</t>
  </si>
  <si>
    <t>2200129_基础测绘与地理信息监管</t>
  </si>
  <si>
    <t>2200150_事业运行</t>
  </si>
  <si>
    <t>2200199_其他自然资源事务支出</t>
  </si>
  <si>
    <t>2200501_行政运行</t>
  </si>
  <si>
    <t>2200502_一般行政管理事务</t>
  </si>
  <si>
    <t>2200503_机关服务</t>
  </si>
  <si>
    <t>2200504_气象事业机构</t>
  </si>
  <si>
    <t>2200506_气象探测</t>
  </si>
  <si>
    <t>2200507_气象信息传输及管理</t>
  </si>
  <si>
    <t>2200508_气象预报预测</t>
  </si>
  <si>
    <t>2200509_气象服务</t>
  </si>
  <si>
    <t>2200510_气象装备保障维护</t>
  </si>
  <si>
    <t>2200511_气象基础设施建设与维修</t>
  </si>
  <si>
    <t>2200512_气象卫星</t>
  </si>
  <si>
    <t>2200513_气象法规与标准</t>
  </si>
  <si>
    <t>2200514_气象资金审计稽查</t>
  </si>
  <si>
    <t>2200599_其他气象事务支出</t>
  </si>
  <si>
    <t>2209999_其他自然资源海洋气象等支出</t>
  </si>
  <si>
    <t>2210102_沉陷区治理</t>
  </si>
  <si>
    <t>2210103_棚户区改造</t>
  </si>
  <si>
    <t>2210104_少数民族地区游牧民定居工程</t>
  </si>
  <si>
    <t>2210105_农村危房改造</t>
  </si>
  <si>
    <t>2210108_老旧小区改造</t>
  </si>
  <si>
    <t>2210112_配售型保障性住房</t>
  </si>
  <si>
    <t>2210113_城中村改造</t>
  </si>
  <si>
    <t>2210199_其他保障性安居工程支出</t>
  </si>
  <si>
    <t>2210201_住房公积金</t>
  </si>
  <si>
    <t>2210202_提租补贴</t>
  </si>
  <si>
    <t>2210203_购房补贴</t>
  </si>
  <si>
    <t>2210301_公有住房建设和维修改造支出</t>
  </si>
  <si>
    <t>2210302_住房公积金管理</t>
  </si>
  <si>
    <t>2210399_其他城乡社区住宅支出</t>
  </si>
  <si>
    <t>2220101_行政运行</t>
  </si>
  <si>
    <t>2220102_一般行政管理事务</t>
  </si>
  <si>
    <t>2220103_机关服务</t>
  </si>
  <si>
    <t>2220104_财务和审计支出</t>
  </si>
  <si>
    <t>2220105_信息统计</t>
  </si>
  <si>
    <t>2220106_专项业务活动</t>
  </si>
  <si>
    <t>2220107_国家粮油差价补贴</t>
  </si>
  <si>
    <t>2220112_粮食财务挂账利息补贴</t>
  </si>
  <si>
    <t>2220113_粮食财务挂账消化款</t>
  </si>
  <si>
    <t>2220114_处理陈化粮补贴</t>
  </si>
  <si>
    <t>2220115_粮食风险基金</t>
  </si>
  <si>
    <t>2220118_粮油市场调控专项资金</t>
  </si>
  <si>
    <t>2220119_设施建设</t>
  </si>
  <si>
    <t>2220120_设施安全</t>
  </si>
  <si>
    <t>2220121_物资保管保养</t>
  </si>
  <si>
    <t>2220150_事业运行</t>
  </si>
  <si>
    <t>2220199_其他粮油物资事务支出</t>
  </si>
  <si>
    <t>2220301_石油储备</t>
  </si>
  <si>
    <t>2220303_天然铀储备</t>
  </si>
  <si>
    <t>2220304_煤炭储备</t>
  </si>
  <si>
    <t>2220305_成品油储备</t>
  </si>
  <si>
    <t>2220306_天然气储备</t>
  </si>
  <si>
    <t>2220399_其他能源储备支出</t>
  </si>
  <si>
    <t>2220401_储备粮油补贴</t>
  </si>
  <si>
    <t>2220402_储备粮油差价补贴</t>
  </si>
  <si>
    <t>2220403_储备粮（油）库建设</t>
  </si>
  <si>
    <t>2220404_最低收购价政策支出</t>
  </si>
  <si>
    <t>2220499_其他粮油储备支出</t>
  </si>
  <si>
    <t>2220501_棉花储备</t>
  </si>
  <si>
    <t>2220502_食糖储备</t>
  </si>
  <si>
    <t>2220503_肉类储备</t>
  </si>
  <si>
    <t>2220504_化肥储备</t>
  </si>
  <si>
    <t>2220505_农药储备</t>
  </si>
  <si>
    <t>2220506_边销茶储备</t>
  </si>
  <si>
    <t>2220507_羊毛储备</t>
  </si>
  <si>
    <t>2220508_医药储备</t>
  </si>
  <si>
    <t>2220509_食盐储备</t>
  </si>
  <si>
    <t>2220510_战略物资储备</t>
  </si>
  <si>
    <t>2220511_应急物资储备</t>
  </si>
  <si>
    <t>2220599_其他重要商品储备支出</t>
  </si>
  <si>
    <t>2240101_行政运行</t>
  </si>
  <si>
    <t>2240102_一般行政管理事务</t>
  </si>
  <si>
    <t>2240103_机关服务</t>
  </si>
  <si>
    <t>2240104_灾害风险防治</t>
  </si>
  <si>
    <t>2240105_国务院安委会专项</t>
  </si>
  <si>
    <t>2240106_安全监管</t>
  </si>
  <si>
    <t>2240108_应急救援</t>
  </si>
  <si>
    <t>2240109_应急管理</t>
  </si>
  <si>
    <t>2240150_事业运行</t>
  </si>
  <si>
    <t>2240199_其他应急管理支出</t>
  </si>
  <si>
    <t>2240201_行政运行</t>
  </si>
  <si>
    <t>2240202_一般行政管理事务</t>
  </si>
  <si>
    <t>2240203_机关服务</t>
  </si>
  <si>
    <t>2240204_消防应急救援</t>
  </si>
  <si>
    <t>2240250_事业运行</t>
  </si>
  <si>
    <t>2240299_其他消防救援事务支出</t>
  </si>
  <si>
    <t>2240401_行政运行</t>
  </si>
  <si>
    <t>2240402_一般行政管理事务</t>
  </si>
  <si>
    <t>2240403_机关服务</t>
  </si>
  <si>
    <t>2240404_矿山安全监察事务</t>
  </si>
  <si>
    <t>2240405_矿山应急救援事务</t>
  </si>
  <si>
    <t>2240450_事业运行</t>
  </si>
  <si>
    <t>2240499_其他矿山安全支出</t>
  </si>
  <si>
    <t>2240501_行政运行</t>
  </si>
  <si>
    <t>2240502_一般行政管理事务</t>
  </si>
  <si>
    <t>2240503_机关服务</t>
  </si>
  <si>
    <t>2240504_地震监测</t>
  </si>
  <si>
    <t>2240505_地震预测预报</t>
  </si>
  <si>
    <t>2240506_地震灾害预防</t>
  </si>
  <si>
    <t>2240507_地震应急救援</t>
  </si>
  <si>
    <t>2240508_地震环境探察</t>
  </si>
  <si>
    <t>2240509_防震减灾信息管理</t>
  </si>
  <si>
    <t>2240510_防震减灾基础管理</t>
  </si>
  <si>
    <t>2240550_地震事业机构</t>
  </si>
  <si>
    <t>2240599_其他地震事务支出</t>
  </si>
  <si>
    <t>2240601_地质灾害防治</t>
  </si>
  <si>
    <t>2240602_森林草原防灾减灾</t>
  </si>
  <si>
    <t>2240699_其他自然灾害防治支出</t>
  </si>
  <si>
    <t>2240703_自然灾害救灾补助</t>
  </si>
  <si>
    <t>2240704_自然灾害灾后重建补助</t>
  </si>
  <si>
    <t>2240799_其他自然灾害救灾及恢复重建支出</t>
  </si>
  <si>
    <t>2249999_其他灾害防治及应急管理支出</t>
  </si>
  <si>
    <t>2290201_年初预留</t>
  </si>
  <si>
    <t>2299999_其他支出</t>
  </si>
  <si>
    <t>2320301_地方政府一般债券付息支出</t>
  </si>
  <si>
    <t>2320302_地方政府向外国政府借款付息支出</t>
  </si>
  <si>
    <t>2320303_地方政府向国际组织借款付息支出</t>
  </si>
  <si>
    <t>2320399_地方政府其他一般债务付息支出</t>
  </si>
  <si>
    <t>2330301_地方政府一般债务发行费用支出</t>
  </si>
  <si>
    <t>110_转移性收入</t>
  </si>
  <si>
    <t>11001_返还性收入</t>
  </si>
  <si>
    <t>1100102_所得税基数返还收入</t>
  </si>
  <si>
    <t>1100103_成品油税费改革税收返还收入</t>
  </si>
  <si>
    <t>1100104_增值税税收返还收入</t>
  </si>
  <si>
    <t>1100105_消费税税收返还收入</t>
  </si>
  <si>
    <t>1100106_增值税“五五分享”税收返还收入</t>
  </si>
  <si>
    <t>1100199_其他返还性收入</t>
  </si>
  <si>
    <t>11002_一般性转移支付收入</t>
  </si>
  <si>
    <t>1100201_体制补助收入</t>
  </si>
  <si>
    <t>1100202_均衡性转移支付收入</t>
  </si>
  <si>
    <t>1100207_县级基本财力保障机制奖补资金收入</t>
  </si>
  <si>
    <t>1100208_结算补助收入</t>
  </si>
  <si>
    <t>1100212_资源枯竭型城市转移支付补助收入</t>
  </si>
  <si>
    <t>1100214_企业事业单位划转补助收入</t>
  </si>
  <si>
    <t>1100225_产粮（油）大县奖励资金收入</t>
  </si>
  <si>
    <t>1100226_重点生态功能区转移支付收入</t>
  </si>
  <si>
    <t>1100227_固定数额补助收入</t>
  </si>
  <si>
    <t>1100228_革命老区转移支付收入</t>
  </si>
  <si>
    <t>1100229_民族地区转移支付收入</t>
  </si>
  <si>
    <t>1100230_边境地区转移支付收入</t>
  </si>
  <si>
    <t>1100231_巩固脱贫攻坚成果衔接乡村振兴转移支付收入</t>
  </si>
  <si>
    <t>1100241_一般公共服务共同财政事权转移支付收入</t>
  </si>
  <si>
    <t>1100242_外交共同财政事权转移支付收入</t>
  </si>
  <si>
    <t>1100243_国防共同财政事权转移支付收入</t>
  </si>
  <si>
    <t>1100244_公共安全共同财政事权转移支付收入</t>
  </si>
  <si>
    <t>1100245_教育共同财政事权转移支付收入</t>
  </si>
  <si>
    <t>1100246_科学技术共同财政事权转移支付收入</t>
  </si>
  <si>
    <t>1100247_文化旅游体育与传媒共同财政事权转移支付收入</t>
  </si>
  <si>
    <t>1100248_社会保障和就业共同财政事权转移支付收入</t>
  </si>
  <si>
    <t>1100249_医疗卫生共同财政事权转移支付收入</t>
  </si>
  <si>
    <t>1100250_节能环保共同财政事权转移支付收入</t>
  </si>
  <si>
    <t>1100251_城乡社区共同财政事权转移支付收入</t>
  </si>
  <si>
    <t>1100252_农林水共同财政事权转移支付收入</t>
  </si>
  <si>
    <t>1100253_交通运输共同财政事权转移支付收入</t>
  </si>
  <si>
    <t>1100254_资源勘探工业信息等共同财政事权转移支付收入</t>
  </si>
  <si>
    <t>1100255_商业服务业等共同财政事权转移支付收入</t>
  </si>
  <si>
    <t>1100256_金融共同财政事权转移支付收入</t>
  </si>
  <si>
    <t>1100257_自然资源海洋气象等共同财政事权转移支付收入</t>
  </si>
  <si>
    <t>1100258_住房保障共同财政事权转移支付收入</t>
  </si>
  <si>
    <t>1100259_粮油物资储备共同财政事权转移支付收入</t>
  </si>
  <si>
    <t>1100260_灾害防治及应急管理共同财政事权转移支付收入</t>
  </si>
  <si>
    <t>1100269_其他共同财政事权转移支付收入</t>
  </si>
  <si>
    <t>1100299_其他一般性转移支付收入</t>
  </si>
  <si>
    <t>11003_专项转移支付收入</t>
  </si>
  <si>
    <t>1100301_一般公共服务</t>
  </si>
  <si>
    <t>1100302_外交</t>
  </si>
  <si>
    <t>1100303_国防</t>
  </si>
  <si>
    <t>1100304_公共安全</t>
  </si>
  <si>
    <t>1100305_教育</t>
  </si>
  <si>
    <t>1100306_科学技术</t>
  </si>
  <si>
    <t>1100307_文化旅游体育与传媒</t>
  </si>
  <si>
    <t>1100308_社会保障和就业</t>
  </si>
  <si>
    <t>1100310_卫生健康</t>
  </si>
  <si>
    <t>1100311_节能环保</t>
  </si>
  <si>
    <t>1100312_城乡社区</t>
  </si>
  <si>
    <t>1100313_农林水</t>
  </si>
  <si>
    <t>1100314_交通运输</t>
  </si>
  <si>
    <t>1100315_资源勘探工业信息等</t>
  </si>
  <si>
    <t>1100316_商业服务业等</t>
  </si>
  <si>
    <t>1100317_金融</t>
  </si>
  <si>
    <t>1100320_自然资源海洋气象等</t>
  </si>
  <si>
    <t>1100321_住房保障</t>
  </si>
  <si>
    <t>1100322_粮油物资储备</t>
  </si>
  <si>
    <t>1100324_灾害防治及应急管理</t>
  </si>
  <si>
    <t>1100399_其他收入</t>
  </si>
  <si>
    <t>11006_上解收入</t>
  </si>
  <si>
    <t>1100601_体制上解收入</t>
  </si>
  <si>
    <t>1100602_专项上解收入</t>
  </si>
  <si>
    <t>11008_上年结余收入</t>
  </si>
  <si>
    <t>11009_调入资金</t>
  </si>
  <si>
    <t>1100901_调入一般公共预算资金</t>
  </si>
  <si>
    <t>110090102_从政府性基金预算调入一般公共预算</t>
  </si>
  <si>
    <t>110090103_从国有资本经营预算调入一般公共预算</t>
  </si>
  <si>
    <t>110090199_从其他资金调入一般公共预算</t>
  </si>
  <si>
    <t>11011_债务转贷收入</t>
  </si>
  <si>
    <t>1101101_地方政府一般债务转贷收入</t>
  </si>
  <si>
    <t>110110101_地方政府一般债券转贷收入</t>
  </si>
  <si>
    <t>110110102_地方政府向外国政府借款转贷收入</t>
  </si>
  <si>
    <t>110110103_地方政府向国际组织借款转贷收入</t>
  </si>
  <si>
    <t>110110104_地方政府其他一般债务转贷收入</t>
  </si>
  <si>
    <t>11015_动用预算稳定调节基金</t>
  </si>
  <si>
    <t>11021_区域间转移性收入</t>
  </si>
  <si>
    <t>1102101_接受其他地区援助收入</t>
  </si>
  <si>
    <t>1102102_生态保护补偿转移性收入</t>
  </si>
  <si>
    <t>1102103_土地指标调剂转移性收入</t>
  </si>
  <si>
    <t>1102199_其他转移性收入</t>
  </si>
  <si>
    <t>105_债务收入</t>
  </si>
  <si>
    <t>10504_地方政府债务收入</t>
  </si>
  <si>
    <t>1050401_一般债务收入</t>
  </si>
  <si>
    <t>105040101_地方政府一般债券收入</t>
  </si>
  <si>
    <t>105040102_地方政府向外国政府借款收入</t>
  </si>
  <si>
    <t>105040103_地方政府向国际组织借款收入</t>
  </si>
  <si>
    <t>105040104_地方政府其他一般债务收入</t>
  </si>
  <si>
    <t>230_转移性支出</t>
  </si>
  <si>
    <t>23001_返还性支出</t>
  </si>
  <si>
    <t>23002_一般性转移支付</t>
  </si>
  <si>
    <t>23003_专项转移支付</t>
  </si>
  <si>
    <t>23006_上解支出</t>
  </si>
  <si>
    <t>2300601_体制上解支出</t>
  </si>
  <si>
    <t>2300602_专项上解支出</t>
  </si>
  <si>
    <t>23008_调出资金</t>
  </si>
  <si>
    <t>23009_年终结余</t>
  </si>
  <si>
    <t>2300901_一般公共预算年终结余</t>
  </si>
  <si>
    <t>23011_债务转贷支出</t>
  </si>
  <si>
    <t>2301101_地方政府一般债券转贷支出</t>
  </si>
  <si>
    <t>2301102_地方政府向外国政府借款转贷支出</t>
  </si>
  <si>
    <t>2301103_地方政府向国际组织借款转贷支出</t>
  </si>
  <si>
    <t>2301104_地方政府其他一般债务转贷支出</t>
  </si>
  <si>
    <t>23015_安排预算稳定调节基金</t>
  </si>
  <si>
    <t>23016_补充预算周转金</t>
  </si>
  <si>
    <t>23021_区域间转移性支出</t>
  </si>
  <si>
    <t>2302101_援助其他地区支出</t>
  </si>
  <si>
    <t>2302102_生态保护补偿转移性支出</t>
  </si>
  <si>
    <t>2302103_土地指标调剂转移性支出</t>
  </si>
  <si>
    <t>2302199_其他转移性支出</t>
  </si>
  <si>
    <t>231_债务还本支出</t>
  </si>
  <si>
    <t>23103_地方政府一般债务还本支出</t>
  </si>
  <si>
    <t>2310301_地方政府一般债券还本支出</t>
  </si>
  <si>
    <t>2310302_地方政府向外国政府借款还本支出</t>
  </si>
  <si>
    <t>2310303_地方政府向国际组织借款还本支出</t>
  </si>
  <si>
    <t>2310399_地方政府其他一般债务还本支出</t>
  </si>
  <si>
    <t>110080002_待偿债置换一般债券上年结余</t>
  </si>
  <si>
    <t>110080003_国债转贷资金上年结余</t>
  </si>
  <si>
    <t>110020891_省补助计划单列市收入</t>
  </si>
  <si>
    <t>110060291_计划单列市上解省收入</t>
  </si>
  <si>
    <t>1102101_接受其他地区援助收入_地市内</t>
  </si>
  <si>
    <t>1102101_接受其他地区援助收入_省内</t>
  </si>
  <si>
    <t>1102101_接受其他地区援助收入_省外</t>
  </si>
  <si>
    <t>1102102_生态保护补偿转移性收入_地市内</t>
  </si>
  <si>
    <t>1102102_生态保护补偿转移性收入_省内</t>
  </si>
  <si>
    <t>1102102_生态保护补偿转移性收入_省外</t>
  </si>
  <si>
    <t>1102103_土地指标调剂转移性收入_地市内</t>
  </si>
  <si>
    <t>1102103_土地指标调剂转移性收入_省内</t>
  </si>
  <si>
    <t>1102103_土地指标调剂转移性收入_省外</t>
  </si>
  <si>
    <t>1102199_其他转移性收入_地市内</t>
  </si>
  <si>
    <t>1102199_其他转移性收入_省内</t>
  </si>
  <si>
    <t>1102199_其他转移性收入_省外</t>
  </si>
  <si>
    <t>2300291_省补助计划单列市支出</t>
  </si>
  <si>
    <t>230060291_计划单列市上解省支出</t>
  </si>
  <si>
    <t>230090102_待偿债置换一般债券结余</t>
  </si>
  <si>
    <t>230090103_国债转贷资金结余</t>
  </si>
  <si>
    <t>230110403_拨付国债转贷资金数</t>
  </si>
  <si>
    <t>2302101_援助其他地区支出_地市内</t>
  </si>
  <si>
    <t>2302101_援助其他地区支出_省内</t>
  </si>
  <si>
    <t>2302101_援助其他地区支出_省外</t>
  </si>
  <si>
    <t>2302102_生态保护补偿转移性支出_地市内</t>
  </si>
  <si>
    <t>2302102_生态保护补偿转移性支出_省内</t>
  </si>
  <si>
    <t>2302102_生态保护补偿转移性支出_省外</t>
  </si>
  <si>
    <t>2302103_土地指标调剂转移性支出_地市内</t>
  </si>
  <si>
    <t>2302103_土地指标调剂转移性支出_省内</t>
  </si>
  <si>
    <t>2302103_土地指标调剂转移性支出_省外</t>
  </si>
  <si>
    <t>2302199_其他转移性支出_地市内</t>
  </si>
  <si>
    <t>2302199_其他转移性支出_省内</t>
  </si>
  <si>
    <t>2302199_其他转移性支出_省外</t>
  </si>
  <si>
    <t>20101_人大事务_合计</t>
  </si>
  <si>
    <t>20102_政协事务_合计</t>
  </si>
  <si>
    <t>20103_政府办公厅（室）及相关机构事务_合计</t>
  </si>
  <si>
    <t>20104_发展与改革事务_合计</t>
  </si>
  <si>
    <t>20105_统计信息事务_合计</t>
  </si>
  <si>
    <t>20106_财政事务_合计</t>
  </si>
  <si>
    <t>20107_税收事务_合计</t>
  </si>
  <si>
    <t>20108_审计事务_合计</t>
  </si>
  <si>
    <t>20109_海关事务_合计</t>
  </si>
  <si>
    <t>20111_纪检监察事务_合计</t>
  </si>
  <si>
    <t>20113_商贸事务_合计</t>
  </si>
  <si>
    <t>20114_知识产权事务_合计</t>
  </si>
  <si>
    <t>20123_民族事务_合计</t>
  </si>
  <si>
    <t>20125_港澳台事务_合计</t>
  </si>
  <si>
    <t>20126_档案事务_合计</t>
  </si>
  <si>
    <t>20128_民主党派及工商联事务_合计</t>
  </si>
  <si>
    <t>20129_群众团体事务_合计</t>
  </si>
  <si>
    <t>20131_党委办公厅（室）及相关机构事务_合计</t>
  </si>
  <si>
    <t>20132_组织事务_合计</t>
  </si>
  <si>
    <t>20133_宣传事务_合计</t>
  </si>
  <si>
    <t>20134_统战事务_合计</t>
  </si>
  <si>
    <t>20135_对外联络事务_合计</t>
  </si>
  <si>
    <t>20136_其他共产党事务支出_合计</t>
  </si>
  <si>
    <t>20137_网信事务_合计</t>
  </si>
  <si>
    <t>20138_市场监督管理事务_合计</t>
  </si>
  <si>
    <t>20139_社会工作事务_合计</t>
  </si>
  <si>
    <t>20140_信访事务_合计</t>
  </si>
  <si>
    <t>20141_数据事务_合计</t>
  </si>
  <si>
    <t>20199_其他一般公共服务支出_合计</t>
  </si>
  <si>
    <t>20201_外交管理事务_合计</t>
  </si>
  <si>
    <t>20202_驻外机构_合计</t>
  </si>
  <si>
    <t>20203_对外援助_合计</t>
  </si>
  <si>
    <t>20204_国际组织_合计</t>
  </si>
  <si>
    <t>20205_对外合作与交流_合计</t>
  </si>
  <si>
    <t>20206_对外宣传_合计</t>
  </si>
  <si>
    <t>20207_边界勘界联检_合计</t>
  </si>
  <si>
    <t>20208_国际发展合作_合计</t>
  </si>
  <si>
    <t>20299_其他外交支出_合计</t>
  </si>
  <si>
    <t>20301_军费_合计</t>
  </si>
  <si>
    <t>20304_国防科研事业_合计</t>
  </si>
  <si>
    <t>20305_专项工程_合计</t>
  </si>
  <si>
    <t>20306_国防动员_合计</t>
  </si>
  <si>
    <t>20399_其他国防支出_合计</t>
  </si>
  <si>
    <t>20401_武装警察部队_合计</t>
  </si>
  <si>
    <t>20402_公安_合计</t>
  </si>
  <si>
    <t>20403_国家安全_合计</t>
  </si>
  <si>
    <t>20404_检察_合计</t>
  </si>
  <si>
    <t>20405_法院_合计</t>
  </si>
  <si>
    <t>20406_司法_合计</t>
  </si>
  <si>
    <t>20407_监狱_合计</t>
  </si>
  <si>
    <t>20408_强制隔离戒毒_合计</t>
  </si>
  <si>
    <t>20409_国家保密_合计</t>
  </si>
  <si>
    <t>20410_缉私警察_合计</t>
  </si>
  <si>
    <t>20499_其他公共安全支出_合计</t>
  </si>
  <si>
    <t>20501_教育管理事务_合计</t>
  </si>
  <si>
    <t>20502_普通教育_合计</t>
  </si>
  <si>
    <t>20503_职业教育_合计</t>
  </si>
  <si>
    <t>20504_成人教育_合计</t>
  </si>
  <si>
    <t>20505_广播电视教育_合计</t>
  </si>
  <si>
    <t>20506_留学教育_合计</t>
  </si>
  <si>
    <t>20507_特殊教育_合计</t>
  </si>
  <si>
    <t>20508_进修及培训_合计</t>
  </si>
  <si>
    <t>20509_教育费附加安排的支出_合计</t>
  </si>
  <si>
    <t>20599_其他教育支出_合计</t>
  </si>
  <si>
    <t>20601_科学技术管理事务_合计</t>
  </si>
  <si>
    <t>20602_基础研究_合计</t>
  </si>
  <si>
    <t>20603_应用研究_合计</t>
  </si>
  <si>
    <t>20604_技术研究与开发_合计</t>
  </si>
  <si>
    <t>20605_科技条件与服务_合计</t>
  </si>
  <si>
    <t>20606_社会科学_合计</t>
  </si>
  <si>
    <t>20607_科学技术普及_合计</t>
  </si>
  <si>
    <t>20608_科技交流与合作_合计</t>
  </si>
  <si>
    <t>20609_科技重大项目_合计</t>
  </si>
  <si>
    <t>20699_其他科学技术支出_合计</t>
  </si>
  <si>
    <t>20701_文化和旅游_合计</t>
  </si>
  <si>
    <t>20702_文物_合计</t>
  </si>
  <si>
    <t>20703_体育_合计</t>
  </si>
  <si>
    <t>20706_新闻出版电影_合计</t>
  </si>
  <si>
    <t>20708_广播电视_合计</t>
  </si>
  <si>
    <t>20799_其他文化旅游体育与传媒支出_合计</t>
  </si>
  <si>
    <t>20801_人力资源和社会保障管理事务_合计</t>
  </si>
  <si>
    <t>20802_民政管理事务_合计</t>
  </si>
  <si>
    <t>20805_行政事业单位养老支出_合计</t>
  </si>
  <si>
    <t>20806_企业改革补助_合计</t>
  </si>
  <si>
    <t>20807_就业补助_合计</t>
  </si>
  <si>
    <t>20808_抚恤_合计</t>
  </si>
  <si>
    <t>20809_退役安置_合计</t>
  </si>
  <si>
    <t>20810_社会福利_合计</t>
  </si>
  <si>
    <t>20811_残疾人事业_合计</t>
  </si>
  <si>
    <t>20816_红十字事业_合计</t>
  </si>
  <si>
    <t>20819_最低生活保障_合计</t>
  </si>
  <si>
    <t>20820_临时救助_合计</t>
  </si>
  <si>
    <t>20821_特困人员救助供养_合计</t>
  </si>
  <si>
    <t>20824_补充道路交通事故社会救助基金_合计</t>
  </si>
  <si>
    <t>20825_其他生活救助_合计</t>
  </si>
  <si>
    <t>20826_财政对基本养老保险基金的补助_合计</t>
  </si>
  <si>
    <t>20827_财政对其他社会保险基金的补助_合计</t>
  </si>
  <si>
    <t>20828_退役军人管理事务_合计</t>
  </si>
  <si>
    <t>20830_财政代缴社会保险费支出_合计</t>
  </si>
  <si>
    <t>20899_其他社会保障和就业支出_合计</t>
  </si>
  <si>
    <t>21001_卫生健康管理事务_合计</t>
  </si>
  <si>
    <t>21002_公立医院_合计</t>
  </si>
  <si>
    <t>21003_基层医疗卫生机构_合计</t>
  </si>
  <si>
    <t>21004_公共卫生_合计</t>
  </si>
  <si>
    <t>21007_计划生育事务_合计</t>
  </si>
  <si>
    <t>21011_行政事业单位医疗_合计</t>
  </si>
  <si>
    <t>21012_财政对基本医疗保险基金的补助_合计</t>
  </si>
  <si>
    <t>21013_医疗救助_合计</t>
  </si>
  <si>
    <t>21014_优抚对象医疗_合计</t>
  </si>
  <si>
    <t>21015_医疗保障管理事务_合计</t>
  </si>
  <si>
    <t>21017_中医药事务_合计</t>
  </si>
  <si>
    <t>21018_疾病预防控制事务_合计</t>
  </si>
  <si>
    <t>21019_托育服务_合计</t>
  </si>
  <si>
    <t>21099_其他卫生健康支出_合计</t>
  </si>
  <si>
    <t>21101_环境保护管理事务_合计</t>
  </si>
  <si>
    <t>21102_环境监测与监察_合计</t>
  </si>
  <si>
    <t>21103_污染防治_合计</t>
  </si>
  <si>
    <t>21104_自然生态保护_合计</t>
  </si>
  <si>
    <t>21105_森林保护修复_合计</t>
  </si>
  <si>
    <t>21107_风沙荒漠治理_合计</t>
  </si>
  <si>
    <t>21108_退牧还草_合计</t>
  </si>
  <si>
    <t>21109_已垦草原退耕还草_合计</t>
  </si>
  <si>
    <t>21110_能源节约利用_合计</t>
  </si>
  <si>
    <t>21111_污染减排_合计</t>
  </si>
  <si>
    <t>21112_清洁能源_合计</t>
  </si>
  <si>
    <t>21113_循环经济_合计</t>
  </si>
  <si>
    <t>21114_能源管理事务_合计</t>
  </si>
  <si>
    <t>21199_其他节能环保支出_合计</t>
  </si>
  <si>
    <t>21201_城乡社区管理事务_合计</t>
  </si>
  <si>
    <t>21202_城乡社区规划与管理_合计</t>
  </si>
  <si>
    <t>21203_城乡社区公共设施_合计</t>
  </si>
  <si>
    <t>21205_城乡社区环境卫生_合计</t>
  </si>
  <si>
    <t>21206_建设市场管理与监督_合计</t>
  </si>
  <si>
    <t>21299_其他城乡社区支出_合计</t>
  </si>
  <si>
    <t>21301_农业农村_合计</t>
  </si>
  <si>
    <t>21302_林业和草原_合计</t>
  </si>
  <si>
    <t>21303_水利_合计</t>
  </si>
  <si>
    <t>21305_巩固脱贫攻坚成果衔接乡村振兴_合计</t>
  </si>
  <si>
    <t>21307_农村综合改革_合计</t>
  </si>
  <si>
    <t>21308_普惠金融发展支出_合计</t>
  </si>
  <si>
    <t>21309_目标价格补贴_合计</t>
  </si>
  <si>
    <t>21399_其他农林水支出_合计</t>
  </si>
  <si>
    <t>21401_公路水路运输_合计</t>
  </si>
  <si>
    <t>21402_铁路运输_合计</t>
  </si>
  <si>
    <t>21403_民用航空运输_合计</t>
  </si>
  <si>
    <t>21405_邮政业支出_合计</t>
  </si>
  <si>
    <t>21499_其他交通运输支出_合计</t>
  </si>
  <si>
    <t>21501_资源勘探开发_合计</t>
  </si>
  <si>
    <t>21502_制造业_合计</t>
  </si>
  <si>
    <t>21503_建筑业_合计</t>
  </si>
  <si>
    <t>21505_工业和信息产业_合计</t>
  </si>
  <si>
    <t>21507_国有资产监管_合计</t>
  </si>
  <si>
    <t>21508_支持中小企业发展和管理支出_合计</t>
  </si>
  <si>
    <t>21599_其他资源勘探工业信息等支出_合计</t>
  </si>
  <si>
    <t>21602_商业流通事务_合计</t>
  </si>
  <si>
    <t>21606_涉外发展服务支出_合计</t>
  </si>
  <si>
    <t>21699_其他商业服务业等支出_合计</t>
  </si>
  <si>
    <t>21701_金融部门行政支出_合计</t>
  </si>
  <si>
    <t>21702_金融部门监管支出_合计</t>
  </si>
  <si>
    <t>21703_金融发展支出_合计</t>
  </si>
  <si>
    <t>21704_金融调控支出_合计</t>
  </si>
  <si>
    <t>21799_其他金融支出_合计</t>
  </si>
  <si>
    <t>21901_一般公共服务_合计</t>
  </si>
  <si>
    <t>21902_教育_合计</t>
  </si>
  <si>
    <t>21903_文化旅游体育与传媒_合计</t>
  </si>
  <si>
    <t>21904_卫生健康_合计</t>
  </si>
  <si>
    <t>21905_节能环保_合计</t>
  </si>
  <si>
    <t>21906_农业农村_合计</t>
  </si>
  <si>
    <t>21907_交通运输_合计</t>
  </si>
  <si>
    <t>21908_住房保障_合计</t>
  </si>
  <si>
    <t>21999_其他支出_合计</t>
  </si>
  <si>
    <t>22001_自然资源事务_合计</t>
  </si>
  <si>
    <t>22005_气象事务_合计</t>
  </si>
  <si>
    <t>22099_其他自然资源海洋气象等支出_合计</t>
  </si>
  <si>
    <t>22101_保障性安居工程支出_合计</t>
  </si>
  <si>
    <t>22102_住房改革支出_合计</t>
  </si>
  <si>
    <t>22103_城乡社区住宅_合计</t>
  </si>
  <si>
    <t>22201_粮油物资事务_合计</t>
  </si>
  <si>
    <t>22203_能源储备_合计</t>
  </si>
  <si>
    <t>22204_粮油储备_合计</t>
  </si>
  <si>
    <t>22205_重要商品储备_合计</t>
  </si>
  <si>
    <t>22401_应急管理事务_合计</t>
  </si>
  <si>
    <t>22402_消防救援事务_合计</t>
  </si>
  <si>
    <t>22404_矿山安全_合计</t>
  </si>
  <si>
    <t>22405_地震事务_合计</t>
  </si>
  <si>
    <t>22406_自然灾害防治_合计</t>
  </si>
  <si>
    <t>22407_自然灾害救灾及恢复重建支出_合计</t>
  </si>
  <si>
    <t>22499_其他灾害防治及应急管理支出_合计</t>
  </si>
  <si>
    <t>227_预备费_合计</t>
  </si>
  <si>
    <t>22902_年初预留_合计</t>
  </si>
  <si>
    <t>22999_其他支出_合计</t>
  </si>
  <si>
    <t>23203_地方政府一般债务付息支出_合计</t>
  </si>
  <si>
    <t>23303_地方政府一般债务发行费用支出_合计</t>
  </si>
  <si>
    <t>201_一般公共服务支出_合计</t>
  </si>
  <si>
    <t>202_外交支出_合计</t>
  </si>
  <si>
    <t>203_国防支出_合计</t>
  </si>
  <si>
    <t>204_公共安全支出_合计</t>
  </si>
  <si>
    <t>205_教育支出_合计</t>
  </si>
  <si>
    <t>206_科学技术支出_合计</t>
  </si>
  <si>
    <t>207_文化旅游体育与传媒支出_合计</t>
  </si>
  <si>
    <t>208_社会保障和就业支出_合计</t>
  </si>
  <si>
    <t>210_卫生健康支出_合计</t>
  </si>
  <si>
    <t>211_节能环保支出_合计</t>
  </si>
  <si>
    <t>212_城乡社区支出_合计</t>
  </si>
  <si>
    <t>213_农林水支出_合计</t>
  </si>
  <si>
    <t>214_交通运输支出_合计</t>
  </si>
  <si>
    <t>215_资源勘探工业信息等支出_合计</t>
  </si>
  <si>
    <t>216_商业服务业等支出_合计</t>
  </si>
  <si>
    <t>217_金融支出_合计</t>
  </si>
  <si>
    <t>219_援助其他地区支出_合计</t>
  </si>
  <si>
    <t>220_自然资源海洋气象等支出_合计</t>
  </si>
  <si>
    <t>221_住房保障支出_合计</t>
  </si>
  <si>
    <t>222_粮油物资储备支出_合计</t>
  </si>
  <si>
    <t>224_灾害防治及应急管理支出_合计</t>
  </si>
  <si>
    <t>229_其他支出_合计</t>
  </si>
  <si>
    <t>232_债务付息支出_合计</t>
  </si>
  <si>
    <t>233_债务发行费用支出_合计</t>
  </si>
  <si>
    <t>支出总计_合计</t>
  </si>
  <si>
    <t>20101_人大事务_财力安排</t>
  </si>
  <si>
    <t>20102_政协事务_财力安排</t>
  </si>
  <si>
    <t>20103_政府办公厅（室）及相关机构事务_财力安排</t>
  </si>
  <si>
    <t>20104_发展与改革事务_财力安排</t>
  </si>
  <si>
    <t>20105_统计信息事务_财力安排</t>
  </si>
  <si>
    <t>20106_财政事务_财力安排</t>
  </si>
  <si>
    <t>20107_税收事务_财力安排</t>
  </si>
  <si>
    <t>20108_审计事务_财力安排</t>
  </si>
  <si>
    <t>20109_海关事务_财力安排</t>
  </si>
  <si>
    <t>20111_纪检监察事务_财力安排</t>
  </si>
  <si>
    <t>20113_商贸事务_财力安排</t>
  </si>
  <si>
    <t>20114_知识产权事务_财力安排</t>
  </si>
  <si>
    <t>20123_民族事务_财力安排</t>
  </si>
  <si>
    <t>20125_港澳台事务_财力安排</t>
  </si>
  <si>
    <t>20126_档案事务_财力安排</t>
  </si>
  <si>
    <t>20128_民主党派及工商联事务_财力安排</t>
  </si>
  <si>
    <t>20129_群众团体事务_财力安排</t>
  </si>
  <si>
    <t>20131_党委办公厅（室）及相关机构事务_财力安排</t>
  </si>
  <si>
    <t>20132_组织事务_财力安排</t>
  </si>
  <si>
    <t>20133_宣传事务_财力安排</t>
  </si>
  <si>
    <t>20134_统战事务_财力安排</t>
  </si>
  <si>
    <t>20135_对外联络事务_财力安排</t>
  </si>
  <si>
    <t>20136_其他共产党事务支出_财力安排</t>
  </si>
  <si>
    <t>20137_网信事务_财力安排</t>
  </si>
  <si>
    <t>20138_市场监督管理事务_财力安排</t>
  </si>
  <si>
    <t>20139_社会工作事务_财力安排</t>
  </si>
  <si>
    <t>20140_信访事务_财力安排</t>
  </si>
  <si>
    <t>20141_数据事务_财力安排</t>
  </si>
  <si>
    <t>20199_其他一般公共服务支出_财力安排</t>
  </si>
  <si>
    <t>20201_外交管理事务_财力安排</t>
  </si>
  <si>
    <t>20202_驻外机构_财力安排</t>
  </si>
  <si>
    <t>20203_对外援助_财力安排</t>
  </si>
  <si>
    <t>20204_国际组织_财力安排</t>
  </si>
  <si>
    <t>20205_对外合作与交流_财力安排</t>
  </si>
  <si>
    <t>20206_对外宣传_财力安排</t>
  </si>
  <si>
    <t>20207_边界勘界联检_财力安排</t>
  </si>
  <si>
    <t>20208_国际发展合作_财力安排</t>
  </si>
  <si>
    <t>20299_其他外交支出_财力安排</t>
  </si>
  <si>
    <t>20301_军费_财力安排</t>
  </si>
  <si>
    <t>20304_国防科研事业_财力安排</t>
  </si>
  <si>
    <t>20305_专项工程_财力安排</t>
  </si>
  <si>
    <t>20306_国防动员_财力安排</t>
  </si>
  <si>
    <t>20399_其他国防支出_财力安排</t>
  </si>
  <si>
    <t>20401_武装警察部队_财力安排</t>
  </si>
  <si>
    <t>20402_公安_财力安排</t>
  </si>
  <si>
    <t>20403_国家安全_财力安排</t>
  </si>
  <si>
    <t>20404_检察_财力安排</t>
  </si>
  <si>
    <t>20405_法院_财力安排</t>
  </si>
  <si>
    <t>20406_司法_财力安排</t>
  </si>
  <si>
    <t>20407_监狱_财力安排</t>
  </si>
  <si>
    <t>20408_强制隔离戒毒_财力安排</t>
  </si>
  <si>
    <t>20409_国家保密_财力安排</t>
  </si>
  <si>
    <t>20410_缉私警察_财力安排</t>
  </si>
  <si>
    <t>20499_其他公共安全支出_财力安排</t>
  </si>
  <si>
    <t>20501_教育管理事务_财力安排</t>
  </si>
  <si>
    <t>20502_普通教育_财力安排</t>
  </si>
  <si>
    <t>20503_职业教育_财力安排</t>
  </si>
  <si>
    <t>20504_成人教育_财力安排</t>
  </si>
  <si>
    <t>20505_广播电视教育_财力安排</t>
  </si>
  <si>
    <t>20506_留学教育_财力安排</t>
  </si>
  <si>
    <t>20507_特殊教育_财力安排</t>
  </si>
  <si>
    <t>20508_进修及培训_财力安排</t>
  </si>
  <si>
    <t>20509_教育费附加安排的支出_财力安排</t>
  </si>
  <si>
    <t>20599_其他教育支出_财力安排</t>
  </si>
  <si>
    <t>20601_科学技术管理事务_财力安排</t>
  </si>
  <si>
    <t>20602_基础研究_财力安排</t>
  </si>
  <si>
    <t>20603_应用研究_财力安排</t>
  </si>
  <si>
    <t>20604_技术研究与开发_财力安排</t>
  </si>
  <si>
    <t>20605_科技条件与服务_财力安排</t>
  </si>
  <si>
    <t>20606_社会科学_财力安排</t>
  </si>
  <si>
    <t>20607_科学技术普及_财力安排</t>
  </si>
  <si>
    <t>20608_科技交流与合作_财力安排</t>
  </si>
  <si>
    <t>20609_科技重大项目_财力安排</t>
  </si>
  <si>
    <t>20699_其他科学技术支出_财力安排</t>
  </si>
  <si>
    <t>20701_文化和旅游_财力安排</t>
  </si>
  <si>
    <t>20702_文物_财力安排</t>
  </si>
  <si>
    <t>20703_体育_财力安排</t>
  </si>
  <si>
    <t>20706_新闻出版电影_财力安排</t>
  </si>
  <si>
    <t>20708_广播电视_财力安排</t>
  </si>
  <si>
    <t>20799_其他文化旅游体育与传媒支出_财力安排</t>
  </si>
  <si>
    <t>20801_人力资源和社会保障管理事务_财力安排</t>
  </si>
  <si>
    <t>20802_民政管理事务_财力安排</t>
  </si>
  <si>
    <t>20805_行政事业单位养老支出_财力安排</t>
  </si>
  <si>
    <t>20806_企业改革补助_财力安排</t>
  </si>
  <si>
    <t>20807_就业补助_财力安排</t>
  </si>
  <si>
    <t>20808_抚恤_财力安排</t>
  </si>
  <si>
    <t>20809_退役安置_财力安排</t>
  </si>
  <si>
    <t>20810_社会福利_财力安排</t>
  </si>
  <si>
    <t>20811_残疾人事业_财力安排</t>
  </si>
  <si>
    <t>20816_红十字事业_财力安排</t>
  </si>
  <si>
    <t>20819_最低生活保障_财力安排</t>
  </si>
  <si>
    <t>20820_临时救助_财力安排</t>
  </si>
  <si>
    <t>20821_特困人员救助供养_财力安排</t>
  </si>
  <si>
    <t>20824_补充道路交通事故社会救助基金_财力安排</t>
  </si>
  <si>
    <t>20825_其他生活救助_财力安排</t>
  </si>
  <si>
    <t>20826_财政对基本养老保险基金的补助_财力安排</t>
  </si>
  <si>
    <t>20827_财政对其他社会保险基金的补助_财力安排</t>
  </si>
  <si>
    <t>20828_退役军人管理事务_财力安排</t>
  </si>
  <si>
    <t>20830_财政代缴社会保险费支出_财力安排</t>
  </si>
  <si>
    <t>20899_其他社会保障和就业支出_财力安排</t>
  </si>
  <si>
    <t>21001_卫生健康管理事务_财力安排</t>
  </si>
  <si>
    <t>21002_公立医院_财力安排</t>
  </si>
  <si>
    <t>21003_基层医疗卫生机构_财力安排</t>
  </si>
  <si>
    <t>21004_公共卫生_财力安排</t>
  </si>
  <si>
    <t>21007_计划生育事务_财力安排</t>
  </si>
  <si>
    <t>21011_行政事业单位医疗_财力安排</t>
  </si>
  <si>
    <t>21012_财政对基本医疗保险基金的补助_财力安排</t>
  </si>
  <si>
    <t>21013_医疗救助_财力安排</t>
  </si>
  <si>
    <t>21014_优抚对象医疗_财力安排</t>
  </si>
  <si>
    <t>21015_医疗保障管理事务_财力安排</t>
  </si>
  <si>
    <t>21017_中医药事务_财力安排</t>
  </si>
  <si>
    <t>21018_疾病预防控制事务_财力安排</t>
  </si>
  <si>
    <t>21019_托育服务_财力安排</t>
  </si>
  <si>
    <t>21099_其他卫生健康支出_财力安排</t>
  </si>
  <si>
    <t>21101_环境保护管理事务_财力安排</t>
  </si>
  <si>
    <t>21102_环境监测与监察_财力安排</t>
  </si>
  <si>
    <t>21103_污染防治_财力安排</t>
  </si>
  <si>
    <t>21104_自然生态保护_财力安排</t>
  </si>
  <si>
    <t>21105_森林保护修复_财力安排</t>
  </si>
  <si>
    <t>21107_风沙荒漠治理_财力安排</t>
  </si>
  <si>
    <t>21108_退牧还草_财力安排</t>
  </si>
  <si>
    <t>21109_已垦草原退耕还草_财力安排</t>
  </si>
  <si>
    <t>21110_能源节约利用_财力安排</t>
  </si>
  <si>
    <t>21111_污染减排_财力安排</t>
  </si>
  <si>
    <t>21112_清洁能源_财力安排</t>
  </si>
  <si>
    <t>21113_循环经济_财力安排</t>
  </si>
  <si>
    <t>21114_能源管理事务_财力安排</t>
  </si>
  <si>
    <t>21199_其他节能环保支出_财力安排</t>
  </si>
  <si>
    <t>21201_城乡社区管理事务_财力安排</t>
  </si>
  <si>
    <t>21202_城乡社区规划与管理_财力安排</t>
  </si>
  <si>
    <t>21203_城乡社区公共设施_财力安排</t>
  </si>
  <si>
    <t>21205_城乡社区环境卫生_财力安排</t>
  </si>
  <si>
    <t>21206_建设市场管理与监督_财力安排</t>
  </si>
  <si>
    <t>21299_其他城乡社区支出_财力安排</t>
  </si>
  <si>
    <t>21301_农业农村_财力安排</t>
  </si>
  <si>
    <t>21302_林业和草原_财力安排</t>
  </si>
  <si>
    <t>21303_水利_财力安排</t>
  </si>
  <si>
    <t>21305_巩固脱贫攻坚成果衔接乡村振兴_财力安排</t>
  </si>
  <si>
    <t>21307_农村综合改革_财力安排</t>
  </si>
  <si>
    <t>21308_普惠金融发展支出_财力安排</t>
  </si>
  <si>
    <t>21309_目标价格补贴_财力安排</t>
  </si>
  <si>
    <t>21399_其他农林水支出_财力安排</t>
  </si>
  <si>
    <t>21401_公路水路运输_财力安排</t>
  </si>
  <si>
    <t>21402_铁路运输_财力安排</t>
  </si>
  <si>
    <t>21403_民用航空运输_财力安排</t>
  </si>
  <si>
    <t>21405_邮政业支出_财力安排</t>
  </si>
  <si>
    <t>21499_其他交通运输支出_财力安排</t>
  </si>
  <si>
    <t>21501_资源勘探开发_财力安排</t>
  </si>
  <si>
    <t>21502_制造业_财力安排</t>
  </si>
  <si>
    <t>21503_建筑业_财力安排</t>
  </si>
  <si>
    <t>21505_工业和信息产业_财力安排</t>
  </si>
  <si>
    <t>21507_国有资产监管_财力安排</t>
  </si>
  <si>
    <t>21508_支持中小企业发展和管理支出_财力安排</t>
  </si>
  <si>
    <t>21599_其他资源勘探工业信息等支出_财力安排</t>
  </si>
  <si>
    <t>21602_商业流通事务_财力安排</t>
  </si>
  <si>
    <t>21606_涉外发展服务支出_财力安排</t>
  </si>
  <si>
    <t>21699_其他商业服务业等支出_财力安排</t>
  </si>
  <si>
    <t>21701_金融部门行政支出_财力安排</t>
  </si>
  <si>
    <t>21702_金融部门监管支出_财力安排</t>
  </si>
  <si>
    <t>21703_金融发展支出_财力安排</t>
  </si>
  <si>
    <t>21704_金融调控支出_财力安排</t>
  </si>
  <si>
    <t>21799_其他金融支出_财力安排</t>
  </si>
  <si>
    <t>21901_一般公共服务_财力安排</t>
  </si>
  <si>
    <t>21902_教育_财力安排</t>
  </si>
  <si>
    <t>21903_文化旅游体育与传媒_财力安排</t>
  </si>
  <si>
    <t>21904_卫生健康_财力安排</t>
  </si>
  <si>
    <t>21905_节能环保_财力安排</t>
  </si>
  <si>
    <t>21906_农业农村_财力安排</t>
  </si>
  <si>
    <t>21907_交通运输_财力安排</t>
  </si>
  <si>
    <t>21908_住房保障_财力安排</t>
  </si>
  <si>
    <t>21999_其他支出_财力安排</t>
  </si>
  <si>
    <t>22001_自然资源事务_财力安排</t>
  </si>
  <si>
    <t>22005_气象事务_财力安排</t>
  </si>
  <si>
    <t>22099_其他自然资源海洋气象等支出_财力安排</t>
  </si>
  <si>
    <t>22101_保障性安居工程支出_财力安排</t>
  </si>
  <si>
    <t>22102_住房改革支出_财力安排</t>
  </si>
  <si>
    <t>22103_城乡社区住宅_财力安排</t>
  </si>
  <si>
    <t>22201_粮油物资事务_财力安排</t>
  </si>
  <si>
    <t>22203_能源储备_财力安排</t>
  </si>
  <si>
    <t>22204_粮油储备_财力安排</t>
  </si>
  <si>
    <t>22205_重要商品储备_财力安排</t>
  </si>
  <si>
    <t>22401_应急管理事务_财力安排</t>
  </si>
  <si>
    <t>22402_消防救援事务_财力安排</t>
  </si>
  <si>
    <t>22404_矿山安全_财力安排</t>
  </si>
  <si>
    <t>22405_地震事务_财力安排</t>
  </si>
  <si>
    <t>22406_自然灾害防治_财力安排</t>
  </si>
  <si>
    <t>22407_自然灾害救灾及恢复重建支出_财力安排</t>
  </si>
  <si>
    <t>22499_其他灾害防治及应急管理支出_财力安排</t>
  </si>
  <si>
    <t>227_预备费_财力安排</t>
  </si>
  <si>
    <t>22902_年初预留_财力安排</t>
  </si>
  <si>
    <t>22999_其他支出_财力安排</t>
  </si>
  <si>
    <t>23203_地方政府一般债务付息支出_财力安排</t>
  </si>
  <si>
    <t>23303_地方政府一般债务发行费用支出_财力安排</t>
  </si>
  <si>
    <t>201_一般公共服务支出_财力安排</t>
  </si>
  <si>
    <t>202_外交支出_财力安排</t>
  </si>
  <si>
    <t>203_国防支出_财力安排</t>
  </si>
  <si>
    <t>204_公共安全支出_财力安排</t>
  </si>
  <si>
    <t>205_教育支出_财力安排</t>
  </si>
  <si>
    <t>206_科学技术支出_财力安排</t>
  </si>
  <si>
    <t>207_文化旅游体育与传媒支出_财力安排</t>
  </si>
  <si>
    <t>208_社会保障和就业支出_财力安排</t>
  </si>
  <si>
    <t>210_卫生健康支出_财力安排</t>
  </si>
  <si>
    <t>211_节能环保支出_财力安排</t>
  </si>
  <si>
    <t>212_城乡社区支出_财力安排</t>
  </si>
  <si>
    <t>213_农林水支出_财力安排</t>
  </si>
  <si>
    <t>214_交通运输支出_财力安排</t>
  </si>
  <si>
    <t>215_资源勘探工业信息等支出_财力安排</t>
  </si>
  <si>
    <t>216_商业服务业等支出_财力安排</t>
  </si>
  <si>
    <t>217_金融支出_财力安排</t>
  </si>
  <si>
    <t>219_援助其他地区支出_财力安排</t>
  </si>
  <si>
    <t>220_自然资源海洋气象等支出_财力安排</t>
  </si>
  <si>
    <t>221_住房保障支出_财力安排</t>
  </si>
  <si>
    <t>222_粮油物资储备支出_财力安排</t>
  </si>
  <si>
    <t>224_灾害防治及应急管理支出_财力安排</t>
  </si>
  <si>
    <t>229_其他支出_财力安排</t>
  </si>
  <si>
    <t>232_债务付息支出_财力安排</t>
  </si>
  <si>
    <t>233_债务发行费用支出_财力安排</t>
  </si>
  <si>
    <t>支出总计_财力安排</t>
  </si>
  <si>
    <t>20101_人大事务_专项转移支付收入安排</t>
  </si>
  <si>
    <t>20102_政协事务_专项转移支付收入安排</t>
  </si>
  <si>
    <t>20103_政府办公厅（室）及相关机构事务_专项转移支付收入安排</t>
  </si>
  <si>
    <t>20104_发展与改革事务_专项转移支付收入安排</t>
  </si>
  <si>
    <t>20105_统计信息事务_专项转移支付收入安排</t>
  </si>
  <si>
    <t>20106_财政事务_专项转移支付收入安排</t>
  </si>
  <si>
    <t>20107_税收事务_专项转移支付收入安排</t>
  </si>
  <si>
    <t>20108_审计事务_专项转移支付收入安排</t>
  </si>
  <si>
    <t>20109_海关事务_专项转移支付收入安排</t>
  </si>
  <si>
    <t>20111_纪检监察事务_专项转移支付收入安排</t>
  </si>
  <si>
    <t>20113_商贸事务_专项转移支付收入安排</t>
  </si>
  <si>
    <t>20114_知识产权事务_专项转移支付收入安排</t>
  </si>
  <si>
    <t>20123_民族事务_专项转移支付收入安排</t>
  </si>
  <si>
    <t>20125_港澳台事务_专项转移支付收入安排</t>
  </si>
  <si>
    <t>20126_档案事务_专项转移支付收入安排</t>
  </si>
  <si>
    <t>20128_民主党派及工商联事务_专项转移支付收入安排</t>
  </si>
  <si>
    <t>20129_群众团体事务_专项转移支付收入安排</t>
  </si>
  <si>
    <t>20131_党委办公厅（室）及相关机构事务_专项转移支付收入安排</t>
  </si>
  <si>
    <t>20132_组织事务_专项转移支付收入安排</t>
  </si>
  <si>
    <t>20133_宣传事务_专项转移支付收入安排</t>
  </si>
  <si>
    <t>20134_统战事务_专项转移支付收入安排</t>
  </si>
  <si>
    <t>20135_对外联络事务_专项转移支付收入安排</t>
  </si>
  <si>
    <t>20136_其他共产党事务支出_专项转移支付收入安排</t>
  </si>
  <si>
    <t>20137_网信事务_专项转移支付收入安排</t>
  </si>
  <si>
    <t>20138_市场监督管理事务_专项转移支付收入安排</t>
  </si>
  <si>
    <t>20139_社会工作事务_专项转移支付收入安排</t>
  </si>
  <si>
    <t>20140_信访事务_专项转移支付收入安排</t>
  </si>
  <si>
    <t>20141_数据事务_专项转移支付收入安排</t>
  </si>
  <si>
    <t>20199_其他一般公共服务支出_专项转移支付收入安排</t>
  </si>
  <si>
    <t>20201_外交管理事务_专项转移支付收入安排</t>
  </si>
  <si>
    <t>20202_驻外机构_专项转移支付收入安排</t>
  </si>
  <si>
    <t>20203_对外援助_专项转移支付收入安排</t>
  </si>
  <si>
    <t>20204_国际组织_专项转移支付收入安排</t>
  </si>
  <si>
    <t>20205_对外合作与交流_专项转移支付收入安排</t>
  </si>
  <si>
    <t>20206_对外宣传_专项转移支付收入安排</t>
  </si>
  <si>
    <t>20207_边界勘界联检_专项转移支付收入安排</t>
  </si>
  <si>
    <t>20208_国际发展合作_专项转移支付收入安排</t>
  </si>
  <si>
    <t>20299_其他外交支出_专项转移支付收入安排</t>
  </si>
  <si>
    <t>20301_军费_专项转移支付收入安排</t>
  </si>
  <si>
    <t>20304_国防科研事业_专项转移支付收入安排</t>
  </si>
  <si>
    <t>20305_专项工程_专项转移支付收入安排</t>
  </si>
  <si>
    <t>20306_国防动员_专项转移支付收入安排</t>
  </si>
  <si>
    <t>20399_其他国防支出_专项转移支付收入安排</t>
  </si>
  <si>
    <t>20401_武装警察部队_专项转移支付收入安排</t>
  </si>
  <si>
    <t>20402_公安_专项转移支付收入安排</t>
  </si>
  <si>
    <t>20403_国家安全_专项转移支付收入安排</t>
  </si>
  <si>
    <t>20404_检察_专项转移支付收入安排</t>
  </si>
  <si>
    <t>20405_法院_专项转移支付收入安排</t>
  </si>
  <si>
    <t>20406_司法_专项转移支付收入安排</t>
  </si>
  <si>
    <t>20407_监狱_专项转移支付收入安排</t>
  </si>
  <si>
    <t>20408_强制隔离戒毒_专项转移支付收入安排</t>
  </si>
  <si>
    <t>20409_国家保密_专项转移支付收入安排</t>
  </si>
  <si>
    <t>20410_缉私警察_专项转移支付收入安排</t>
  </si>
  <si>
    <t>20499_其他公共安全支出_专项转移支付收入安排</t>
  </si>
  <si>
    <t>20501_教育管理事务_专项转移支付收入安排</t>
  </si>
  <si>
    <t>20502_普通教育_专项转移支付收入安排</t>
  </si>
  <si>
    <t>20503_职业教育_专项转移支付收入安排</t>
  </si>
  <si>
    <t>20504_成人教育_专项转移支付收入安排</t>
  </si>
  <si>
    <t>20505_广播电视教育_专项转移支付收入安排</t>
  </si>
  <si>
    <t>20506_留学教育_专项转移支付收入安排</t>
  </si>
  <si>
    <t>20507_特殊教育_专项转移支付收入安排</t>
  </si>
  <si>
    <t>20508_进修及培训_专项转移支付收入安排</t>
  </si>
  <si>
    <t>20509_教育费附加安排的支出_专项转移支付收入安排</t>
  </si>
  <si>
    <t>20599_其他教育支出_专项转移支付收入安排</t>
  </si>
  <si>
    <t>20601_科学技术管理事务_专项转移支付收入安排</t>
  </si>
  <si>
    <t>20602_基础研究_专项转移支付收入安排</t>
  </si>
  <si>
    <t>20603_应用研究_专项转移支付收入安排</t>
  </si>
  <si>
    <t>20604_技术研究与开发_专项转移支付收入安排</t>
  </si>
  <si>
    <t>20605_科技条件与服务_专项转移支付收入安排</t>
  </si>
  <si>
    <t>20606_社会科学_专项转移支付收入安排</t>
  </si>
  <si>
    <t>20607_科学技术普及_专项转移支付收入安排</t>
  </si>
  <si>
    <t>20608_科技交流与合作_专项转移支付收入安排</t>
  </si>
  <si>
    <t>20609_科技重大项目_专项转移支付收入安排</t>
  </si>
  <si>
    <t>20699_其他科学技术支出_专项转移支付收入安排</t>
  </si>
  <si>
    <t>20701_文化和旅游_专项转移支付收入安排</t>
  </si>
  <si>
    <t>20702_文物_专项转移支付收入安排</t>
  </si>
  <si>
    <t>20703_体育_专项转移支付收入安排</t>
  </si>
  <si>
    <t>20706_新闻出版电影_专项转移支付收入安排</t>
  </si>
  <si>
    <t>20708_广播电视_专项转移支付收入安排</t>
  </si>
  <si>
    <t>20799_其他文化旅游体育与传媒支出_专项转移支付收入安排</t>
  </si>
  <si>
    <t>20801_人力资源和社会保障管理事务_专项转移支付收入安排</t>
  </si>
  <si>
    <t>20802_民政管理事务_专项转移支付收入安排</t>
  </si>
  <si>
    <t>20805_行政事业单位养老支出_专项转移支付收入安排</t>
  </si>
  <si>
    <t>20806_企业改革补助_专项转移支付收入安排</t>
  </si>
  <si>
    <t>20807_就业补助_专项转移支付收入安排</t>
  </si>
  <si>
    <t>20808_抚恤_专项转移支付收入安排</t>
  </si>
  <si>
    <t>20809_退役安置_专项转移支付收入安排</t>
  </si>
  <si>
    <t>20810_社会福利_专项转移支付收入安排</t>
  </si>
  <si>
    <t>20811_残疾人事业_专项转移支付收入安排</t>
  </si>
  <si>
    <t>20816_红十字事业_专项转移支付收入安排</t>
  </si>
  <si>
    <t>20819_最低生活保障_专项转移支付收入安排</t>
  </si>
  <si>
    <t>20820_临时救助_专项转移支付收入安排</t>
  </si>
  <si>
    <t>20821_特困人员救助供养_专项转移支付收入安排</t>
  </si>
  <si>
    <t>20824_补充道路交通事故社会救助基金_专项转移支付收入安排</t>
  </si>
  <si>
    <t>20825_其他生活救助_专项转移支付收入安排</t>
  </si>
  <si>
    <t>20826_财政对基本养老保险基金的补助_专项转移支付收入安排</t>
  </si>
  <si>
    <t>20827_财政对其他社会保险基金的补助_专项转移支付收入安排</t>
  </si>
  <si>
    <t>20828_退役军人管理事务_专项转移支付收入安排</t>
  </si>
  <si>
    <t>20830_财政代缴社会保险费支出_专项转移支付收入安排</t>
  </si>
  <si>
    <t>20899_其他社会保障和就业支出_专项转移支付收入安排</t>
  </si>
  <si>
    <t>21001_卫生健康管理事务_专项转移支付收入安排</t>
  </si>
  <si>
    <t>21002_公立医院_专项转移支付收入安排</t>
  </si>
  <si>
    <t>21003_基层医疗卫生机构_专项转移支付收入安排</t>
  </si>
  <si>
    <t>21004_公共卫生_专项转移支付收入安排</t>
  </si>
  <si>
    <t>21007_计划生育事务_专项转移支付收入安排</t>
  </si>
  <si>
    <t>21011_行政事业单位医疗_专项转移支付收入安排</t>
  </si>
  <si>
    <t>21012_财政对基本医疗保险基金的补助_专项转移支付收入安排</t>
  </si>
  <si>
    <t>21013_医疗救助_专项转移支付收入安排</t>
  </si>
  <si>
    <t>21014_优抚对象医疗_专项转移支付收入安排</t>
  </si>
  <si>
    <t>21015_医疗保障管理事务_专项转移支付收入安排</t>
  </si>
  <si>
    <t>21017_中医药事务_专项转移支付收入安排</t>
  </si>
  <si>
    <t>21018_疾病预防控制事务_专项转移支付收入安排</t>
  </si>
  <si>
    <t>21019_托育服务_专项转移支付收入安排</t>
  </si>
  <si>
    <t>21099_其他卫生健康支出_专项转移支付收入安排</t>
  </si>
  <si>
    <t>21101_环境保护管理事务_专项转移支付收入安排</t>
  </si>
  <si>
    <t>21102_环境监测与监察_专项转移支付收入安排</t>
  </si>
  <si>
    <t>21103_污染防治_专项转移支付收入安排</t>
  </si>
  <si>
    <t>21104_自然生态保护_专项转移支付收入安排</t>
  </si>
  <si>
    <t>21105_森林保护修复_专项转移支付收入安排</t>
  </si>
  <si>
    <t>21107_风沙荒漠治理_专项转移支付收入安排</t>
  </si>
  <si>
    <t>21108_退牧还草_专项转移支付收入安排</t>
  </si>
  <si>
    <t>21109_已垦草原退耕还草_专项转移支付收入安排</t>
  </si>
  <si>
    <t>21110_能源节约利用_专项转移支付收入安排</t>
  </si>
  <si>
    <t>21111_污染减排_专项转移支付收入安排</t>
  </si>
  <si>
    <t>21112_清洁能源_专项转移支付收入安排</t>
  </si>
  <si>
    <t>21113_循环经济_专项转移支付收入安排</t>
  </si>
  <si>
    <t>21114_能源管理事务_专项转移支付收入安排</t>
  </si>
  <si>
    <t>21199_其他节能环保支出_专项转移支付收入安排</t>
  </si>
  <si>
    <t>21201_城乡社区管理事务_专项转移支付收入安排</t>
  </si>
  <si>
    <t>21202_城乡社区规划与管理_专项转移支付收入安排</t>
  </si>
  <si>
    <t>21203_城乡社区公共设施_专项转移支付收入安排</t>
  </si>
  <si>
    <t>21205_城乡社区环境卫生_专项转移支付收入安排</t>
  </si>
  <si>
    <t>21206_建设市场管理与监督_专项转移支付收入安排</t>
  </si>
  <si>
    <t>21299_其他城乡社区支出_专项转移支付收入安排</t>
  </si>
  <si>
    <t>21301_农业农村_专项转移支付收入安排</t>
  </si>
  <si>
    <t>21302_林业和草原_专项转移支付收入安排</t>
  </si>
  <si>
    <t>21303_水利_专项转移支付收入安排</t>
  </si>
  <si>
    <t>21305_巩固脱贫攻坚成果衔接乡村振兴_专项转移支付收入安排</t>
  </si>
  <si>
    <t>21307_农村综合改革_专项转移支付收入安排</t>
  </si>
  <si>
    <t>21308_普惠金融发展支出_专项转移支付收入安排</t>
  </si>
  <si>
    <t>21309_目标价格补贴_专项转移支付收入安排</t>
  </si>
  <si>
    <t>21399_其他农林水支出_专项转移支付收入安排</t>
  </si>
  <si>
    <t>21401_公路水路运输_专项转移支付收入安排</t>
  </si>
  <si>
    <t>21402_铁路运输_专项转移支付收入安排</t>
  </si>
  <si>
    <t>21403_民用航空运输_专项转移支付收入安排</t>
  </si>
  <si>
    <t>21405_邮政业支出_专项转移支付收入安排</t>
  </si>
  <si>
    <t>21499_其他交通运输支出_专项转移支付收入安排</t>
  </si>
  <si>
    <t>21501_资源勘探开发_专项转移支付收入安排</t>
  </si>
  <si>
    <t>21502_制造业_专项转移支付收入安排</t>
  </si>
  <si>
    <t>21503_建筑业_专项转移支付收入安排</t>
  </si>
  <si>
    <t>21505_工业和信息产业_专项转移支付收入安排</t>
  </si>
  <si>
    <t>21507_国有资产监管_专项转移支付收入安排</t>
  </si>
  <si>
    <t>21508_支持中小企业发展和管理支出_专项转移支付收入安排</t>
  </si>
  <si>
    <t>21599_其他资源勘探工业信息等支出_专项转移支付收入安排</t>
  </si>
  <si>
    <t>21602_商业流通事务_专项转移支付收入安排</t>
  </si>
  <si>
    <t>21606_涉外发展服务支出_专项转移支付收入安排</t>
  </si>
  <si>
    <t>21699_其他商业服务业等支出_专项转移支付收入安排</t>
  </si>
  <si>
    <t>21701_金融部门行政支出_专项转移支付收入安排</t>
  </si>
  <si>
    <t>21702_金融部门监管支出_专项转移支付收入安排</t>
  </si>
  <si>
    <t>21703_金融发展支出_专项转移支付收入安排</t>
  </si>
  <si>
    <t>21704_金融调控支出_专项转移支付收入安排</t>
  </si>
  <si>
    <t>21799_其他金融支出_专项转移支付收入安排</t>
  </si>
  <si>
    <t>21901_一般公共服务_专项转移支付收入安排</t>
  </si>
  <si>
    <t>21902_教育_专项转移支付收入安排</t>
  </si>
  <si>
    <t>21903_文化旅游体育与传媒_专项转移支付收入安排</t>
  </si>
  <si>
    <t>21904_卫生健康_专项转移支付收入安排</t>
  </si>
  <si>
    <t>21905_节能环保_专项转移支付收入安排</t>
  </si>
  <si>
    <t>21906_农业农村_专项转移支付收入安排</t>
  </si>
  <si>
    <t>21907_交通运输_专项转移支付收入安排</t>
  </si>
  <si>
    <t>21908_住房保障_专项转移支付收入安排</t>
  </si>
  <si>
    <t>21999_其他支出_专项转移支付收入安排</t>
  </si>
  <si>
    <t>22001_自然资源事务_专项转移支付收入安排</t>
  </si>
  <si>
    <t>22005_气象事务_专项转移支付收入安排</t>
  </si>
  <si>
    <t>22099_其他自然资源海洋气象等支出_专项转移支付收入安排</t>
  </si>
  <si>
    <t>22101_保障性安居工程支出_专项转移支付收入安排</t>
  </si>
  <si>
    <t>22102_住房改革支出_专项转移支付收入安排</t>
  </si>
  <si>
    <t>22103_城乡社区住宅_专项转移支付收入安排</t>
  </si>
  <si>
    <t>22201_粮油物资事务_专项转移支付收入安排</t>
  </si>
  <si>
    <t>22203_能源储备_专项转移支付收入安排</t>
  </si>
  <si>
    <t>22204_粮油储备_专项转移支付收入安排</t>
  </si>
  <si>
    <t>22205_重要商品储备_专项转移支付收入安排</t>
  </si>
  <si>
    <t>22401_应急管理事务_专项转移支付收入安排</t>
  </si>
  <si>
    <t>22402_消防救援事务_专项转移支付收入安排</t>
  </si>
  <si>
    <t>22404_矿山安全_专项转移支付收入安排</t>
  </si>
  <si>
    <t>22405_地震事务_专项转移支付收入安排</t>
  </si>
  <si>
    <t>22406_自然灾害防治_专项转移支付收入安排</t>
  </si>
  <si>
    <t>22407_自然灾害救灾及恢复重建支出_专项转移支付收入安排</t>
  </si>
  <si>
    <t>22499_其他灾害防治及应急管理支出_专项转移支付收入安排</t>
  </si>
  <si>
    <t>227_预备费_专项转移支付收入安排</t>
  </si>
  <si>
    <t>22902_年初预留_专项转移支付收入安排</t>
  </si>
  <si>
    <t>22999_其他支出_专项转移支付收入安排</t>
  </si>
  <si>
    <t>23203_地方政府一般债务付息支出_专项转移支付收入安排</t>
  </si>
  <si>
    <t>23303_地方政府一般债务发行费用支出_专项转移支付收入安排</t>
  </si>
  <si>
    <t>201_一般公共服务支出_专项转移支付收入安排</t>
  </si>
  <si>
    <t>202_外交支出_专项转移支付收入安排</t>
  </si>
  <si>
    <t>203_国防支出_专项转移支付收入安排</t>
  </si>
  <si>
    <t>204_公共安全支出_专项转移支付收入安排</t>
  </si>
  <si>
    <t>205_教育支出_专项转移支付收入安排</t>
  </si>
  <si>
    <t>206_科学技术支出_专项转移支付收入安排</t>
  </si>
  <si>
    <t>207_文化旅游体育与传媒支出_专项转移支付收入安排</t>
  </si>
  <si>
    <t>208_社会保障和就业支出_专项转移支付收入安排</t>
  </si>
  <si>
    <t>210_卫生健康支出_专项转移支付收入安排</t>
  </si>
  <si>
    <t>211_节能环保支出_专项转移支付收入安排</t>
  </si>
  <si>
    <t>212_城乡社区支出_专项转移支付收入安排</t>
  </si>
  <si>
    <t>213_农林水支出_专项转移支付收入安排</t>
  </si>
  <si>
    <t>214_交通运输支出_专项转移支付收入安排</t>
  </si>
  <si>
    <t>215_资源勘探工业信息等支出_专项转移支付收入安排</t>
  </si>
  <si>
    <t>216_商业服务业等支出_专项转移支付收入安排</t>
  </si>
  <si>
    <t>217_金融支出_专项转移支付收入安排</t>
  </si>
  <si>
    <t>219_援助其他地区支出_专项转移支付收入安排</t>
  </si>
  <si>
    <t>220_自然资源海洋气象等支出_专项转移支付收入安排</t>
  </si>
  <si>
    <t>221_住房保障支出_专项转移支付收入安排</t>
  </si>
  <si>
    <t>222_粮油物资储备支出_专项转移支付收入安排</t>
  </si>
  <si>
    <t>224_灾害防治及应急管理支出_专项转移支付收入安排</t>
  </si>
  <si>
    <t>229_其他支出_专项转移支付收入安排</t>
  </si>
  <si>
    <t>232_债务付息支出_专项转移支付收入安排</t>
  </si>
  <si>
    <t>233_债务发行费用支出_专项转移支付收入安排</t>
  </si>
  <si>
    <t>支出总计_专项转移支付收入安排</t>
  </si>
  <si>
    <t>20101_人大事务_动用上年结余安排</t>
  </si>
  <si>
    <t>20102_政协事务_动用上年结余安排</t>
  </si>
  <si>
    <t>20103_政府办公厅（室）及相关机构事务_动用上年结余安排</t>
  </si>
  <si>
    <t>20104_发展与改革事务_动用上年结余安排</t>
  </si>
  <si>
    <t>20105_统计信息事务_动用上年结余安排</t>
  </si>
  <si>
    <t>20106_财政事务_动用上年结余安排</t>
  </si>
  <si>
    <t>20107_税收事务_动用上年结余安排</t>
  </si>
  <si>
    <t>20108_审计事务_动用上年结余安排</t>
  </si>
  <si>
    <t>20109_海关事务_动用上年结余安排</t>
  </si>
  <si>
    <t>20111_纪检监察事务_动用上年结余安排</t>
  </si>
  <si>
    <t>20113_商贸事务_动用上年结余安排</t>
  </si>
  <si>
    <t>20114_知识产权事务_动用上年结余安排</t>
  </si>
  <si>
    <t>20123_民族事务_动用上年结余安排</t>
  </si>
  <si>
    <t>20125_港澳台事务_动用上年结余安排</t>
  </si>
  <si>
    <t>20126_档案事务_动用上年结余安排</t>
  </si>
  <si>
    <t>20128_民主党派及工商联事务_动用上年结余安排</t>
  </si>
  <si>
    <t>20129_群众团体事务_动用上年结余安排</t>
  </si>
  <si>
    <t>20131_党委办公厅（室）及相关机构事务_动用上年结余安排</t>
  </si>
  <si>
    <t>20132_组织事务_动用上年结余安排</t>
  </si>
  <si>
    <t>20133_宣传事务_动用上年结余安排</t>
  </si>
  <si>
    <t>20134_统战事务_动用上年结余安排</t>
  </si>
  <si>
    <t>20135_对外联络事务_动用上年结余安排</t>
  </si>
  <si>
    <t>20136_其他共产党事务支出_动用上年结余安排</t>
  </si>
  <si>
    <t>20137_网信事务_动用上年结余安排</t>
  </si>
  <si>
    <t>20138_市场监督管理事务_动用上年结余安排</t>
  </si>
  <si>
    <t>20139_社会工作事务_动用上年结余安排</t>
  </si>
  <si>
    <t>20140_信访事务_动用上年结余安排</t>
  </si>
  <si>
    <t>20141_数据事务_动用上年结余安排</t>
  </si>
  <si>
    <t>20199_其他一般公共服务支出_动用上年结余安排</t>
  </si>
  <si>
    <t>20201_外交管理事务_动用上年结余安排</t>
  </si>
  <si>
    <t>20202_驻外机构_动用上年结余安排</t>
  </si>
  <si>
    <t>20203_对外援助_动用上年结余安排</t>
  </si>
  <si>
    <t>20204_国际组织_动用上年结余安排</t>
  </si>
  <si>
    <t>20205_对外合作与交流_动用上年结余安排</t>
  </si>
  <si>
    <t>20206_对外宣传_动用上年结余安排</t>
  </si>
  <si>
    <t>20207_边界勘界联检_动用上年结余安排</t>
  </si>
  <si>
    <t>20208_国际发展合作_动用上年结余安排</t>
  </si>
  <si>
    <t>20299_其他外交支出_动用上年结余安排</t>
  </si>
  <si>
    <t>20301_军费_动用上年结余安排</t>
  </si>
  <si>
    <t>20304_国防科研事业_动用上年结余安排</t>
  </si>
  <si>
    <t>20305_专项工程_动用上年结余安排</t>
  </si>
  <si>
    <t>20306_国防动员_动用上年结余安排</t>
  </si>
  <si>
    <t>20399_其他国防支出_动用上年结余安排</t>
  </si>
  <si>
    <t>20401_武装警察部队_动用上年结余安排</t>
  </si>
  <si>
    <t>20402_公安_动用上年结余安排</t>
  </si>
  <si>
    <t>20403_国家安全_动用上年结余安排</t>
  </si>
  <si>
    <t>20404_检察_动用上年结余安排</t>
  </si>
  <si>
    <t>20405_法院_动用上年结余安排</t>
  </si>
  <si>
    <t>20406_司法_动用上年结余安排</t>
  </si>
  <si>
    <t>20407_监狱_动用上年结余安排</t>
  </si>
  <si>
    <t>20408_强制隔离戒毒_动用上年结余安排</t>
  </si>
  <si>
    <t>20409_国家保密_动用上年结余安排</t>
  </si>
  <si>
    <t>20410_缉私警察_动用上年结余安排</t>
  </si>
  <si>
    <t>20499_其他公共安全支出_动用上年结余安排</t>
  </si>
  <si>
    <t>20501_教育管理事务_动用上年结余安排</t>
  </si>
  <si>
    <t>20502_普通教育_动用上年结余安排</t>
  </si>
  <si>
    <t>20503_职业教育_动用上年结余安排</t>
  </si>
  <si>
    <t>20504_成人教育_动用上年结余安排</t>
  </si>
  <si>
    <t>20505_广播电视教育_动用上年结余安排</t>
  </si>
  <si>
    <t>20506_留学教育_动用上年结余安排</t>
  </si>
  <si>
    <t>20507_特殊教育_动用上年结余安排</t>
  </si>
  <si>
    <t>20508_进修及培训_动用上年结余安排</t>
  </si>
  <si>
    <t>20509_教育费附加安排的支出_动用上年结余安排</t>
  </si>
  <si>
    <t>20599_其他教育支出_动用上年结余安排</t>
  </si>
  <si>
    <t>20601_科学技术管理事务_动用上年结余安排</t>
  </si>
  <si>
    <t>20602_基础研究_动用上年结余安排</t>
  </si>
  <si>
    <t>20603_应用研究_动用上年结余安排</t>
  </si>
  <si>
    <t>20604_技术研究与开发_动用上年结余安排</t>
  </si>
  <si>
    <t>20605_科技条件与服务_动用上年结余安排</t>
  </si>
  <si>
    <t>20606_社会科学_动用上年结余安排</t>
  </si>
  <si>
    <t>20607_科学技术普及_动用上年结余安排</t>
  </si>
  <si>
    <t>20608_科技交流与合作_动用上年结余安排</t>
  </si>
  <si>
    <t>20609_科技重大项目_动用上年结余安排</t>
  </si>
  <si>
    <t>20699_其他科学技术支出_动用上年结余安排</t>
  </si>
  <si>
    <t>20701_文化和旅游_动用上年结余安排</t>
  </si>
  <si>
    <t>20702_文物_动用上年结余安排</t>
  </si>
  <si>
    <t>20703_体育_动用上年结余安排</t>
  </si>
  <si>
    <t>20706_新闻出版电影_动用上年结余安排</t>
  </si>
  <si>
    <t>20708_广播电视_动用上年结余安排</t>
  </si>
  <si>
    <t>20799_其他文化旅游体育与传媒支出_动用上年结余安排</t>
  </si>
  <si>
    <t>20801_人力资源和社会保障管理事务_动用上年结余安排</t>
  </si>
  <si>
    <t>20802_民政管理事务_动用上年结余安排</t>
  </si>
  <si>
    <t>20805_行政事业单位养老支出_动用上年结余安排</t>
  </si>
  <si>
    <t>20806_企业改革补助_动用上年结余安排</t>
  </si>
  <si>
    <t>20807_就业补助_动用上年结余安排</t>
  </si>
  <si>
    <t>20808_抚恤_动用上年结余安排</t>
  </si>
  <si>
    <t>20809_退役安置_动用上年结余安排</t>
  </si>
  <si>
    <t>20810_社会福利_动用上年结余安排</t>
  </si>
  <si>
    <t>20811_残疾人事业_动用上年结余安排</t>
  </si>
  <si>
    <t>20816_红十字事业_动用上年结余安排</t>
  </si>
  <si>
    <t>20819_最低生活保障_动用上年结余安排</t>
  </si>
  <si>
    <t>20820_临时救助_动用上年结余安排</t>
  </si>
  <si>
    <t>20821_特困人员救助供养_动用上年结余安排</t>
  </si>
  <si>
    <t>20824_补充道路交通事故社会救助基金_动用上年结余安排</t>
  </si>
  <si>
    <t>20825_其他生活救助_动用上年结余安排</t>
  </si>
  <si>
    <t>20826_财政对基本养老保险基金的补助_动用上年结余安排</t>
  </si>
  <si>
    <t>20827_财政对其他社会保险基金的补助_动用上年结余安排</t>
  </si>
  <si>
    <t>20828_退役军人管理事务_动用上年结余安排</t>
  </si>
  <si>
    <t>20830_财政代缴社会保险费支出_动用上年结余安排</t>
  </si>
  <si>
    <t>20899_其他社会保障和就业支出_动用上年结余安排</t>
  </si>
  <si>
    <t>21001_卫生健康管理事务_动用上年结余安排</t>
  </si>
  <si>
    <t>21002_公立医院_动用上年结余安排</t>
  </si>
  <si>
    <t>21003_基层医疗卫生机构_动用上年结余安排</t>
  </si>
  <si>
    <t>21004_公共卫生_动用上年结余安排</t>
  </si>
  <si>
    <t>21007_计划生育事务_动用上年结余安排</t>
  </si>
  <si>
    <t>21011_行政事业单位医疗_动用上年结余安排</t>
  </si>
  <si>
    <t>21012_财政对基本医疗保险基金的补助_动用上年结余安排</t>
  </si>
  <si>
    <t>21013_医疗救助_动用上年结余安排</t>
  </si>
  <si>
    <t>21014_优抚对象医疗_动用上年结余安排</t>
  </si>
  <si>
    <t>21015_医疗保障管理事务_动用上年结余安排</t>
  </si>
  <si>
    <t>21017_中医药事务_动用上年结余安排</t>
  </si>
  <si>
    <t>21018_疾病预防控制事务_动用上年结余安排</t>
  </si>
  <si>
    <t>21019_托育服务_动用上年结余安排</t>
  </si>
  <si>
    <t>21099_其他卫生健康支出_动用上年结余安排</t>
  </si>
  <si>
    <t>21101_环境保护管理事务_动用上年结余安排</t>
  </si>
  <si>
    <t>21102_环境监测与监察_动用上年结余安排</t>
  </si>
  <si>
    <t>21103_污染防治_动用上年结余安排</t>
  </si>
  <si>
    <t>21104_自然生态保护_动用上年结余安排</t>
  </si>
  <si>
    <t>21105_森林保护修复_动用上年结余安排</t>
  </si>
  <si>
    <t>21107_风沙荒漠治理_动用上年结余安排</t>
  </si>
  <si>
    <t>21108_退牧还草_动用上年结余安排</t>
  </si>
  <si>
    <t>21109_已垦草原退耕还草_动用上年结余安排</t>
  </si>
  <si>
    <t>21110_能源节约利用_动用上年结余安排</t>
  </si>
  <si>
    <t>21111_污染减排_动用上年结余安排</t>
  </si>
  <si>
    <t>21112_清洁能源_动用上年结余安排</t>
  </si>
  <si>
    <t>21113_循环经济_动用上年结余安排</t>
  </si>
  <si>
    <t>21114_能源管理事务_动用上年结余安排</t>
  </si>
  <si>
    <t>21199_其他节能环保支出_动用上年结余安排</t>
  </si>
  <si>
    <t>21201_城乡社区管理事务_动用上年结余安排</t>
  </si>
  <si>
    <t>21202_城乡社区规划与管理_动用上年结余安排</t>
  </si>
  <si>
    <t>21203_城乡社区公共设施_动用上年结余安排</t>
  </si>
  <si>
    <t>21205_城乡社区环境卫生_动用上年结余安排</t>
  </si>
  <si>
    <t>21206_建设市场管理与监督_动用上年结余安排</t>
  </si>
  <si>
    <t>21299_其他城乡社区支出_动用上年结余安排</t>
  </si>
  <si>
    <t>21301_农业农村_动用上年结余安排</t>
  </si>
  <si>
    <t>21302_林业和草原_动用上年结余安排</t>
  </si>
  <si>
    <t>21303_水利_动用上年结余安排</t>
  </si>
  <si>
    <t>21305_巩固脱贫攻坚成果衔接乡村振兴_动用上年结余安排</t>
  </si>
  <si>
    <t>21307_农村综合改革_动用上年结余安排</t>
  </si>
  <si>
    <t>21308_普惠金融发展支出_动用上年结余安排</t>
  </si>
  <si>
    <t>21309_目标价格补贴_动用上年结余安排</t>
  </si>
  <si>
    <t>21399_其他农林水支出_动用上年结余安排</t>
  </si>
  <si>
    <t>21401_公路水路运输_动用上年结余安排</t>
  </si>
  <si>
    <t>21402_铁路运输_动用上年结余安排</t>
  </si>
  <si>
    <t>21403_民用航空运输_动用上年结余安排</t>
  </si>
  <si>
    <t>21405_邮政业支出_动用上年结余安排</t>
  </si>
  <si>
    <t>21499_其他交通运输支出_动用上年结余安排</t>
  </si>
  <si>
    <t>21501_资源勘探开发_动用上年结余安排</t>
  </si>
  <si>
    <t>21502_制造业_动用上年结余安排</t>
  </si>
  <si>
    <t>21503_建筑业_动用上年结余安排</t>
  </si>
  <si>
    <t>21505_工业和信息产业_动用上年结余安排</t>
  </si>
  <si>
    <t>21507_国有资产监管_动用上年结余安排</t>
  </si>
  <si>
    <t>21508_支持中小企业发展和管理支出_动用上年结余安排</t>
  </si>
  <si>
    <t>21599_其他资源勘探工业信息等支出_动用上年结余安排</t>
  </si>
  <si>
    <t>21602_商业流通事务_动用上年结余安排</t>
  </si>
  <si>
    <t>21606_涉外发展服务支出_动用上年结余安排</t>
  </si>
  <si>
    <t>21699_其他商业服务业等支出_动用上年结余安排</t>
  </si>
  <si>
    <t>21701_金融部门行政支出_动用上年结余安排</t>
  </si>
  <si>
    <t>21702_金融部门监管支出_动用上年结余安排</t>
  </si>
  <si>
    <t>21703_金融发展支出_动用上年结余安排</t>
  </si>
  <si>
    <t>21704_金融调控支出_动用上年结余安排</t>
  </si>
  <si>
    <t>21799_其他金融支出_动用上年结余安排</t>
  </si>
  <si>
    <t>21901_一般公共服务_动用上年结余安排</t>
  </si>
  <si>
    <t>21902_教育_动用上年结余安排</t>
  </si>
  <si>
    <t>21903_文化旅游体育与传媒_动用上年结余安排</t>
  </si>
  <si>
    <t>21904_卫生健康_动用上年结余安排</t>
  </si>
  <si>
    <t>21905_节能环保_动用上年结余安排</t>
  </si>
  <si>
    <t>21906_农业农村_动用上年结余安排</t>
  </si>
  <si>
    <t>21907_交通运输_动用上年结余安排</t>
  </si>
  <si>
    <t>21908_住房保障_动用上年结余安排</t>
  </si>
  <si>
    <t>21999_其他支出_动用上年结余安排</t>
  </si>
  <si>
    <t>22001_自然资源事务_动用上年结余安排</t>
  </si>
  <si>
    <t>22005_气象事务_动用上年结余安排</t>
  </si>
  <si>
    <t>22099_其他自然资源海洋气象等支出_动用上年结余安排</t>
  </si>
  <si>
    <t>22101_保障性安居工程支出_动用上年结余安排</t>
  </si>
  <si>
    <t>22102_住房改革支出_动用上年结余安排</t>
  </si>
  <si>
    <t>22103_城乡社区住宅_动用上年结余安排</t>
  </si>
  <si>
    <t>22201_粮油物资事务_动用上年结余安排</t>
  </si>
  <si>
    <t>22203_能源储备_动用上年结余安排</t>
  </si>
  <si>
    <t>22204_粮油储备_动用上年结余安排</t>
  </si>
  <si>
    <t>22205_重要商品储备_动用上年结余安排</t>
  </si>
  <si>
    <t>22401_应急管理事务_动用上年结余安排</t>
  </si>
  <si>
    <t>22402_消防救援事务_动用上年结余安排</t>
  </si>
  <si>
    <t>22404_矿山安全_动用上年结余安排</t>
  </si>
  <si>
    <t>22405_地震事务_动用上年结余安排</t>
  </si>
  <si>
    <t>22406_自然灾害防治_动用上年结余安排</t>
  </si>
  <si>
    <t>22407_自然灾害救灾及恢复重建支出_动用上年结余安排</t>
  </si>
  <si>
    <t>22499_其他灾害防治及应急管理支出_动用上年结余安排</t>
  </si>
  <si>
    <t>227_预备费_动用上年结余安排</t>
  </si>
  <si>
    <t>22902_年初预留_动用上年结余安排</t>
  </si>
  <si>
    <t>22999_其他支出_动用上年结余安排</t>
  </si>
  <si>
    <t>23203_地方政府一般债务付息支出_动用上年结余安排</t>
  </si>
  <si>
    <t>23303_地方政府一般债务发行费用支出_动用上年结余安排</t>
  </si>
  <si>
    <t>201_一般公共服务支出_动用上年结余安排</t>
  </si>
  <si>
    <t>202_外交支出_动用上年结余安排</t>
  </si>
  <si>
    <t>203_国防支出_动用上年结余安排</t>
  </si>
  <si>
    <t>204_公共安全支出_动用上年结余安排</t>
  </si>
  <si>
    <t>205_教育支出_动用上年结余安排</t>
  </si>
  <si>
    <t>206_科学技术支出_动用上年结余安排</t>
  </si>
  <si>
    <t>207_文化旅游体育与传媒支出_动用上年结余安排</t>
  </si>
  <si>
    <t>208_社会保障和就业支出_动用上年结余安排</t>
  </si>
  <si>
    <t>210_卫生健康支出_动用上年结余安排</t>
  </si>
  <si>
    <t>211_节能环保支出_动用上年结余安排</t>
  </si>
  <si>
    <t>212_城乡社区支出_动用上年结余安排</t>
  </si>
  <si>
    <t>213_农林水支出_动用上年结余安排</t>
  </si>
  <si>
    <t>214_交通运输支出_动用上年结余安排</t>
  </si>
  <si>
    <t>215_资源勘探工业信息等支出_动用上年结余安排</t>
  </si>
  <si>
    <t>216_商业服务业等支出_动用上年结余安排</t>
  </si>
  <si>
    <t>217_金融支出_动用上年结余安排</t>
  </si>
  <si>
    <t>219_援助其他地区支出_动用上年结余安排</t>
  </si>
  <si>
    <t>220_自然资源海洋气象等支出_动用上年结余安排</t>
  </si>
  <si>
    <t>221_住房保障支出_动用上年结余安排</t>
  </si>
  <si>
    <t>222_粮油物资储备支出_动用上年结余安排</t>
  </si>
  <si>
    <t>224_灾害防治及应急管理支出_动用上年结余安排</t>
  </si>
  <si>
    <t>229_其他支出_动用上年结余安排</t>
  </si>
  <si>
    <t>232_债务付息支出_动用上年结余安排</t>
  </si>
  <si>
    <t>233_债务发行费用支出_动用上年结余安排</t>
  </si>
  <si>
    <t>支出总计_动用上年结余安排</t>
  </si>
  <si>
    <t>20101_人大事务_调入资金</t>
  </si>
  <si>
    <t>20102_政协事务_调入资金</t>
  </si>
  <si>
    <t>20103_政府办公厅（室）及相关机构事务_调入资金</t>
  </si>
  <si>
    <t>20104_发展与改革事务_调入资金</t>
  </si>
  <si>
    <t>20105_统计信息事务_调入资金</t>
  </si>
  <si>
    <t>20106_财政事务_调入资金</t>
  </si>
  <si>
    <t>20107_税收事务_调入资金</t>
  </si>
  <si>
    <t>20108_审计事务_调入资金</t>
  </si>
  <si>
    <t>20109_海关事务_调入资金</t>
  </si>
  <si>
    <t>20111_纪检监察事务_调入资金</t>
  </si>
  <si>
    <t>20113_商贸事务_调入资金</t>
  </si>
  <si>
    <t>20114_知识产权事务_调入资金</t>
  </si>
  <si>
    <t>20123_民族事务_调入资金</t>
  </si>
  <si>
    <t>20125_港澳台事务_调入资金</t>
  </si>
  <si>
    <t>20126_档案事务_调入资金</t>
  </si>
  <si>
    <t>20128_民主党派及工商联事务_调入资金</t>
  </si>
  <si>
    <t>20129_群众团体事务_调入资金</t>
  </si>
  <si>
    <t>20131_党委办公厅（室）及相关机构事务_调入资金</t>
  </si>
  <si>
    <t>20132_组织事务_调入资金</t>
  </si>
  <si>
    <t>20133_宣传事务_调入资金</t>
  </si>
  <si>
    <t>20134_统战事务_调入资金</t>
  </si>
  <si>
    <t>20135_对外联络事务_调入资金</t>
  </si>
  <si>
    <t>20136_其他共产党事务支出_调入资金</t>
  </si>
  <si>
    <t>20137_网信事务_调入资金</t>
  </si>
  <si>
    <t>20138_市场监督管理事务_调入资金</t>
  </si>
  <si>
    <t>20139_社会工作事务_调入资金</t>
  </si>
  <si>
    <t>20140_信访事务_调入资金</t>
  </si>
  <si>
    <t>20141_数据事务_调入资金</t>
  </si>
  <si>
    <t>20199_其他一般公共服务支出_调入资金</t>
  </si>
  <si>
    <t>20201_外交管理事务_调入资金</t>
  </si>
  <si>
    <t>20202_驻外机构_调入资金</t>
  </si>
  <si>
    <t>20203_对外援助_调入资金</t>
  </si>
  <si>
    <t>20204_国际组织_调入资金</t>
  </si>
  <si>
    <t>20205_对外合作与交流_调入资金</t>
  </si>
  <si>
    <t>20206_对外宣传_调入资金</t>
  </si>
  <si>
    <t>20207_边界勘界联检_调入资金</t>
  </si>
  <si>
    <t>20208_国际发展合作_调入资金</t>
  </si>
  <si>
    <t>20299_其他外交支出_调入资金</t>
  </si>
  <si>
    <t>20301_军费_调入资金</t>
  </si>
  <si>
    <t>20304_国防科研事业_调入资金</t>
  </si>
  <si>
    <t>20305_专项工程_调入资金</t>
  </si>
  <si>
    <t>20306_国防动员_调入资金</t>
  </si>
  <si>
    <t>20399_其他国防支出_调入资金</t>
  </si>
  <si>
    <t>20401_武装警察部队_调入资金</t>
  </si>
  <si>
    <t>20402_公安_调入资金</t>
  </si>
  <si>
    <t>20403_国家安全_调入资金</t>
  </si>
  <si>
    <t>20404_检察_调入资金</t>
  </si>
  <si>
    <t>20405_法院_调入资金</t>
  </si>
  <si>
    <t>20406_司法_调入资金</t>
  </si>
  <si>
    <t>20407_监狱_调入资金</t>
  </si>
  <si>
    <t>20408_强制隔离戒毒_调入资金</t>
  </si>
  <si>
    <t>20409_国家保密_调入资金</t>
  </si>
  <si>
    <t>20410_缉私警察_调入资金</t>
  </si>
  <si>
    <t>20499_其他公共安全支出_调入资金</t>
  </si>
  <si>
    <t>20501_教育管理事务_调入资金</t>
  </si>
  <si>
    <t>20502_普通教育_调入资金</t>
  </si>
  <si>
    <t>20503_职业教育_调入资金</t>
  </si>
  <si>
    <t>20504_成人教育_调入资金</t>
  </si>
  <si>
    <t>20505_广播电视教育_调入资金</t>
  </si>
  <si>
    <t>20506_留学教育_调入资金</t>
  </si>
  <si>
    <t>20507_特殊教育_调入资金</t>
  </si>
  <si>
    <t>20508_进修及培训_调入资金</t>
  </si>
  <si>
    <t>20509_教育费附加安排的支出_调入资金</t>
  </si>
  <si>
    <t>20599_其他教育支出_调入资金</t>
  </si>
  <si>
    <t>20601_科学技术管理事务_调入资金</t>
  </si>
  <si>
    <t>20602_基础研究_调入资金</t>
  </si>
  <si>
    <t>20603_应用研究_调入资金</t>
  </si>
  <si>
    <t>20604_技术研究与开发_调入资金</t>
  </si>
  <si>
    <t>20605_科技条件与服务_调入资金</t>
  </si>
  <si>
    <t>20606_社会科学_调入资金</t>
  </si>
  <si>
    <t>20607_科学技术普及_调入资金</t>
  </si>
  <si>
    <t>20608_科技交流与合作_调入资金</t>
  </si>
  <si>
    <t>20609_科技重大项目_调入资金</t>
  </si>
  <si>
    <t>20699_其他科学技术支出_调入资金</t>
  </si>
  <si>
    <t>20701_文化和旅游_调入资金</t>
  </si>
  <si>
    <t>20702_文物_调入资金</t>
  </si>
  <si>
    <t>20703_体育_调入资金</t>
  </si>
  <si>
    <t>20706_新闻出版电影_调入资金</t>
  </si>
  <si>
    <t>20708_广播电视_调入资金</t>
  </si>
  <si>
    <t>20799_其他文化旅游体育与传媒支出_调入资金</t>
  </si>
  <si>
    <t>20801_人力资源和社会保障管理事务_调入资金</t>
  </si>
  <si>
    <t>20802_民政管理事务_调入资金</t>
  </si>
  <si>
    <t>20805_行政事业单位养老支出_调入资金</t>
  </si>
  <si>
    <t>20806_企业改革补助_调入资金</t>
  </si>
  <si>
    <t>20807_就业补助_调入资金</t>
  </si>
  <si>
    <t>20808_抚恤_调入资金</t>
  </si>
  <si>
    <t>20809_退役安置_调入资金</t>
  </si>
  <si>
    <t>20810_社会福利_调入资金</t>
  </si>
  <si>
    <t>20811_残疾人事业_调入资金</t>
  </si>
  <si>
    <t>20816_红十字事业_调入资金</t>
  </si>
  <si>
    <t>20819_最低生活保障_调入资金</t>
  </si>
  <si>
    <t>20820_临时救助_调入资金</t>
  </si>
  <si>
    <t>20821_特困人员救助供养_调入资金</t>
  </si>
  <si>
    <t>20824_补充道路交通事故社会救助基金_调入资金</t>
  </si>
  <si>
    <t>20825_其他生活救助_调入资金</t>
  </si>
  <si>
    <t>20826_财政对基本养老保险基金的补助_调入资金</t>
  </si>
  <si>
    <t>20827_财政对其他社会保险基金的补助_调入资金</t>
  </si>
  <si>
    <t>20828_退役军人管理事务_调入资金</t>
  </si>
  <si>
    <t>20830_财政代缴社会保险费支出_调入资金</t>
  </si>
  <si>
    <t>20899_其他社会保障和就业支出_调入资金</t>
  </si>
  <si>
    <t>21001_卫生健康管理事务_调入资金</t>
  </si>
  <si>
    <t>21002_公立医院_调入资金</t>
  </si>
  <si>
    <t>21003_基层医疗卫生机构_调入资金</t>
  </si>
  <si>
    <t>21004_公共卫生_调入资金</t>
  </si>
  <si>
    <t>21007_计划生育事务_调入资金</t>
  </si>
  <si>
    <t>21011_行政事业单位医疗_调入资金</t>
  </si>
  <si>
    <t>21012_财政对基本医疗保险基金的补助_调入资金</t>
  </si>
  <si>
    <t>21013_医疗救助_调入资金</t>
  </si>
  <si>
    <t>21014_优抚对象医疗_调入资金</t>
  </si>
  <si>
    <t>21015_医疗保障管理事务_调入资金</t>
  </si>
  <si>
    <t>21017_中医药事务_调入资金</t>
  </si>
  <si>
    <t>21018_疾病预防控制事务_调入资金</t>
  </si>
  <si>
    <t>21019_托育服务_调入资金</t>
  </si>
  <si>
    <t>21099_其他卫生健康支出_调入资金</t>
  </si>
  <si>
    <t>21101_环境保护管理事务_调入资金</t>
  </si>
  <si>
    <t>21102_环境监测与监察_调入资金</t>
  </si>
  <si>
    <t>21103_污染防治_调入资金</t>
  </si>
  <si>
    <t>21104_自然生态保护_调入资金</t>
  </si>
  <si>
    <t>21105_森林保护修复_调入资金</t>
  </si>
  <si>
    <t>21107_风沙荒漠治理_调入资金</t>
  </si>
  <si>
    <t>21108_退牧还草_调入资金</t>
  </si>
  <si>
    <t>21109_已垦草原退耕还草_调入资金</t>
  </si>
  <si>
    <t>21110_能源节约利用_调入资金</t>
  </si>
  <si>
    <t>21111_污染减排_调入资金</t>
  </si>
  <si>
    <t>21112_清洁能源_调入资金</t>
  </si>
  <si>
    <t>21113_循环经济_调入资金</t>
  </si>
  <si>
    <t>21114_能源管理事务_调入资金</t>
  </si>
  <si>
    <t>21199_其他节能环保支出_调入资金</t>
  </si>
  <si>
    <t>21201_城乡社区管理事务_调入资金</t>
  </si>
  <si>
    <t>21202_城乡社区规划与管理_调入资金</t>
  </si>
  <si>
    <t>21203_城乡社区公共设施_调入资金</t>
  </si>
  <si>
    <t>21205_城乡社区环境卫生_调入资金</t>
  </si>
  <si>
    <t>21206_建设市场管理与监督_调入资金</t>
  </si>
  <si>
    <t>21299_其他城乡社区支出_调入资金</t>
  </si>
  <si>
    <t>21301_农业农村_调入资金</t>
  </si>
  <si>
    <t>21302_林业和草原_调入资金</t>
  </si>
  <si>
    <t>21303_水利_调入资金</t>
  </si>
  <si>
    <t>21305_巩固脱贫攻坚成果衔接乡村振兴_调入资金</t>
  </si>
  <si>
    <t>21307_农村综合改革_调入资金</t>
  </si>
  <si>
    <t>21308_普惠金融发展支出_调入资金</t>
  </si>
  <si>
    <t>21309_目标价格补贴_调入资金</t>
  </si>
  <si>
    <t>21399_其他农林水支出_调入资金</t>
  </si>
  <si>
    <t>21401_公路水路运输_调入资金</t>
  </si>
  <si>
    <t>21402_铁路运输_调入资金</t>
  </si>
  <si>
    <t>21403_民用航空运输_调入资金</t>
  </si>
  <si>
    <t>21405_邮政业支出_调入资金</t>
  </si>
  <si>
    <t>21499_其他交通运输支出_调入资金</t>
  </si>
  <si>
    <t>21501_资源勘探开发_调入资金</t>
  </si>
  <si>
    <t>21502_制造业_调入资金</t>
  </si>
  <si>
    <t>21503_建筑业_调入资金</t>
  </si>
  <si>
    <t>21505_工业和信息产业_调入资金</t>
  </si>
  <si>
    <t>21507_国有资产监管_调入资金</t>
  </si>
  <si>
    <t>21508_支持中小企业发展和管理支出_调入资金</t>
  </si>
  <si>
    <t>21599_其他资源勘探工业信息等支出_调入资金</t>
  </si>
  <si>
    <t>21602_商业流通事务_调入资金</t>
  </si>
  <si>
    <t>21606_涉外发展服务支出_调入资金</t>
  </si>
  <si>
    <t>21699_其他商业服务业等支出_调入资金</t>
  </si>
  <si>
    <t>21701_金融部门行政支出_调入资金</t>
  </si>
  <si>
    <t>21702_金融部门监管支出_调入资金</t>
  </si>
  <si>
    <t>21703_金融发展支出_调入资金</t>
  </si>
  <si>
    <t>21704_金融调控支出_调入资金</t>
  </si>
  <si>
    <t>21799_其他金融支出_调入资金</t>
  </si>
  <si>
    <t>21901_一般公共服务_调入资金</t>
  </si>
  <si>
    <t>21902_教育_调入资金</t>
  </si>
  <si>
    <t>21903_文化旅游体育与传媒_调入资金</t>
  </si>
  <si>
    <t>21904_卫生健康_调入资金</t>
  </si>
  <si>
    <t>21905_节能环保_调入资金</t>
  </si>
  <si>
    <t>21906_农业农村_调入资金</t>
  </si>
  <si>
    <t>21907_交通运输_调入资金</t>
  </si>
  <si>
    <t>21908_住房保障_调入资金</t>
  </si>
  <si>
    <t>21999_其他支出_调入资金</t>
  </si>
  <si>
    <t>22001_自然资源事务_调入资金</t>
  </si>
  <si>
    <t>22005_气象事务_调入资金</t>
  </si>
  <si>
    <t>22099_其他自然资源海洋气象等支出_调入资金</t>
  </si>
  <si>
    <t>22101_保障性安居工程支出_调入资金</t>
  </si>
  <si>
    <t>22102_住房改革支出_调入资金</t>
  </si>
  <si>
    <t>22103_城乡社区住宅_调入资金</t>
  </si>
  <si>
    <t>22201_粮油物资事务_调入资金</t>
  </si>
  <si>
    <t>22203_能源储备_调入资金</t>
  </si>
  <si>
    <t>22204_粮油储备_调入资金</t>
  </si>
  <si>
    <t>22205_重要商品储备_调入资金</t>
  </si>
  <si>
    <t>22401_应急管理事务_调入资金</t>
  </si>
  <si>
    <t>22402_消防救援事务_调入资金</t>
  </si>
  <si>
    <t>22404_矿山安全_调入资金</t>
  </si>
  <si>
    <t>22405_地震事务_调入资金</t>
  </si>
  <si>
    <t>22406_自然灾害防治_调入资金</t>
  </si>
  <si>
    <t>22407_自然灾害救灾及恢复重建支出_调入资金</t>
  </si>
  <si>
    <t>22499_其他灾害防治及应急管理支出_调入资金</t>
  </si>
  <si>
    <t>227_预备费_调入资金</t>
  </si>
  <si>
    <t>22902_年初预留_调入资金</t>
  </si>
  <si>
    <t>22999_其他支出_调入资金</t>
  </si>
  <si>
    <t>23203_地方政府一般债务付息支出_调入资金</t>
  </si>
  <si>
    <t>23303_地方政府一般债务发行费用支出_调入资金</t>
  </si>
  <si>
    <t>201_一般公共服务支出_调入资金</t>
  </si>
  <si>
    <t>202_外交支出_调入资金</t>
  </si>
  <si>
    <t>203_国防支出_调入资金</t>
  </si>
  <si>
    <t>204_公共安全支出_调入资金</t>
  </si>
  <si>
    <t>205_教育支出_调入资金</t>
  </si>
  <si>
    <t>206_科学技术支出_调入资金</t>
  </si>
  <si>
    <t>207_文化旅游体育与传媒支出_调入资金</t>
  </si>
  <si>
    <t>208_社会保障和就业支出_调入资金</t>
  </si>
  <si>
    <t>210_卫生健康支出_调入资金</t>
  </si>
  <si>
    <t>211_节能环保支出_调入资金</t>
  </si>
  <si>
    <t>212_城乡社区支出_调入资金</t>
  </si>
  <si>
    <t>213_农林水支出_调入资金</t>
  </si>
  <si>
    <t>214_交通运输支出_调入资金</t>
  </si>
  <si>
    <t>215_资源勘探工业信息等支出_调入资金</t>
  </si>
  <si>
    <t>216_商业服务业等支出_调入资金</t>
  </si>
  <si>
    <t>217_金融支出_调入资金</t>
  </si>
  <si>
    <t>219_援助其他地区支出_调入资金</t>
  </si>
  <si>
    <t>220_自然资源海洋气象等支出_调入资金</t>
  </si>
  <si>
    <t>221_住房保障支出_调入资金</t>
  </si>
  <si>
    <t>222_粮油物资储备支出_调入资金</t>
  </si>
  <si>
    <t>224_灾害防治及应急管理支出_调入资金</t>
  </si>
  <si>
    <t>229_其他支出_调入资金</t>
  </si>
  <si>
    <t>232_债务付息支出_调入资金</t>
  </si>
  <si>
    <t>233_债务发行费用支出_调入资金</t>
  </si>
  <si>
    <t>支出总计_调入资金</t>
  </si>
  <si>
    <t>20101_人大事务_政府债务资金</t>
  </si>
  <si>
    <t>20102_政协事务_政府债务资金</t>
  </si>
  <si>
    <t>20103_政府办公厅（室）及相关机构事务_政府债务资金</t>
  </si>
  <si>
    <t>20104_发展与改革事务_政府债务资金</t>
  </si>
  <si>
    <t>20105_统计信息事务_政府债务资金</t>
  </si>
  <si>
    <t>20106_财政事务_政府债务资金</t>
  </si>
  <si>
    <t>20107_税收事务_政府债务资金</t>
  </si>
  <si>
    <t>20108_审计事务_政府债务资金</t>
  </si>
  <si>
    <t>20109_海关事务_政府债务资金</t>
  </si>
  <si>
    <t>20111_纪检监察事务_政府债务资金</t>
  </si>
  <si>
    <t>20113_商贸事务_政府债务资金</t>
  </si>
  <si>
    <t>20114_知识产权事务_政府债务资金</t>
  </si>
  <si>
    <t>20123_民族事务_政府债务资金</t>
  </si>
  <si>
    <t>20125_港澳台事务_政府债务资金</t>
  </si>
  <si>
    <t>20126_档案事务_政府债务资金</t>
  </si>
  <si>
    <t>20128_民主党派及工商联事务_政府债务资金</t>
  </si>
  <si>
    <t>20129_群众团体事务_政府债务资金</t>
  </si>
  <si>
    <t>20131_党委办公厅（室）及相关机构事务_政府债务资金</t>
  </si>
  <si>
    <t>20132_组织事务_政府债务资金</t>
  </si>
  <si>
    <t>20133_宣传事务_政府债务资金</t>
  </si>
  <si>
    <t>20134_统战事务_政府债务资金</t>
  </si>
  <si>
    <t>20135_对外联络事务_政府债务资金</t>
  </si>
  <si>
    <t>20136_其他共产党事务支出_政府债务资金</t>
  </si>
  <si>
    <t>20137_网信事务_政府债务资金</t>
  </si>
  <si>
    <t>20138_市场监督管理事务_政府债务资金</t>
  </si>
  <si>
    <t>20139_社会工作事务_政府债务资金</t>
  </si>
  <si>
    <t>20140_信访事务_政府债务资金</t>
  </si>
  <si>
    <t>20141_数据事务_政府债务资金</t>
  </si>
  <si>
    <t>20199_其他一般公共服务支出_政府债务资金</t>
  </si>
  <si>
    <t>20201_外交管理事务_政府债务资金</t>
  </si>
  <si>
    <t>20202_驻外机构_政府债务资金</t>
  </si>
  <si>
    <t>20203_对外援助_政府债务资金</t>
  </si>
  <si>
    <t>20204_国际组织_政府债务资金</t>
  </si>
  <si>
    <t>20205_对外合作与交流_政府债务资金</t>
  </si>
  <si>
    <t>20206_对外宣传_政府债务资金</t>
  </si>
  <si>
    <t>20207_边界勘界联检_政府债务资金</t>
  </si>
  <si>
    <t>20208_国际发展合作_政府债务资金</t>
  </si>
  <si>
    <t>20299_其他外交支出_政府债务资金</t>
  </si>
  <si>
    <t>20301_军费_政府债务资金</t>
  </si>
  <si>
    <t>20304_国防科研事业_政府债务资金</t>
  </si>
  <si>
    <t>20305_专项工程_政府债务资金</t>
  </si>
  <si>
    <t>20306_国防动员_政府债务资金</t>
  </si>
  <si>
    <t>20399_其他国防支出_政府债务资金</t>
  </si>
  <si>
    <t>20401_武装警察部队_政府债务资金</t>
  </si>
  <si>
    <t>20402_公安_政府债务资金</t>
  </si>
  <si>
    <t>20403_国家安全_政府债务资金</t>
  </si>
  <si>
    <t>20404_检察_政府债务资金</t>
  </si>
  <si>
    <t>20405_法院_政府债务资金</t>
  </si>
  <si>
    <t>20406_司法_政府债务资金</t>
  </si>
  <si>
    <t>20407_监狱_政府债务资金</t>
  </si>
  <si>
    <t>20408_强制隔离戒毒_政府债务资金</t>
  </si>
  <si>
    <t>20409_国家保密_政府债务资金</t>
  </si>
  <si>
    <t>20410_缉私警察_政府债务资金</t>
  </si>
  <si>
    <t>20499_其他公共安全支出_政府债务资金</t>
  </si>
  <si>
    <t>20501_教育管理事务_政府债务资金</t>
  </si>
  <si>
    <t>20502_普通教育_政府债务资金</t>
  </si>
  <si>
    <t>20503_职业教育_政府债务资金</t>
  </si>
  <si>
    <t>20504_成人教育_政府债务资金</t>
  </si>
  <si>
    <t>20505_广播电视教育_政府债务资金</t>
  </si>
  <si>
    <t>20506_留学教育_政府债务资金</t>
  </si>
  <si>
    <t>20507_特殊教育_政府债务资金</t>
  </si>
  <si>
    <t>20508_进修及培训_政府债务资金</t>
  </si>
  <si>
    <t>20509_教育费附加安排的支出_政府债务资金</t>
  </si>
  <si>
    <t>20599_其他教育支出_政府债务资金</t>
  </si>
  <si>
    <t>20601_科学技术管理事务_政府债务资金</t>
  </si>
  <si>
    <t>20602_基础研究_政府债务资金</t>
  </si>
  <si>
    <t>20603_应用研究_政府债务资金</t>
  </si>
  <si>
    <t>20604_技术研究与开发_政府债务资金</t>
  </si>
  <si>
    <t>20605_科技条件与服务_政府债务资金</t>
  </si>
  <si>
    <t>20606_社会科学_政府债务资金</t>
  </si>
  <si>
    <t>20607_科学技术普及_政府债务资金</t>
  </si>
  <si>
    <t>20608_科技交流与合作_政府债务资金</t>
  </si>
  <si>
    <t>20609_科技重大项目_政府债务资金</t>
  </si>
  <si>
    <t>20699_其他科学技术支出_政府债务资金</t>
  </si>
  <si>
    <t>20701_文化和旅游_政府债务资金</t>
  </si>
  <si>
    <t>20702_文物_政府债务资金</t>
  </si>
  <si>
    <t>20703_体育_政府债务资金</t>
  </si>
  <si>
    <t>20706_新闻出版电影_政府债务资金</t>
  </si>
  <si>
    <t>20708_广播电视_政府债务资金</t>
  </si>
  <si>
    <t>20799_其他文化旅游体育与传媒支出_政府债务资金</t>
  </si>
  <si>
    <t>20801_人力资源和社会保障管理事务_政府债务资金</t>
  </si>
  <si>
    <t>20802_民政管理事务_政府债务资金</t>
  </si>
  <si>
    <t>20805_行政事业单位养老支出_政府债务资金</t>
  </si>
  <si>
    <t>20806_企业改革补助_政府债务资金</t>
  </si>
  <si>
    <t>20807_就业补助_政府债务资金</t>
  </si>
  <si>
    <t>20808_抚恤_政府债务资金</t>
  </si>
  <si>
    <t>20809_退役安置_政府债务资金</t>
  </si>
  <si>
    <t>20810_社会福利_政府债务资金</t>
  </si>
  <si>
    <t>20811_残疾人事业_政府债务资金</t>
  </si>
  <si>
    <t>20816_红十字事业_政府债务资金</t>
  </si>
  <si>
    <t>20819_最低生活保障_政府债务资金</t>
  </si>
  <si>
    <t>20820_临时救助_政府债务资金</t>
  </si>
  <si>
    <t>20821_特困人员救助供养_政府债务资金</t>
  </si>
  <si>
    <t>20824_补充道路交通事故社会救助基金_政府债务资金</t>
  </si>
  <si>
    <t>20825_其他生活救助_政府债务资金</t>
  </si>
  <si>
    <t>20826_财政对基本养老保险基金的补助_政府债务资金</t>
  </si>
  <si>
    <t>20827_财政对其他社会保险基金的补助_政府债务资金</t>
  </si>
  <si>
    <t>20828_退役军人管理事务_政府债务资金</t>
  </si>
  <si>
    <t>20830_财政代缴社会保险费支出_政府债务资金</t>
  </si>
  <si>
    <t>20899_其他社会保障和就业支出_政府债务资金</t>
  </si>
  <si>
    <t>21001_卫生健康管理事务_政府债务资金</t>
  </si>
  <si>
    <t>21002_公立医院_政府债务资金</t>
  </si>
  <si>
    <t>21003_基层医疗卫生机构_政府债务资金</t>
  </si>
  <si>
    <t>21004_公共卫生_政府债务资金</t>
  </si>
  <si>
    <t>21007_计划生育事务_政府债务资金</t>
  </si>
  <si>
    <t>21011_行政事业单位医疗_政府债务资金</t>
  </si>
  <si>
    <t>21012_财政对基本医疗保险基金的补助_政府债务资金</t>
  </si>
  <si>
    <t>21013_医疗救助_政府债务资金</t>
  </si>
  <si>
    <t>21014_优抚对象医疗_政府债务资金</t>
  </si>
  <si>
    <t>21015_医疗保障管理事务_政府债务资金</t>
  </si>
  <si>
    <t>21017_中医药事务_政府债务资金</t>
  </si>
  <si>
    <t>21018_疾病预防控制事务_政府债务资金</t>
  </si>
  <si>
    <t>21019_托育服务_政府债务资金</t>
  </si>
  <si>
    <t>21099_其他卫生健康支出_政府债务资金</t>
  </si>
  <si>
    <t>21101_环境保护管理事务_政府债务资金</t>
  </si>
  <si>
    <t>21102_环境监测与监察_政府债务资金</t>
  </si>
  <si>
    <t>21103_污染防治_政府债务资金</t>
  </si>
  <si>
    <t>21104_自然生态保护_政府债务资金</t>
  </si>
  <si>
    <t>21105_森林保护修复_政府债务资金</t>
  </si>
  <si>
    <t>21107_风沙荒漠治理_政府债务资金</t>
  </si>
  <si>
    <t>21108_退牧还草_政府债务资金</t>
  </si>
  <si>
    <t>21109_已垦草原退耕还草_政府债务资金</t>
  </si>
  <si>
    <t>21110_能源节约利用_政府债务资金</t>
  </si>
  <si>
    <t>21111_污染减排_政府债务资金</t>
  </si>
  <si>
    <t>21112_清洁能源_政府债务资金</t>
  </si>
  <si>
    <t>21113_循环经济_政府债务资金</t>
  </si>
  <si>
    <t>21114_能源管理事务_政府债务资金</t>
  </si>
  <si>
    <t>21199_其他节能环保支出_政府债务资金</t>
  </si>
  <si>
    <t>21201_城乡社区管理事务_政府债务资金</t>
  </si>
  <si>
    <t>21202_城乡社区规划与管理_政府债务资金</t>
  </si>
  <si>
    <t>21203_城乡社区公共设施_政府债务资金</t>
  </si>
  <si>
    <t>21205_城乡社区环境卫生_政府债务资金</t>
  </si>
  <si>
    <t>21206_建设市场管理与监督_政府债务资金</t>
  </si>
  <si>
    <t>21299_其他城乡社区支出_政府债务资金</t>
  </si>
  <si>
    <t>21301_农业农村_政府债务资金</t>
  </si>
  <si>
    <t>21302_林业和草原_政府债务资金</t>
  </si>
  <si>
    <t>21303_水利_政府债务资金</t>
  </si>
  <si>
    <t>21305_巩固脱贫攻坚成果衔接乡村振兴_政府债务资金</t>
  </si>
  <si>
    <t>21307_农村综合改革_政府债务资金</t>
  </si>
  <si>
    <t>21308_普惠金融发展支出_政府债务资金</t>
  </si>
  <si>
    <t>21309_目标价格补贴_政府债务资金</t>
  </si>
  <si>
    <t>21399_其他农林水支出_政府债务资金</t>
  </si>
  <si>
    <t>21401_公路水路运输_政府债务资金</t>
  </si>
  <si>
    <t>21402_铁路运输_政府债务资金</t>
  </si>
  <si>
    <t>21403_民用航空运输_政府债务资金</t>
  </si>
  <si>
    <t>21405_邮政业支出_政府债务资金</t>
  </si>
  <si>
    <t>21499_其他交通运输支出_政府债务资金</t>
  </si>
  <si>
    <t>21501_资源勘探开发_政府债务资金</t>
  </si>
  <si>
    <t>21502_制造业_政府债务资金</t>
  </si>
  <si>
    <t>21503_建筑业_政府债务资金</t>
  </si>
  <si>
    <t>21505_工业和信息产业_政府债务资金</t>
  </si>
  <si>
    <t>21507_国有资产监管_政府债务资金</t>
  </si>
  <si>
    <t>21508_支持中小企业发展和管理支出_政府债务资金</t>
  </si>
  <si>
    <t>21599_其他资源勘探工业信息等支出_政府债务资金</t>
  </si>
  <si>
    <t>21602_商业流通事务_政府债务资金</t>
  </si>
  <si>
    <t>21606_涉外发展服务支出_政府债务资金</t>
  </si>
  <si>
    <t>21699_其他商业服务业等支出_政府债务资金</t>
  </si>
  <si>
    <t>21701_金融部门行政支出_政府债务资金</t>
  </si>
  <si>
    <t>21702_金融部门监管支出_政府债务资金</t>
  </si>
  <si>
    <t>21703_金融发展支出_政府债务资金</t>
  </si>
  <si>
    <t>21704_金融调控支出_政府债务资金</t>
  </si>
  <si>
    <t>21799_其他金融支出_政府债务资金</t>
  </si>
  <si>
    <t>21901_一般公共服务_政府债务资金</t>
  </si>
  <si>
    <t>21902_教育_政府债务资金</t>
  </si>
  <si>
    <t>21903_文化旅游体育与传媒_政府债务资金</t>
  </si>
  <si>
    <t>21904_卫生健康_政府债务资金</t>
  </si>
  <si>
    <t>21905_节能环保_政府债务资金</t>
  </si>
  <si>
    <t>21906_农业农村_政府债务资金</t>
  </si>
  <si>
    <t>21907_交通运输_政府债务资金</t>
  </si>
  <si>
    <t>21908_住房保障_政府债务资金</t>
  </si>
  <si>
    <t>21999_其他支出_政府债务资金</t>
  </si>
  <si>
    <t>22001_自然资源事务_政府债务资金</t>
  </si>
  <si>
    <t>22005_气象事务_政府债务资金</t>
  </si>
  <si>
    <t>22099_其他自然资源海洋气象等支出_政府债务资金</t>
  </si>
  <si>
    <t>22101_保障性安居工程支出_政府债务资金</t>
  </si>
  <si>
    <t>22102_住房改革支出_政府债务资金</t>
  </si>
  <si>
    <t>22103_城乡社区住宅_政府债务资金</t>
  </si>
  <si>
    <t>22201_粮油物资事务_政府债务资金</t>
  </si>
  <si>
    <t>22203_能源储备_政府债务资金</t>
  </si>
  <si>
    <t>22204_粮油储备_政府债务资金</t>
  </si>
  <si>
    <t>22205_重要商品储备_政府债务资金</t>
  </si>
  <si>
    <t>22401_应急管理事务_政府债务资金</t>
  </si>
  <si>
    <t>22402_消防救援事务_政府债务资金</t>
  </si>
  <si>
    <t>22404_矿山安全_政府债务资金</t>
  </si>
  <si>
    <t>22405_地震事务_政府债务资金</t>
  </si>
  <si>
    <t>22406_自然灾害防治_政府债务资金</t>
  </si>
  <si>
    <t>22407_自然灾害救灾及恢复重建支出_政府债务资金</t>
  </si>
  <si>
    <t>22499_其他灾害防治及应急管理支出_政府债务资金</t>
  </si>
  <si>
    <t>227_预备费_政府债务资金</t>
  </si>
  <si>
    <t>22902_年初预留_政府债务资金</t>
  </si>
  <si>
    <t>22999_其他支出_政府债务资金</t>
  </si>
  <si>
    <t>23203_地方政府一般债务付息支出_政府债务资金</t>
  </si>
  <si>
    <t>23303_地方政府一般债务发行费用支出_政府债务资金</t>
  </si>
  <si>
    <t>201_一般公共服务支出_政府债务资金</t>
  </si>
  <si>
    <t>202_外交支出_政府债务资金</t>
  </si>
  <si>
    <t>203_国防支出_政府债务资金</t>
  </si>
  <si>
    <t>204_公共安全支出_政府债务资金</t>
  </si>
  <si>
    <t>205_教育支出_政府债务资金</t>
  </si>
  <si>
    <t>206_科学技术支出_政府债务资金</t>
  </si>
  <si>
    <t>207_文化旅游体育与传媒支出_政府债务资金</t>
  </si>
  <si>
    <t>208_社会保障和就业支出_政府债务资金</t>
  </si>
  <si>
    <t>210_卫生健康支出_政府债务资金</t>
  </si>
  <si>
    <t>211_节能环保支出_政府债务资金</t>
  </si>
  <si>
    <t>212_城乡社区支出_政府债务资金</t>
  </si>
  <si>
    <t>213_农林水支出_政府债务资金</t>
  </si>
  <si>
    <t>214_交通运输支出_政府债务资金</t>
  </si>
  <si>
    <t>215_资源勘探工业信息等支出_政府债务资金</t>
  </si>
  <si>
    <t>216_商业服务业等支出_政府债务资金</t>
  </si>
  <si>
    <t>217_金融支出_政府债务资金</t>
  </si>
  <si>
    <t>219_援助其他地区支出_政府债务资金</t>
  </si>
  <si>
    <t>220_自然资源海洋气象等支出_政府债务资金</t>
  </si>
  <si>
    <t>221_住房保障支出_政府债务资金</t>
  </si>
  <si>
    <t>222_粮油物资储备支出_政府债务资金</t>
  </si>
  <si>
    <t>224_灾害防治及应急管理支出_政府债务资金</t>
  </si>
  <si>
    <t>229_其他支出_政府债务资金</t>
  </si>
  <si>
    <t>232_债务付息支出_政府债务资金</t>
  </si>
  <si>
    <t>233_债务发行费用支出_政府债务资金</t>
  </si>
  <si>
    <t>支出总计_政府债务资金</t>
  </si>
  <si>
    <t>20101_人大事务_其他资金</t>
  </si>
  <si>
    <t>20102_政协事务_其他资金</t>
  </si>
  <si>
    <t>20103_政府办公厅（室）及相关机构事务_其他资金</t>
  </si>
  <si>
    <t>20104_发展与改革事务_其他资金</t>
  </si>
  <si>
    <t>20105_统计信息事务_其他资金</t>
  </si>
  <si>
    <t>20106_财政事务_其他资金</t>
  </si>
  <si>
    <t>20107_税收事务_其他资金</t>
  </si>
  <si>
    <t>20108_审计事务_其他资金</t>
  </si>
  <si>
    <t>20109_海关事务_其他资金</t>
  </si>
  <si>
    <t>20111_纪检监察事务_其他资金</t>
  </si>
  <si>
    <t>20113_商贸事务_其他资金</t>
  </si>
  <si>
    <t>20114_知识产权事务_其他资金</t>
  </si>
  <si>
    <t>20123_民族事务_其他资金</t>
  </si>
  <si>
    <t>20125_港澳台事务_其他资金</t>
  </si>
  <si>
    <t>20126_档案事务_其他资金</t>
  </si>
  <si>
    <t>20128_民主党派及工商联事务_其他资金</t>
  </si>
  <si>
    <t>20129_群众团体事务_其他资金</t>
  </si>
  <si>
    <t>20131_党委办公厅（室）及相关机构事务_其他资金</t>
  </si>
  <si>
    <t>20132_组织事务_其他资金</t>
  </si>
  <si>
    <t>20133_宣传事务_其他资金</t>
  </si>
  <si>
    <t>20134_统战事务_其他资金</t>
  </si>
  <si>
    <t>20135_对外联络事务_其他资金</t>
  </si>
  <si>
    <t>20136_其他共产党事务支出_其他资金</t>
  </si>
  <si>
    <t>20137_网信事务_其他资金</t>
  </si>
  <si>
    <t>20138_市场监督管理事务_其他资金</t>
  </si>
  <si>
    <t>20139_社会工作事务_其他资金</t>
  </si>
  <si>
    <t>20140_信访事务_其他资金</t>
  </si>
  <si>
    <t>20141_数据事务_其他资金</t>
  </si>
  <si>
    <t>20199_其他一般公共服务支出_其他资金</t>
  </si>
  <si>
    <t>20201_外交管理事务_其他资金</t>
  </si>
  <si>
    <t>20202_驻外机构_其他资金</t>
  </si>
  <si>
    <t>20203_对外援助_其他资金</t>
  </si>
  <si>
    <t>20204_国际组织_其他资金</t>
  </si>
  <si>
    <t>20205_对外合作与交流_其他资金</t>
  </si>
  <si>
    <t>20206_对外宣传_其他资金</t>
  </si>
  <si>
    <t>20207_边界勘界联检_其他资金</t>
  </si>
  <si>
    <t>20208_国际发展合作_其他资金</t>
  </si>
  <si>
    <t>20299_其他外交支出_其他资金</t>
  </si>
  <si>
    <t>20301_军费_其他资金</t>
  </si>
  <si>
    <t>20304_国防科研事业_其他资金</t>
  </si>
  <si>
    <t>20305_专项工程_其他资金</t>
  </si>
  <si>
    <t>20306_国防动员_其他资金</t>
  </si>
  <si>
    <t>20399_其他国防支出_其他资金</t>
  </si>
  <si>
    <t>20401_武装警察部队_其他资金</t>
  </si>
  <si>
    <t>20402_公安_其他资金</t>
  </si>
  <si>
    <t>20403_国家安全_其他资金</t>
  </si>
  <si>
    <t>20404_检察_其他资金</t>
  </si>
  <si>
    <t>20405_法院_其他资金</t>
  </si>
  <si>
    <t>20406_司法_其他资金</t>
  </si>
  <si>
    <t>20407_监狱_其他资金</t>
  </si>
  <si>
    <t>20408_强制隔离戒毒_其他资金</t>
  </si>
  <si>
    <t>20409_国家保密_其他资金</t>
  </si>
  <si>
    <t>20410_缉私警察_其他资金</t>
  </si>
  <si>
    <t>20499_其他公共安全支出_其他资金</t>
  </si>
  <si>
    <t>20501_教育管理事务_其他资金</t>
  </si>
  <si>
    <t>20502_普通教育_其他资金</t>
  </si>
  <si>
    <t>20503_职业教育_其他资金</t>
  </si>
  <si>
    <t>20504_成人教育_其他资金</t>
  </si>
  <si>
    <t>20505_广播电视教育_其他资金</t>
  </si>
  <si>
    <t>20506_留学教育_其他资金</t>
  </si>
  <si>
    <t>20507_特殊教育_其他资金</t>
  </si>
  <si>
    <t>20508_进修及培训_其他资金</t>
  </si>
  <si>
    <t>20509_教育费附加安排的支出_其他资金</t>
  </si>
  <si>
    <t>20599_其他教育支出_其他资金</t>
  </si>
  <si>
    <t>20601_科学技术管理事务_其他资金</t>
  </si>
  <si>
    <t>20602_基础研究_其他资金</t>
  </si>
  <si>
    <t>20603_应用研究_其他资金</t>
  </si>
  <si>
    <t>20604_技术研究与开发_其他资金</t>
  </si>
  <si>
    <t>20605_科技条件与服务_其他资金</t>
  </si>
  <si>
    <t>20606_社会科学_其他资金</t>
  </si>
  <si>
    <t>20607_科学技术普及_其他资金</t>
  </si>
  <si>
    <t>20608_科技交流与合作_其他资金</t>
  </si>
  <si>
    <t>20609_科技重大项目_其他资金</t>
  </si>
  <si>
    <t>20699_其他科学技术支出_其他资金</t>
  </si>
  <si>
    <t>20701_文化和旅游_其他资金</t>
  </si>
  <si>
    <t>20702_文物_其他资金</t>
  </si>
  <si>
    <t>20703_体育_其他资金</t>
  </si>
  <si>
    <t>20706_新闻出版电影_其他资金</t>
  </si>
  <si>
    <t>20708_广播电视_其他资金</t>
  </si>
  <si>
    <t>20799_其他文化旅游体育与传媒支出_其他资金</t>
  </si>
  <si>
    <t>20801_人力资源和社会保障管理事务_其他资金</t>
  </si>
  <si>
    <t>20802_民政管理事务_其他资金</t>
  </si>
  <si>
    <t>20805_行政事业单位养老支出_其他资金</t>
  </si>
  <si>
    <t>20806_企业改革补助_其他资金</t>
  </si>
  <si>
    <t>20807_就业补助_其他资金</t>
  </si>
  <si>
    <t>20808_抚恤_其他资金</t>
  </si>
  <si>
    <t>20809_退役安置_其他资金</t>
  </si>
  <si>
    <t>20810_社会福利_其他资金</t>
  </si>
  <si>
    <t>20811_残疾人事业_其他资金</t>
  </si>
  <si>
    <t>20816_红十字事业_其他资金</t>
  </si>
  <si>
    <t>20819_最低生活保障_其他资金</t>
  </si>
  <si>
    <t>20820_临时救助_其他资金</t>
  </si>
  <si>
    <t>20821_特困人员救助供养_其他资金</t>
  </si>
  <si>
    <t>20824_补充道路交通事故社会救助基金_其他资金</t>
  </si>
  <si>
    <t>20825_其他生活救助_其他资金</t>
  </si>
  <si>
    <t>20826_财政对基本养老保险基金的补助_其他资金</t>
  </si>
  <si>
    <t>20827_财政对其他社会保险基金的补助_其他资金</t>
  </si>
  <si>
    <t>20828_退役军人管理事务_其他资金</t>
  </si>
  <si>
    <t>20830_财政代缴社会保险费支出_其他资金</t>
  </si>
  <si>
    <t>20899_其他社会保障和就业支出_其他资金</t>
  </si>
  <si>
    <t>21001_卫生健康管理事务_其他资金</t>
  </si>
  <si>
    <t>21002_公立医院_其他资金</t>
  </si>
  <si>
    <t>21003_基层医疗卫生机构_其他资金</t>
  </si>
  <si>
    <t>21004_公共卫生_其他资金</t>
  </si>
  <si>
    <t>21007_计划生育事务_其他资金</t>
  </si>
  <si>
    <t>21011_行政事业单位医疗_其他资金</t>
  </si>
  <si>
    <t>21012_财政对基本医疗保险基金的补助_其他资金</t>
  </si>
  <si>
    <t>21013_医疗救助_其他资金</t>
  </si>
  <si>
    <t>21014_优抚对象医疗_其他资金</t>
  </si>
  <si>
    <t>21015_医疗保障管理事务_其他资金</t>
  </si>
  <si>
    <t>21017_中医药事务_其他资金</t>
  </si>
  <si>
    <t>21018_疾病预防控制事务_其他资金</t>
  </si>
  <si>
    <t>21019_托育服务_其他资金</t>
  </si>
  <si>
    <t>21099_其他卫生健康支出_其他资金</t>
  </si>
  <si>
    <t>21101_环境保护管理事务_其他资金</t>
  </si>
  <si>
    <t>21102_环境监测与监察_其他资金</t>
  </si>
  <si>
    <t>21103_污染防治_其他资金</t>
  </si>
  <si>
    <t>21104_自然生态保护_其他资金</t>
  </si>
  <si>
    <t>21105_森林保护修复_其他资金</t>
  </si>
  <si>
    <t>21107_风沙荒漠治理_其他资金</t>
  </si>
  <si>
    <t>21108_退牧还草_其他资金</t>
  </si>
  <si>
    <t>21109_已垦草原退耕还草_其他资金</t>
  </si>
  <si>
    <t>21110_能源节约利用_其他资金</t>
  </si>
  <si>
    <t>21111_污染减排_其他资金</t>
  </si>
  <si>
    <t>21112_清洁能源_其他资金</t>
  </si>
  <si>
    <t>21113_循环经济_其他资金</t>
  </si>
  <si>
    <t>21114_能源管理事务_其他资金</t>
  </si>
  <si>
    <t>21199_其他节能环保支出_其他资金</t>
  </si>
  <si>
    <t>21201_城乡社区管理事务_其他资金</t>
  </si>
  <si>
    <t>21202_城乡社区规划与管理_其他资金</t>
  </si>
  <si>
    <t>21203_城乡社区公共设施_其他资金</t>
  </si>
  <si>
    <t>21205_城乡社区环境卫生_其他资金</t>
  </si>
  <si>
    <t>21206_建设市场管理与监督_其他资金</t>
  </si>
  <si>
    <t>21299_其他城乡社区支出_其他资金</t>
  </si>
  <si>
    <t>21301_农业农村_其他资金</t>
  </si>
  <si>
    <t>21302_林业和草原_其他资金</t>
  </si>
  <si>
    <t>21303_水利_其他资金</t>
  </si>
  <si>
    <t>21305_巩固脱贫攻坚成果衔接乡村振兴_其他资金</t>
  </si>
  <si>
    <t>21307_农村综合改革_其他资金</t>
  </si>
  <si>
    <t>21308_普惠金融发展支出_其他资金</t>
  </si>
  <si>
    <t>21309_目标价格补贴_其他资金</t>
  </si>
  <si>
    <t>21399_其他农林水支出_其他资金</t>
  </si>
  <si>
    <t>21401_公路水路运输_其他资金</t>
  </si>
  <si>
    <t>21402_铁路运输_其他资金</t>
  </si>
  <si>
    <t>21403_民用航空运输_其他资金</t>
  </si>
  <si>
    <t>21405_邮政业支出_其他资金</t>
  </si>
  <si>
    <t>21499_其他交通运输支出_其他资金</t>
  </si>
  <si>
    <t>21501_资源勘探开发_其他资金</t>
  </si>
  <si>
    <t>21502_制造业_其他资金</t>
  </si>
  <si>
    <t>21503_建筑业_其他资金</t>
  </si>
  <si>
    <t>21505_工业和信息产业_其他资金</t>
  </si>
  <si>
    <t>21507_国有资产监管_其他资金</t>
  </si>
  <si>
    <t>21508_支持中小企业发展和管理支出_其他资金</t>
  </si>
  <si>
    <t>21599_其他资源勘探工业信息等支出_其他资金</t>
  </si>
  <si>
    <t>21602_商业流通事务_其他资金</t>
  </si>
  <si>
    <t>21606_涉外发展服务支出_其他资金</t>
  </si>
  <si>
    <t>21699_其他商业服务业等支出_其他资金</t>
  </si>
  <si>
    <t>21701_金融部门行政支出_其他资金</t>
  </si>
  <si>
    <t>21702_金融部门监管支出_其他资金</t>
  </si>
  <si>
    <t>21703_金融发展支出_其他资金</t>
  </si>
  <si>
    <t>21704_金融调控支出_其他资金</t>
  </si>
  <si>
    <t>21799_其他金融支出_其他资金</t>
  </si>
  <si>
    <t>21901_一般公共服务_其他资金</t>
  </si>
  <si>
    <t>21902_教育_其他资金</t>
  </si>
  <si>
    <t>21903_文化旅游体育与传媒_其他资金</t>
  </si>
  <si>
    <t>21904_卫生健康_其他资金</t>
  </si>
  <si>
    <t>21905_节能环保_其他资金</t>
  </si>
  <si>
    <t>21906_农业农村_其他资金</t>
  </si>
  <si>
    <t>21907_交通运输_其他资金</t>
  </si>
  <si>
    <t>21908_住房保障_其他资金</t>
  </si>
  <si>
    <t>21999_其他支出_其他资金</t>
  </si>
  <si>
    <t>22001_自然资源事务_其他资金</t>
  </si>
  <si>
    <t>22005_气象事务_其他资金</t>
  </si>
  <si>
    <t>22099_其他自然资源海洋气象等支出_其他资金</t>
  </si>
  <si>
    <t>22101_保障性安居工程支出_其他资金</t>
  </si>
  <si>
    <t>22102_住房改革支出_其他资金</t>
  </si>
  <si>
    <t>22103_城乡社区住宅_其他资金</t>
  </si>
  <si>
    <t>22201_粮油物资事务_其他资金</t>
  </si>
  <si>
    <t>22203_能源储备_其他资金</t>
  </si>
  <si>
    <t>22204_粮油储备_其他资金</t>
  </si>
  <si>
    <t>22205_重要商品储备_其他资金</t>
  </si>
  <si>
    <t>22401_应急管理事务_其他资金</t>
  </si>
  <si>
    <t>22402_消防救援事务_其他资金</t>
  </si>
  <si>
    <t>22404_矿山安全_其他资金</t>
  </si>
  <si>
    <t>22405_地震事务_其他资金</t>
  </si>
  <si>
    <t>22406_自然灾害防治_其他资金</t>
  </si>
  <si>
    <t>22407_自然灾害救灾及恢复重建支出_其他资金</t>
  </si>
  <si>
    <t>22499_其他灾害防治及应急管理支出_其他资金</t>
  </si>
  <si>
    <t>227_预备费_其他资金</t>
  </si>
  <si>
    <t>22902_年初预留_其他资金</t>
  </si>
  <si>
    <t>22999_其他支出_其他资金</t>
  </si>
  <si>
    <t>23203_地方政府一般债务付息支出_其他资金</t>
  </si>
  <si>
    <t>23303_地方政府一般债务发行费用支出_其他资金</t>
  </si>
  <si>
    <t>201_一般公共服务支出_其他资金</t>
  </si>
  <si>
    <t>202_外交支出_其他资金</t>
  </si>
  <si>
    <t>203_国防支出_其他资金</t>
  </si>
  <si>
    <t>204_公共安全支出_其他资金</t>
  </si>
  <si>
    <t>205_教育支出_其他资金</t>
  </si>
  <si>
    <t>206_科学技术支出_其他资金</t>
  </si>
  <si>
    <t>207_文化旅游体育与传媒支出_其他资金</t>
  </si>
  <si>
    <t>208_社会保障和就业支出_其他资金</t>
  </si>
  <si>
    <t>210_卫生健康支出_其他资金</t>
  </si>
  <si>
    <t>211_节能环保支出_其他资金</t>
  </si>
  <si>
    <t>212_城乡社区支出_其他资金</t>
  </si>
  <si>
    <t>213_农林水支出_其他资金</t>
  </si>
  <si>
    <t>214_交通运输支出_其他资金</t>
  </si>
  <si>
    <t>215_资源勘探工业信息等支出_其他资金</t>
  </si>
  <si>
    <t>216_商业服务业等支出_其他资金</t>
  </si>
  <si>
    <t>217_金融支出_其他资金</t>
  </si>
  <si>
    <t>219_援助其他地区支出_其他资金</t>
  </si>
  <si>
    <t>220_自然资源海洋气象等支出_其他资金</t>
  </si>
  <si>
    <t>221_住房保障支出_其他资金</t>
  </si>
  <si>
    <t>222_粮油物资储备支出_其他资金</t>
  </si>
  <si>
    <t>224_灾害防治及应急管理支出_其他资金</t>
  </si>
  <si>
    <t>229_其他支出_其他资金</t>
  </si>
  <si>
    <t>232_债务付息支出_其他资金</t>
  </si>
  <si>
    <t>233_债务发行费用支出_其他资金</t>
  </si>
  <si>
    <t>支出总计_其他资金</t>
  </si>
  <si>
    <t>201_一般公共服务支出_总计</t>
  </si>
  <si>
    <t>202_外交支出_总计</t>
  </si>
  <si>
    <t>203_国防支出_总计</t>
  </si>
  <si>
    <t>204_公共安全支出_总计</t>
  </si>
  <si>
    <t>205_教育支出_总计</t>
  </si>
  <si>
    <t>206_科学技术支出_总计</t>
  </si>
  <si>
    <t>207_文化旅游体育与传媒支出_总计</t>
  </si>
  <si>
    <t>208_社会保障和就业支出_总计</t>
  </si>
  <si>
    <t>210_卫生健康支出_总计</t>
  </si>
  <si>
    <t>211_节能环保支出_总计</t>
  </si>
  <si>
    <t>212_城乡社区支出_总计</t>
  </si>
  <si>
    <t>213_农林水支出_总计</t>
  </si>
  <si>
    <t>214_交通运输支出_总计</t>
  </si>
  <si>
    <t>215_资源勘探工业信息等支出_总计</t>
  </si>
  <si>
    <t>216_商业服务业等支出_总计</t>
  </si>
  <si>
    <t>217_金融支出_总计</t>
  </si>
  <si>
    <t>219_援助其他地区支出_总计</t>
  </si>
  <si>
    <t>220_自然资源海洋气象等支出_总计</t>
  </si>
  <si>
    <t>221_住房保障支出_总计</t>
  </si>
  <si>
    <t>222_粮油物资储备支出_总计</t>
  </si>
  <si>
    <t>224_灾害防治及应急管理支出_总计</t>
  </si>
  <si>
    <t>227_预备费_总计</t>
  </si>
  <si>
    <t>229_其他支出_总计</t>
  </si>
  <si>
    <t>232_债务付息支出_总计</t>
  </si>
  <si>
    <t>233_债务发行费用支出_总计</t>
  </si>
  <si>
    <t>230_转移性支出_总计</t>
  </si>
  <si>
    <t>231_债务还本支出_总计</t>
  </si>
  <si>
    <t>支出总计_总计</t>
  </si>
  <si>
    <t>201_一般公共服务支出_501_机关工资福利支出</t>
  </si>
  <si>
    <t>202_外交支出_501_机关工资福利支出</t>
  </si>
  <si>
    <t>203_国防支出_501_机关工资福利支出</t>
  </si>
  <si>
    <t>204_公共安全支出_501_机关工资福利支出</t>
  </si>
  <si>
    <t>205_教育支出_501_机关工资福利支出</t>
  </si>
  <si>
    <t>206_科学技术支出_501_机关工资福利支出</t>
  </si>
  <si>
    <t>207_文化旅游体育与传媒支出_501_机关工资福利支出</t>
  </si>
  <si>
    <t>208_社会保障和就业支出_501_机关工资福利支出</t>
  </si>
  <si>
    <t>210_卫生健康支出_501_机关工资福利支出</t>
  </si>
  <si>
    <t>211_节能环保支出_501_机关工资福利支出</t>
  </si>
  <si>
    <t>212_城乡社区支出_501_机关工资福利支出</t>
  </si>
  <si>
    <t>213_农林水支出_501_机关工资福利支出</t>
  </si>
  <si>
    <t>214_交通运输支出_501_机关工资福利支出</t>
  </si>
  <si>
    <t>215_资源勘探工业信息等支出_501_机关工资福利支出</t>
  </si>
  <si>
    <t>216_商业服务业等支出_501_机关工资福利支出</t>
  </si>
  <si>
    <t>217_金融支出_501_机关工资福利支出</t>
  </si>
  <si>
    <t>219_援助其他地区支出_501_机关工资福利支出</t>
  </si>
  <si>
    <t>220_自然资源海洋气象等支出_501_机关工资福利支出</t>
  </si>
  <si>
    <t>221_住房保障支出_501_机关工资福利支出</t>
  </si>
  <si>
    <t>222_粮油物资储备支出_501_机关工资福利支出</t>
  </si>
  <si>
    <t>224_灾害防治及应急管理支出_501_机关工资福利支出</t>
  </si>
  <si>
    <t>229_其他支出_501_机关工资福利支出</t>
  </si>
  <si>
    <t>支出总计_501_机关工资福利支出</t>
  </si>
  <si>
    <t>201_一般公共服务支出_502_机关商品和服务支出</t>
  </si>
  <si>
    <t>202_外交支出_502_机关商品和服务支出</t>
  </si>
  <si>
    <t>203_国防支出_502_机关商品和服务支出</t>
  </si>
  <si>
    <t>204_公共安全支出_502_机关商品和服务支出</t>
  </si>
  <si>
    <t>205_教育支出_502_机关商品和服务支出</t>
  </si>
  <si>
    <t>206_科学技术支出_502_机关商品和服务支出</t>
  </si>
  <si>
    <t>207_文化旅游体育与传媒支出_502_机关商品和服务支出</t>
  </si>
  <si>
    <t>208_社会保障和就业支出_502_机关商品和服务支出</t>
  </si>
  <si>
    <t>210_卫生健康支出_502_机关商品和服务支出</t>
  </si>
  <si>
    <t>211_节能环保支出_502_机关商品和服务支出</t>
  </si>
  <si>
    <t>212_城乡社区支出_502_机关商品和服务支出</t>
  </si>
  <si>
    <t>213_农林水支出_502_机关商品和服务支出</t>
  </si>
  <si>
    <t>214_交通运输支出_502_机关商品和服务支出</t>
  </si>
  <si>
    <t>215_资源勘探工业信息等支出_502_机关商品和服务支出</t>
  </si>
  <si>
    <t>216_商业服务业等支出_502_机关商品和服务支出</t>
  </si>
  <si>
    <t>217_金融支出_502_机关商品和服务支出</t>
  </si>
  <si>
    <t>219_援助其他地区支出_502_机关商品和服务支出</t>
  </si>
  <si>
    <t>220_自然资源海洋气象等支出_502_机关商品和服务支出</t>
  </si>
  <si>
    <t>221_住房保障支出_502_机关商品和服务支出</t>
  </si>
  <si>
    <t>222_粮油物资储备支出_502_机关商品和服务支出</t>
  </si>
  <si>
    <t>224_灾害防治及应急管理支出_502_机关商品和服务支出</t>
  </si>
  <si>
    <t>229_其他支出_502_机关商品和服务支出</t>
  </si>
  <si>
    <t>支出总计_502_机关商品和服务支出</t>
  </si>
  <si>
    <t>201_一般公共服务支出_503_机关资本性支出（一）</t>
  </si>
  <si>
    <t>202_外交支出_503_机关资本性支出（一）</t>
  </si>
  <si>
    <t>203_国防支出_503_机关资本性支出（一）</t>
  </si>
  <si>
    <t>204_公共安全支出_503_机关资本性支出（一）</t>
  </si>
  <si>
    <t>205_教育支出_503_机关资本性支出（一）</t>
  </si>
  <si>
    <t>206_科学技术支出_503_机关资本性支出（一）</t>
  </si>
  <si>
    <t>207_文化旅游体育与传媒支出_503_机关资本性支出（一）</t>
  </si>
  <si>
    <t>208_社会保障和就业支出_503_机关资本性支出（一）</t>
  </si>
  <si>
    <t>210_卫生健康支出_503_机关资本性支出（一）</t>
  </si>
  <si>
    <t>211_节能环保支出_503_机关资本性支出（一）</t>
  </si>
  <si>
    <t>212_城乡社区支出_503_机关资本性支出（一）</t>
  </si>
  <si>
    <t>213_农林水支出_503_机关资本性支出（一）</t>
  </si>
  <si>
    <t>214_交通运输支出_503_机关资本性支出（一）</t>
  </si>
  <si>
    <t>215_资源勘探工业信息等支出_503_机关资本性支出（一）</t>
  </si>
  <si>
    <t>216_商业服务业等支出_503_机关资本性支出（一）</t>
  </si>
  <si>
    <t>217_金融支出_503_机关资本性支出（一）</t>
  </si>
  <si>
    <t>219_援助其他地区支出_503_机关资本性支出（一）</t>
  </si>
  <si>
    <t>220_自然资源海洋气象等支出_503_机关资本性支出（一）</t>
  </si>
  <si>
    <t>221_住房保障支出_503_机关资本性支出（一）</t>
  </si>
  <si>
    <t>222_粮油物资储备支出_503_机关资本性支出（一）</t>
  </si>
  <si>
    <t>224_灾害防治及应急管理支出_503_机关资本性支出（一）</t>
  </si>
  <si>
    <t>229_其他支出_503_机关资本性支出（一）</t>
  </si>
  <si>
    <t>支出总计_503_机关资本性支出（一）</t>
  </si>
  <si>
    <t>201_一般公共服务支出_504_机关资本性支出（二）</t>
  </si>
  <si>
    <t>202_外交支出_504_机关资本性支出（二）</t>
  </si>
  <si>
    <t>203_国防支出_504_机关资本性支出（二）</t>
  </si>
  <si>
    <t>204_公共安全支出_504_机关资本性支出（二）</t>
  </si>
  <si>
    <t>205_教育支出_504_机关资本性支出（二）</t>
  </si>
  <si>
    <t>206_科学技术支出_504_机关资本性支出（二）</t>
  </si>
  <si>
    <t>207_文化旅游体育与传媒支出_504_机关资本性支出（二）</t>
  </si>
  <si>
    <t>208_社会保障和就业支出_504_机关资本性支出（二）</t>
  </si>
  <si>
    <t>210_卫生健康支出_504_机关资本性支出（二）</t>
  </si>
  <si>
    <t>211_节能环保支出_504_机关资本性支出（二）</t>
  </si>
  <si>
    <t>212_城乡社区支出_504_机关资本性支出（二）</t>
  </si>
  <si>
    <t>213_农林水支出_504_机关资本性支出（二）</t>
  </si>
  <si>
    <t>214_交通运输支出_504_机关资本性支出（二）</t>
  </si>
  <si>
    <t>215_资源勘探工业信息等支出_504_机关资本性支出（二）</t>
  </si>
  <si>
    <t>216_商业服务业等支出_504_机关资本性支出（二）</t>
  </si>
  <si>
    <t>217_金融支出_504_机关资本性支出（二）</t>
  </si>
  <si>
    <t>219_援助其他地区支出_504_机关资本性支出（二）</t>
  </si>
  <si>
    <t>220_自然资源海洋气象等支出_504_机关资本性支出（二）</t>
  </si>
  <si>
    <t>221_住房保障支出_504_机关资本性支出（二）</t>
  </si>
  <si>
    <t>222_粮油物资储备支出_504_机关资本性支出（二）</t>
  </si>
  <si>
    <t>224_灾害防治及应急管理支出_504_机关资本性支出（二）</t>
  </si>
  <si>
    <t>229_其他支出_504_机关资本性支出（二）</t>
  </si>
  <si>
    <t>支出总计_504_机关资本性支出（二）</t>
  </si>
  <si>
    <t>201_一般公共服务支出_505_对事业单位经常性补助</t>
  </si>
  <si>
    <t>202_外交支出_505_对事业单位经常性补助</t>
  </si>
  <si>
    <t>203_国防支出_505_对事业单位经常性补助</t>
  </si>
  <si>
    <t>204_公共安全支出_505_对事业单位经常性补助</t>
  </si>
  <si>
    <t>205_教育支出_505_对事业单位经常性补助</t>
  </si>
  <si>
    <t>206_科学技术支出_505_对事业单位经常性补助</t>
  </si>
  <si>
    <t>207_文化旅游体育与传媒支出_505_对事业单位经常性补助</t>
  </si>
  <si>
    <t>208_社会保障和就业支出_505_对事业单位经常性补助</t>
  </si>
  <si>
    <t>210_卫生健康支出_505_对事业单位经常性补助</t>
  </si>
  <si>
    <t>211_节能环保支出_505_对事业单位经常性补助</t>
  </si>
  <si>
    <t>212_城乡社区支出_505_对事业单位经常性补助</t>
  </si>
  <si>
    <t>213_农林水支出_505_对事业单位经常性补助</t>
  </si>
  <si>
    <t>214_交通运输支出_505_对事业单位经常性补助</t>
  </si>
  <si>
    <t>215_资源勘探工业信息等支出_505_对事业单位经常性补助</t>
  </si>
  <si>
    <t>216_商业服务业等支出_505_对事业单位经常性补助</t>
  </si>
  <si>
    <t>217_金融支出_505_对事业单位经常性补助</t>
  </si>
  <si>
    <t>219_援助其他地区支出_505_对事业单位经常性补助</t>
  </si>
  <si>
    <t>220_自然资源海洋气象等支出_505_对事业单位经常性补助</t>
  </si>
  <si>
    <t>221_住房保障支出_505_对事业单位经常性补助</t>
  </si>
  <si>
    <t>222_粮油物资储备支出_505_对事业单位经常性补助</t>
  </si>
  <si>
    <t>224_灾害防治及应急管理支出_505_对事业单位经常性补助</t>
  </si>
  <si>
    <t>229_其他支出_505_对事业单位经常性补助</t>
  </si>
  <si>
    <t>支出总计_505_对事业单位经常性补助</t>
  </si>
  <si>
    <t>201_一般公共服务支出_506_对事业单位资本性补助</t>
  </si>
  <si>
    <t>202_外交支出_506_对事业单位资本性补助</t>
  </si>
  <si>
    <t>203_国防支出_506_对事业单位资本性补助</t>
  </si>
  <si>
    <t>204_公共安全支出_506_对事业单位资本性补助</t>
  </si>
  <si>
    <t>205_教育支出_506_对事业单位资本性补助</t>
  </si>
  <si>
    <t>206_科学技术支出_506_对事业单位资本性补助</t>
  </si>
  <si>
    <t>207_文化旅游体育与传媒支出_506_对事业单位资本性补助</t>
  </si>
  <si>
    <t>208_社会保障和就业支出_506_对事业单位资本性补助</t>
  </si>
  <si>
    <t>210_卫生健康支出_506_对事业单位资本性补助</t>
  </si>
  <si>
    <t>211_节能环保支出_506_对事业单位资本性补助</t>
  </si>
  <si>
    <t>212_城乡社区支出_506_对事业单位资本性补助</t>
  </si>
  <si>
    <t>213_农林水支出_506_对事业单位资本性补助</t>
  </si>
  <si>
    <t>214_交通运输支出_506_对事业单位资本性补助</t>
  </si>
  <si>
    <t>215_资源勘探工业信息等支出_506_对事业单位资本性补助</t>
  </si>
  <si>
    <t>216_商业服务业等支出_506_对事业单位资本性补助</t>
  </si>
  <si>
    <t>217_金融支出_506_对事业单位资本性补助</t>
  </si>
  <si>
    <t>219_援助其他地区支出_506_对事业单位资本性补助</t>
  </si>
  <si>
    <t>220_自然资源海洋气象等支出_506_对事业单位资本性补助</t>
  </si>
  <si>
    <t>221_住房保障支出_506_对事业单位资本性补助</t>
  </si>
  <si>
    <t>222_粮油物资储备支出_506_对事业单位资本性补助</t>
  </si>
  <si>
    <t>224_灾害防治及应急管理支出_506_对事业单位资本性补助</t>
  </si>
  <si>
    <t>229_其他支出_506_对事业单位资本性补助</t>
  </si>
  <si>
    <t>支出总计_506_对事业单位资本性补助</t>
  </si>
  <si>
    <t>201_一般公共服务支出_507_对企业补助</t>
  </si>
  <si>
    <t>202_外交支出_507_对企业补助</t>
  </si>
  <si>
    <t>203_国防支出_507_对企业补助</t>
  </si>
  <si>
    <t>204_公共安全支出_507_对企业补助</t>
  </si>
  <si>
    <t>205_教育支出_507_对企业补助</t>
  </si>
  <si>
    <t>206_科学技术支出_507_对企业补助</t>
  </si>
  <si>
    <t>207_文化旅游体育与传媒支出_507_对企业补助</t>
  </si>
  <si>
    <t>208_社会保障和就业支出_507_对企业补助</t>
  </si>
  <si>
    <t>210_卫生健康支出_507_对企业补助</t>
  </si>
  <si>
    <t>211_节能环保支出_507_对企业补助</t>
  </si>
  <si>
    <t>212_城乡社区支出_507_对企业补助</t>
  </si>
  <si>
    <t>213_农林水支出_507_对企业补助</t>
  </si>
  <si>
    <t>214_交通运输支出_507_对企业补助</t>
  </si>
  <si>
    <t>215_资源勘探工业信息等支出_507_对企业补助</t>
  </si>
  <si>
    <t>216_商业服务业等支出_507_对企业补助</t>
  </si>
  <si>
    <t>217_金融支出_507_对企业补助</t>
  </si>
  <si>
    <t>219_援助其他地区支出_507_对企业补助</t>
  </si>
  <si>
    <t>220_自然资源海洋气象等支出_507_对企业补助</t>
  </si>
  <si>
    <t>221_住房保障支出_507_对企业补助</t>
  </si>
  <si>
    <t>222_粮油物资储备支出_507_对企业补助</t>
  </si>
  <si>
    <t>224_灾害防治及应急管理支出_507_对企业补助</t>
  </si>
  <si>
    <t>229_其他支出_507_对企业补助</t>
  </si>
  <si>
    <t>支出总计_507_对企业补助</t>
  </si>
  <si>
    <t>201_一般公共服务支出_508_对企业资本性支出</t>
  </si>
  <si>
    <t>202_外交支出_508_对企业资本性支出</t>
  </si>
  <si>
    <t>203_国防支出_508_对企业资本性支出</t>
  </si>
  <si>
    <t>204_公共安全支出_508_对企业资本性支出</t>
  </si>
  <si>
    <t>205_教育支出_508_对企业资本性支出</t>
  </si>
  <si>
    <t>206_科学技术支出_508_对企业资本性支出</t>
  </si>
  <si>
    <t>207_文化旅游体育与传媒支出_508_对企业资本性支出</t>
  </si>
  <si>
    <t>208_社会保障和就业支出_508_对企业资本性支出</t>
  </si>
  <si>
    <t>210_卫生健康支出_508_对企业资本性支出</t>
  </si>
  <si>
    <t>211_节能环保支出_508_对企业资本性支出</t>
  </si>
  <si>
    <t>212_城乡社区支出_508_对企业资本性支出</t>
  </si>
  <si>
    <t>213_农林水支出_508_对企业资本性支出</t>
  </si>
  <si>
    <t>214_交通运输支出_508_对企业资本性支出</t>
  </si>
  <si>
    <t>215_资源勘探工业信息等支出_508_对企业资本性支出</t>
  </si>
  <si>
    <t>216_商业服务业等支出_508_对企业资本性支出</t>
  </si>
  <si>
    <t>217_金融支出_508_对企业资本性支出</t>
  </si>
  <si>
    <t>219_援助其他地区支出_508_对企业资本性支出</t>
  </si>
  <si>
    <t>220_自然资源海洋气象等支出_508_对企业资本性支出</t>
  </si>
  <si>
    <t>221_住房保障支出_508_对企业资本性支出</t>
  </si>
  <si>
    <t>222_粮油物资储备支出_508_对企业资本性支出</t>
  </si>
  <si>
    <t>224_灾害防治及应急管理支出_508_对企业资本性支出</t>
  </si>
  <si>
    <t>229_其他支出_508_对企业资本性支出</t>
  </si>
  <si>
    <t>支出总计_508_对企业资本性支出</t>
  </si>
  <si>
    <t>201_一般公共服务支出_509_对个人和家庭的补助</t>
  </si>
  <si>
    <t>202_外交支出_509_对个人和家庭的补助</t>
  </si>
  <si>
    <t>203_国防支出_509_对个人和家庭的补助</t>
  </si>
  <si>
    <t>204_公共安全支出_509_对个人和家庭的补助</t>
  </si>
  <si>
    <t>205_教育支出_509_对个人和家庭的补助</t>
  </si>
  <si>
    <t>206_科学技术支出_509_对个人和家庭的补助</t>
  </si>
  <si>
    <t>207_文化旅游体育与传媒支出_509_对个人和家庭的补助</t>
  </si>
  <si>
    <t>208_社会保障和就业支出_509_对个人和家庭的补助</t>
  </si>
  <si>
    <t>210_卫生健康支出_509_对个人和家庭的补助</t>
  </si>
  <si>
    <t>211_节能环保支出_509_对个人和家庭的补助</t>
  </si>
  <si>
    <t>212_城乡社区支出_509_对个人和家庭的补助</t>
  </si>
  <si>
    <t>213_农林水支出_509_对个人和家庭的补助</t>
  </si>
  <si>
    <t>214_交通运输支出_509_对个人和家庭的补助</t>
  </si>
  <si>
    <t>215_资源勘探工业信息等支出_509_对个人和家庭的补助</t>
  </si>
  <si>
    <t>216_商业服务业等支出_509_对个人和家庭的补助</t>
  </si>
  <si>
    <t>217_金融支出_509_对个人和家庭的补助</t>
  </si>
  <si>
    <t>219_援助其他地区支出_509_对个人和家庭的补助</t>
  </si>
  <si>
    <t>220_自然资源海洋气象等支出_509_对个人和家庭的补助</t>
  </si>
  <si>
    <t>221_住房保障支出_509_对个人和家庭的补助</t>
  </si>
  <si>
    <t>222_粮油物资储备支出_509_对个人和家庭的补助</t>
  </si>
  <si>
    <t>224_灾害防治及应急管理支出_509_对个人和家庭的补助</t>
  </si>
  <si>
    <t>229_其他支出_509_对个人和家庭的补助</t>
  </si>
  <si>
    <t>支出总计_509_对个人和家庭的补助</t>
  </si>
  <si>
    <t>201_一般公共服务支出_510_对社会保障基金补助</t>
  </si>
  <si>
    <t>202_外交支出_510_对社会保障基金补助</t>
  </si>
  <si>
    <t>203_国防支出_510_对社会保障基金补助</t>
  </si>
  <si>
    <t>204_公共安全支出_510_对社会保障基金补助</t>
  </si>
  <si>
    <t>205_教育支出_510_对社会保障基金补助</t>
  </si>
  <si>
    <t>206_科学技术支出_510_对社会保障基金补助</t>
  </si>
  <si>
    <t>207_文化旅游体育与传媒支出_510_对社会保障基金补助</t>
  </si>
  <si>
    <t>208_社会保障和就业支出_510_对社会保障基金补助</t>
  </si>
  <si>
    <t>210_卫生健康支出_510_对社会保障基金补助</t>
  </si>
  <si>
    <t>211_节能环保支出_510_对社会保障基金补助</t>
  </si>
  <si>
    <t>212_城乡社区支出_510_对社会保障基金补助</t>
  </si>
  <si>
    <t>213_农林水支出_510_对社会保障基金补助</t>
  </si>
  <si>
    <t>214_交通运输支出_510_对社会保障基金补助</t>
  </si>
  <si>
    <t>215_资源勘探工业信息等支出_510_对社会保障基金补助</t>
  </si>
  <si>
    <t>216_商业服务业等支出_510_对社会保障基金补助</t>
  </si>
  <si>
    <t>217_金融支出_510_对社会保障基金补助</t>
  </si>
  <si>
    <t>219_援助其他地区支出_510_对社会保障基金补助</t>
  </si>
  <si>
    <t>220_自然资源海洋气象等支出_510_对社会保障基金补助</t>
  </si>
  <si>
    <t>221_住房保障支出_510_对社会保障基金补助</t>
  </si>
  <si>
    <t>222_粮油物资储备支出_510_对社会保障基金补助</t>
  </si>
  <si>
    <t>224_灾害防治及应急管理支出_510_对社会保障基金补助</t>
  </si>
  <si>
    <t>229_其他支出_510_对社会保障基金补助</t>
  </si>
  <si>
    <t>支出总计_510_对社会保障基金补助</t>
  </si>
  <si>
    <t>232_债务付息支出_511_债务利息及费用支出</t>
  </si>
  <si>
    <t>233_债务发行费用支出_511_债务利息及费用支出</t>
  </si>
  <si>
    <t>支出总计_511_债务利息及费用支出</t>
  </si>
  <si>
    <t>231_债务还本支出_512_债务还本支出</t>
  </si>
  <si>
    <t>支出总计_512_债务还本支出</t>
  </si>
  <si>
    <t>230_转移性支出_513_转移性支出</t>
  </si>
  <si>
    <t>支出总计_513_转移性支出</t>
  </si>
  <si>
    <t>227_预备费_514_预备费及预留</t>
  </si>
  <si>
    <t>229_其他支出_514_预备费及预留</t>
  </si>
  <si>
    <t>支出总计_514_预备费及预留</t>
  </si>
  <si>
    <t>201_一般公共服务支出_599_其他支出</t>
  </si>
  <si>
    <t>202_外交支出_599_其他支出</t>
  </si>
  <si>
    <t>203_国防支出_599_其他支出</t>
  </si>
  <si>
    <t>204_公共安全支出_599_其他支出</t>
  </si>
  <si>
    <t>205_教育支出_599_其他支出</t>
  </si>
  <si>
    <t>206_科学技术支出_599_其他支出</t>
  </si>
  <si>
    <t>207_文化旅游体育与传媒支出_599_其他支出</t>
  </si>
  <si>
    <t>208_社会保障和就业支出_599_其他支出</t>
  </si>
  <si>
    <t>210_卫生健康支出_599_其他支出</t>
  </si>
  <si>
    <t>211_节能环保支出_599_其他支出</t>
  </si>
  <si>
    <t>212_城乡社区支出_599_其他支出</t>
  </si>
  <si>
    <t>213_农林水支出_599_其他支出</t>
  </si>
  <si>
    <t>214_交通运输支出_599_其他支出</t>
  </si>
  <si>
    <t>215_资源勘探工业信息等支出_599_其他支出</t>
  </si>
  <si>
    <t>216_商业服务业等支出_599_其他支出</t>
  </si>
  <si>
    <t>217_金融支出_599_其他支出</t>
  </si>
  <si>
    <t>219_援助其他地区支出_599_其他支出</t>
  </si>
  <si>
    <t>220_自然资源海洋气象等支出_599_其他支出</t>
  </si>
  <si>
    <t>221_住房保障支出_599_其他支出</t>
  </si>
  <si>
    <t>222_粮油物资储备支出_599_其他支出</t>
  </si>
  <si>
    <t>224_灾害防治及应急管理支出_599_其他支出</t>
  </si>
  <si>
    <t>229_其他支出_599_其他支出</t>
  </si>
  <si>
    <t>支出总计_599_其他支出</t>
  </si>
  <si>
    <t>公务用车购置及运行费_小计</t>
  </si>
  <si>
    <t>公务用车购置及运行费_公务用车购置费</t>
  </si>
  <si>
    <t>公务用车购置及运行费_公务用车运行费</t>
  </si>
  <si>
    <t>10301_政府性基金收入</t>
  </si>
  <si>
    <t>1030102_农网还贷资金收入</t>
  </si>
  <si>
    <t>103010202_地方农网还贷资金收入</t>
  </si>
  <si>
    <t>1030112_海南省高等级公路车辆通行附加费收入</t>
  </si>
  <si>
    <t>1030129_国家电影事业发展专项资金收入</t>
  </si>
  <si>
    <t>1030146_国有土地收益基金收入</t>
  </si>
  <si>
    <t>1030147_农业土地开发资金收入</t>
  </si>
  <si>
    <t>1030148_国有土地使用权出让收入</t>
  </si>
  <si>
    <t>103014801_土地出让价款收入</t>
  </si>
  <si>
    <t>103014802_补缴的土地价款</t>
  </si>
  <si>
    <t>103014803_划拨土地收入</t>
  </si>
  <si>
    <t>103014898_缴纳新增建设用地土地有偿使用费</t>
  </si>
  <si>
    <t>103014899_其他土地出让收入</t>
  </si>
  <si>
    <t>1030150_大中型水库库区基金收入</t>
  </si>
  <si>
    <t>103015002_地方大中型水库库区基金收入</t>
  </si>
  <si>
    <t>1030155_彩票公益金收入</t>
  </si>
  <si>
    <t>103015501_福利彩票公益金收入</t>
  </si>
  <si>
    <t>103015502_体育彩票公益金收入</t>
  </si>
  <si>
    <t>1030156_城市基础设施配套费收入</t>
  </si>
  <si>
    <t>1030157_小型水库移民扶助基金收入</t>
  </si>
  <si>
    <t>1030158_国家重大水利工程建设基金收入</t>
  </si>
  <si>
    <t>103015803_地方重大水利工程建设资金</t>
  </si>
  <si>
    <t>1030159_车辆通行费</t>
  </si>
  <si>
    <t>1030178_污水处理费收入</t>
  </si>
  <si>
    <t>1030180_彩票发行机构和彩票销售机构的业务费用</t>
  </si>
  <si>
    <t>103018003_福利彩票销售机构的业务费用</t>
  </si>
  <si>
    <t>103018004_体育彩票销售机构的业务费用</t>
  </si>
  <si>
    <t>103018005_彩票兑奖周转金</t>
  </si>
  <si>
    <t>103018006_彩票发行销售风险基金</t>
  </si>
  <si>
    <t>103018007_彩票市场调控资金收入</t>
  </si>
  <si>
    <t>1030182_耕地保护考核奖惩基金收入</t>
  </si>
  <si>
    <t>1030183_超长期特别国债财务基金收入</t>
  </si>
  <si>
    <t>1030199_其他政府性基金收入</t>
  </si>
  <si>
    <t>10310_专项债务对应项目专项收入</t>
  </si>
  <si>
    <t>1031003_海南省高等级公路车辆通行附加费专项债务对应项目专项收入</t>
  </si>
  <si>
    <t>1031005_国家电影事业发展专项资金专项债务对应项目专项收入</t>
  </si>
  <si>
    <t>1031006_国有土地使用权出让金专项债务对应项目专项收入</t>
  </si>
  <si>
    <t>103100601_土地储备专项债券对应项目专项收入</t>
  </si>
  <si>
    <t>103100602_棚户区改造专项债券对应项目专项收入</t>
  </si>
  <si>
    <t>103100699_其他国有土地使用权出让金专项债务对应项目专项收入</t>
  </si>
  <si>
    <t>1031008_农业土地开发资金专项债务对应项目专项收入</t>
  </si>
  <si>
    <t>1031009_大中型水库库区基金专项债务对应项目专项收入</t>
  </si>
  <si>
    <t>1031010_城市基础设施配套费专项债务对应项目专项收入</t>
  </si>
  <si>
    <t>1031011_小型水库移民扶助基金专项债务对应项目专项收入</t>
  </si>
  <si>
    <t>1031012_国家重大水利工程建设基金专项债务对应项目专项收入</t>
  </si>
  <si>
    <t>1031013_车辆通行费专项债务对应项目专项收入</t>
  </si>
  <si>
    <t>103101301_政府收费公路专项债券对应项目专项收入</t>
  </si>
  <si>
    <t>103101399_其他车辆通行费专项债务对应项目专项收入</t>
  </si>
  <si>
    <t>1031014_污水处理费专项债务对应项目专项收入</t>
  </si>
  <si>
    <t>1031099_其他政府性基金专项债务对应项目专项收入</t>
  </si>
  <si>
    <t>103109998_其他地方自行试点项目收益专项债券对应项目专项收入</t>
  </si>
  <si>
    <t>103109999_其他政府性基金专项债务对应项目专项收入</t>
  </si>
  <si>
    <t>11004_政府性基金转移支付收入</t>
  </si>
  <si>
    <t>1100413_其中：超长期特别国债转移支付收入</t>
  </si>
  <si>
    <t>1100603_政府性基金上解收入</t>
  </si>
  <si>
    <t>110060301_抗疫特别国债还本上解收入</t>
  </si>
  <si>
    <t>110060302_超长期特别国债还本上解收入</t>
  </si>
  <si>
    <t>110060399_其他政府性基金上解收入</t>
  </si>
  <si>
    <t>1100802_政府性基金预算上年结余收入</t>
  </si>
  <si>
    <t>1100902_调入政府性基金预算资金</t>
  </si>
  <si>
    <t>110090202_从一般公共预算调入用于补充超长期特别国债偿债备付金的资金</t>
  </si>
  <si>
    <t>110090203_从国有资本经营预算调入用于补充超长期特别国债偿债备付金的资金</t>
  </si>
  <si>
    <t>110090204_从一般公共预算调入用于偿还超长期特别国债本金的资金</t>
  </si>
  <si>
    <t>110090205_从国有资本经营预算调入用于偿还超长期特别国债本金的资金</t>
  </si>
  <si>
    <t>110090206_从一般公共预算调入用于偿还抗疫特别国债本金的资金</t>
  </si>
  <si>
    <t>110090207_从国有资本经营预算调入用于偿还抗疫特别国债本金的资金</t>
  </si>
  <si>
    <t>110090299_其他调入政府性基金预算资金</t>
  </si>
  <si>
    <t>1101102_地方政府专项债务转贷收入</t>
  </si>
  <si>
    <t>11022_动用偿债备付金</t>
  </si>
  <si>
    <t>1102201_动用超长期特别国债偿债备付金</t>
  </si>
  <si>
    <t>1050402_专项债务收入</t>
  </si>
  <si>
    <t>20598_超长期特别国债安排的支出</t>
  </si>
  <si>
    <t>2059801_基础教育</t>
  </si>
  <si>
    <t>2059802_高等教育</t>
  </si>
  <si>
    <t>2059803_职业教育</t>
  </si>
  <si>
    <t>2059804_特殊教育</t>
  </si>
  <si>
    <t>2059899_其他教育支出</t>
  </si>
  <si>
    <t>20610_核电站乏燃料处理处置基金支出</t>
  </si>
  <si>
    <t>2061001_乏燃料运输</t>
  </si>
  <si>
    <t>2061002_乏燃料离堆贮存</t>
  </si>
  <si>
    <t>2061003_乏燃料后处理</t>
  </si>
  <si>
    <t>2061004_高放废物的处理处置</t>
  </si>
  <si>
    <t>2061005_乏燃料后处理厂的建设、运行、改造和退役</t>
  </si>
  <si>
    <t>2061099_其他乏燃料处理处置基金支出</t>
  </si>
  <si>
    <t>20698_超长期特别国债安排的支出</t>
  </si>
  <si>
    <t>2069801_基础研究</t>
  </si>
  <si>
    <t>2069802_应用研究</t>
  </si>
  <si>
    <t>2069803_技术研究与开发</t>
  </si>
  <si>
    <t>2069804_科技条件与服务</t>
  </si>
  <si>
    <t>2069805_科技重大项目</t>
  </si>
  <si>
    <t>2069899_其他科技支出</t>
  </si>
  <si>
    <t>20707_国家电影事业发展专项资金安排的支出</t>
  </si>
  <si>
    <t>2070701_资助国产影片放映</t>
  </si>
  <si>
    <t>2070702_资助影院建设</t>
  </si>
  <si>
    <t>2070703_资助少数民族语电影译制</t>
  </si>
  <si>
    <t>2070704_购买农村电影公益性放映版权服务</t>
  </si>
  <si>
    <t>2070799_其他国家电影事业发展专项资金支出</t>
  </si>
  <si>
    <t>20709_旅游发展基金支出</t>
  </si>
  <si>
    <t>2070901_宣传促销</t>
  </si>
  <si>
    <t>2070902_行业规划</t>
  </si>
  <si>
    <t>2070903_旅游事业补助</t>
  </si>
  <si>
    <t>2070904_地方旅游开发项目补助</t>
  </si>
  <si>
    <t>2070999_其他旅游发展基金支出</t>
  </si>
  <si>
    <t>20710_国家电影事业发展专项资金对应专项债务收入安排的支出</t>
  </si>
  <si>
    <t>2071001_资助城市影院</t>
  </si>
  <si>
    <t>2071099_其他国家电影事业发展专项资金对应专项债务收入支出</t>
  </si>
  <si>
    <t>20798_超长期特别国债安排的支出</t>
  </si>
  <si>
    <t>2079801_文化和旅游</t>
  </si>
  <si>
    <t>2079802_文物</t>
  </si>
  <si>
    <t>2079803_体育</t>
  </si>
  <si>
    <t>2079804_新闻出版电影</t>
  </si>
  <si>
    <t>2079805_广播电视</t>
  </si>
  <si>
    <t>2079899_其他文化旅游体育与传媒支出</t>
  </si>
  <si>
    <t>20898_超长期特别国债安排的支出</t>
  </si>
  <si>
    <t>2089801_养老机构及服务设施</t>
  </si>
  <si>
    <t>2089802_公共就业服务设施</t>
  </si>
  <si>
    <t>2089899_其他社会保障和就业支出</t>
  </si>
  <si>
    <t>21098_超长期特别国债安排的支出</t>
  </si>
  <si>
    <t>2109801_公立医院</t>
  </si>
  <si>
    <t>2109802_基层医疗卫生机构</t>
  </si>
  <si>
    <t>2109803_公共卫生机构</t>
  </si>
  <si>
    <t>2109804_托育机构</t>
  </si>
  <si>
    <t>2109899_其他卫生健康支出</t>
  </si>
  <si>
    <t>21160_可再生能源电价附加收入安排的支出</t>
  </si>
  <si>
    <t>2116001_风力发电补助</t>
  </si>
  <si>
    <t>2116002_太阳能发电补助</t>
  </si>
  <si>
    <t>2116003_生物质能发电补助</t>
  </si>
  <si>
    <t>2116099_其他可再生能源电价附加收入安排的支出</t>
  </si>
  <si>
    <t>21161_废弃电器电子产品处理基金支出</t>
  </si>
  <si>
    <t>2116101_回收处理费用补贴</t>
  </si>
  <si>
    <t>2116102_信息系统建设</t>
  </si>
  <si>
    <t>2116103_基金征管经费</t>
  </si>
  <si>
    <t>2116104_其他废弃电器电子产品处理基金支出</t>
  </si>
  <si>
    <t>21198_超长期特别国债安排的支出</t>
  </si>
  <si>
    <t>2119801_水污染综合治理</t>
  </si>
  <si>
    <t>2119802_应对气候变化</t>
  </si>
  <si>
    <t>2119803_“三北”工程建设</t>
  </si>
  <si>
    <t>2119899_其他节能环保支出</t>
  </si>
  <si>
    <t>21208_国有土地使用权出让收入安排的支出</t>
  </si>
  <si>
    <t>2120801_征地和拆迁补偿支出</t>
  </si>
  <si>
    <t>2120802_土地开发支出</t>
  </si>
  <si>
    <t>2120803_城市建设支出</t>
  </si>
  <si>
    <t>2120804_农村基础设施建设支出</t>
  </si>
  <si>
    <t>2120805_补助被征地农民支出</t>
  </si>
  <si>
    <t>2120806_土地出让业务支出</t>
  </si>
  <si>
    <t>2120807_廉租住房支出</t>
  </si>
  <si>
    <t>2120809_支付破产或改制企业职工安置费</t>
  </si>
  <si>
    <t>2120810_棚户区改造支出</t>
  </si>
  <si>
    <t>2120811_公共租赁住房支出</t>
  </si>
  <si>
    <t>2120813_保障性住房租金补贴</t>
  </si>
  <si>
    <t>2120814_农业生产发展支出</t>
  </si>
  <si>
    <t>2120815_农村社会事业支出</t>
  </si>
  <si>
    <t>2120816_农业农村生态环境支出</t>
  </si>
  <si>
    <t>2120899_其他国有土地使用权出让收入安排的支出</t>
  </si>
  <si>
    <t>21210_国有土地收益基金安排的支出</t>
  </si>
  <si>
    <t>2121001_征地和拆迁补偿支出</t>
  </si>
  <si>
    <t>2121002_土地开发支出</t>
  </si>
  <si>
    <t>2121099_其他国有土地收益基金支出</t>
  </si>
  <si>
    <t>21211_农业土地开发资金安排的支出</t>
  </si>
  <si>
    <t>21213_城市基础设施配套费安排的支出</t>
  </si>
  <si>
    <t>2121301_城市公共设施</t>
  </si>
  <si>
    <t>2121302_城市环境卫生</t>
  </si>
  <si>
    <t>2121303_公有房屋</t>
  </si>
  <si>
    <t>2121304_城市防洪</t>
  </si>
  <si>
    <t>2121399_其他城市基础设施配套费安排的支出</t>
  </si>
  <si>
    <t>21214_污水处理费安排的支出</t>
  </si>
  <si>
    <t>2121401_污水处理设施建设和运营</t>
  </si>
  <si>
    <t>2121402_代征手续费</t>
  </si>
  <si>
    <t>2121499_其他污水处理费安排的支出</t>
  </si>
  <si>
    <t>21215_土地储备专项债券收入安排的支出</t>
  </si>
  <si>
    <t>2121501_征地和拆迁补偿支出</t>
  </si>
  <si>
    <t>2121502_土地开发支出</t>
  </si>
  <si>
    <t>2121599_其他土地储备专项债券收入安排的支出</t>
  </si>
  <si>
    <t>21216_棚户区改造专项债券收入安排的支出</t>
  </si>
  <si>
    <t>2121601_征地和拆迁补偿支出</t>
  </si>
  <si>
    <t>2121602_土地开发支出</t>
  </si>
  <si>
    <t>2121699_其他棚户区改造专项债券收入安排的支出</t>
  </si>
  <si>
    <t>21217_城市基础设施配套费对应专项债务收入安排的支出</t>
  </si>
  <si>
    <t>2121701_城市公共设施</t>
  </si>
  <si>
    <t>2121702_城市环境卫生</t>
  </si>
  <si>
    <t>2121703_公有房屋</t>
  </si>
  <si>
    <t>2121704_城市防洪</t>
  </si>
  <si>
    <t>2121799_其他城市基础设施配套费对应专项债务收入安排的支出</t>
  </si>
  <si>
    <t>21218_污水处理费对应专项债务收入安排的支出</t>
  </si>
  <si>
    <t>2121801_污水处理设施建设和运营</t>
  </si>
  <si>
    <t>2121899_其他污水处理费对应专项债务收入安排的支出</t>
  </si>
  <si>
    <t>21219_国有土地使用权出让收入对应专项债务收入安排的支出</t>
  </si>
  <si>
    <t>2121901_征地和拆迁补偿支出</t>
  </si>
  <si>
    <t>2121902_土地开发支出</t>
  </si>
  <si>
    <t>2121903_城市建设支出</t>
  </si>
  <si>
    <t>2121904_农村基础设施建设支出</t>
  </si>
  <si>
    <t>2121905_廉租住房支出</t>
  </si>
  <si>
    <t>2121906_棚户区改造支出</t>
  </si>
  <si>
    <t>2121907_公共租赁住房支出</t>
  </si>
  <si>
    <t>2121999_其他国有土地使用权出让收入对应专项债务收入安排的支出</t>
  </si>
  <si>
    <t>21298_超长期特别国债安排的支出</t>
  </si>
  <si>
    <t>2129801_城乡社区公共设施</t>
  </si>
  <si>
    <t>2129899_其他城乡社区支出</t>
  </si>
  <si>
    <t>21366_大中型水库库区基金安排的支出</t>
  </si>
  <si>
    <t>2136601_基础设施建设和经济发展</t>
  </si>
  <si>
    <t>2136602_解决移民遗留问题</t>
  </si>
  <si>
    <t>2136603_库区防护工程维护</t>
  </si>
  <si>
    <t>2136699_其他大中型水库库区基金支出</t>
  </si>
  <si>
    <t>21367_三峡水库库区基金支出</t>
  </si>
  <si>
    <t>2136701_基础设施建设和经济发展</t>
  </si>
  <si>
    <t>2136702_解决移民遗留问题</t>
  </si>
  <si>
    <t>2136703_库区维护和管理</t>
  </si>
  <si>
    <t>2136799_其他三峡水库库区基金支出</t>
  </si>
  <si>
    <t>21369_国家重大水利工程建设基金安排的支出</t>
  </si>
  <si>
    <t>2136901_南水北调工程建设</t>
  </si>
  <si>
    <t>2136902_三峡后续工作</t>
  </si>
  <si>
    <t>2136903_地方重大水利工程建设</t>
  </si>
  <si>
    <t>2136999_其他重大水利工程建设基金支出</t>
  </si>
  <si>
    <t>21370_大中型水库库区基金对应专项债务收入安排的支出</t>
  </si>
  <si>
    <t>2137001_基础设施建设和经济发展</t>
  </si>
  <si>
    <t>2137099_其他大中型水库库区基金对应专项债务收入支出</t>
  </si>
  <si>
    <t>21371_国家重大水利工程建设基金对应专项债务收入安排的支出</t>
  </si>
  <si>
    <t>2137101_南水北调工程建设</t>
  </si>
  <si>
    <t>2137102_三峡工程后续工作</t>
  </si>
  <si>
    <t>2137103_地方重大水利工程建设</t>
  </si>
  <si>
    <t>2137199_其他重大水利工程建设基金对应专项债务收入支出</t>
  </si>
  <si>
    <t>21372_大中型水库移民后期扶持基金支出</t>
  </si>
  <si>
    <t>2137201_移民补助</t>
  </si>
  <si>
    <t>2137202_基础设施建设和经济发展</t>
  </si>
  <si>
    <t>2137299_其他大中型水库移民后期扶持基金支出</t>
  </si>
  <si>
    <t>21373_小型水库移民扶助基金安排的支出</t>
  </si>
  <si>
    <t>2137301_移民补助</t>
  </si>
  <si>
    <t>2137302_基础设施建设和经济发展</t>
  </si>
  <si>
    <t>2137399_其他小型水库移民扶助基金支出</t>
  </si>
  <si>
    <t>21374_小型水库移民扶助基金对应专项债务收入安排的支出</t>
  </si>
  <si>
    <t>2137401_基础设施建设和经济发展</t>
  </si>
  <si>
    <t>2137499_其他小型水库移民扶助基金对应专项债务收入安排的支出</t>
  </si>
  <si>
    <t>21398_超长期特别国债安排的支出</t>
  </si>
  <si>
    <t>2139801_农业农村支出</t>
  </si>
  <si>
    <t>2139802_水利支出</t>
  </si>
  <si>
    <t>2139899_其他农林水支出</t>
  </si>
  <si>
    <t>21460_海南省高等级公路车辆通行附加费安排的支出</t>
  </si>
  <si>
    <t>2146001_公路建设</t>
  </si>
  <si>
    <t>2146002_公路养护</t>
  </si>
  <si>
    <t>2146003_公路还贷</t>
  </si>
  <si>
    <t>2146099_其他海南省高等级公路车辆通行附加费安排的支出</t>
  </si>
  <si>
    <t>21462_车辆通行费安排的支出</t>
  </si>
  <si>
    <t>2146201_公路还贷</t>
  </si>
  <si>
    <t>2146202_政府还贷公路养护</t>
  </si>
  <si>
    <t>2146203_政府还贷公路管理</t>
  </si>
  <si>
    <t>2146299_其他车辆通行费安排的支出</t>
  </si>
  <si>
    <t>21464_铁路建设基金支出</t>
  </si>
  <si>
    <t>2146401_铁路建设投资</t>
  </si>
  <si>
    <t>2146402_购置铁路机车车辆</t>
  </si>
  <si>
    <t>2146403_铁路还贷</t>
  </si>
  <si>
    <t>2146404_建设项目铺底资金</t>
  </si>
  <si>
    <t>2146405_勘测设计</t>
  </si>
  <si>
    <t>2146406_注册资本金</t>
  </si>
  <si>
    <t>2146407_周转资金</t>
  </si>
  <si>
    <t>2146499_其他铁路建设基金支出</t>
  </si>
  <si>
    <t>21468_船舶油污损害赔偿基金支出</t>
  </si>
  <si>
    <t>2146801_应急处置费用</t>
  </si>
  <si>
    <t>2146802_控制清除污染</t>
  </si>
  <si>
    <t>2146803_损失补偿</t>
  </si>
  <si>
    <t>2146804_生态恢复</t>
  </si>
  <si>
    <t>2146805_监视监测</t>
  </si>
  <si>
    <t>2146899_其他船舶油污损害赔偿基金支出</t>
  </si>
  <si>
    <t>21469_民航发展基金支出</t>
  </si>
  <si>
    <t>2146901_民航机场建设</t>
  </si>
  <si>
    <t>2146902_空管系统建设</t>
  </si>
  <si>
    <t>2146903_民航安全</t>
  </si>
  <si>
    <t>2146904_航线和机场补贴</t>
  </si>
  <si>
    <t>2146906_民航节能减排</t>
  </si>
  <si>
    <t>2146907_通用航空发展</t>
  </si>
  <si>
    <t>2146908_征管经费</t>
  </si>
  <si>
    <t>2146909_民航科教和信息建设</t>
  </si>
  <si>
    <t>2146999_其他民航发展基金支出</t>
  </si>
  <si>
    <t>21470_海南省高等级公路车辆通行附加费对应专项债务收入安排的支出</t>
  </si>
  <si>
    <t>2147001_公路建设</t>
  </si>
  <si>
    <t>2147099_其他海南省高等级公路车辆通行附加费对应专项债务收入安排的支出</t>
  </si>
  <si>
    <t>21471_政府收费公路专项债券收入安排的支出</t>
  </si>
  <si>
    <t>2147101_公路建设</t>
  </si>
  <si>
    <t>2147199_其他政府收费公路专项债券收入安排的支出</t>
  </si>
  <si>
    <t>21472_车辆通行费对应专项债务收入安排的支出</t>
  </si>
  <si>
    <t>21498_超长期特别国债安排的支出</t>
  </si>
  <si>
    <t>2149801_公路水路运输</t>
  </si>
  <si>
    <t>2149802_铁路运输</t>
  </si>
  <si>
    <t>2149803_民用航空运输</t>
  </si>
  <si>
    <t>2149804_邮政业支出</t>
  </si>
  <si>
    <t>2149899_其他交通运输支出</t>
  </si>
  <si>
    <t>21562_农网还贷资金支出</t>
  </si>
  <si>
    <t>2156201_中央农网还贷资金支出</t>
  </si>
  <si>
    <t>2156202_地方农网还贷资金支出</t>
  </si>
  <si>
    <t>2156299_其他农网还贷资金支出</t>
  </si>
  <si>
    <t>21598_超长期特别国债安排的支出</t>
  </si>
  <si>
    <t>2159801_资源勘探开发</t>
  </si>
  <si>
    <t>2159802_制造业</t>
  </si>
  <si>
    <t>2159803_工业和信息产业</t>
  </si>
  <si>
    <t>2159899_其他资源勘探工业信息等支出</t>
  </si>
  <si>
    <t>2170402_中央特别国债经营基金支出</t>
  </si>
  <si>
    <t>2170403_中央特别国债经营基金财务支出</t>
  </si>
  <si>
    <t>22006_耕地保护考核奖惩基金支出</t>
  </si>
  <si>
    <t>2200601_耕地保护</t>
  </si>
  <si>
    <t>2200602_补充耕地</t>
  </si>
  <si>
    <t>22198_超长期特别国债安排的支出</t>
  </si>
  <si>
    <t>2219801_保障性租赁住房</t>
  </si>
  <si>
    <t>2219899_其他住房保障支出</t>
  </si>
  <si>
    <t>22298_超长期特别国债安排的支出</t>
  </si>
  <si>
    <t>2229801_设施建设</t>
  </si>
  <si>
    <t>2229899_其他粮油物资储备支出</t>
  </si>
  <si>
    <t>22498_超长期特别国债安排的支出</t>
  </si>
  <si>
    <t>2249801_自然灾害防治</t>
  </si>
  <si>
    <t>2249802_自然灾害恢复重建支出</t>
  </si>
  <si>
    <t>2249899_其他灾害防治及应急管理支出</t>
  </si>
  <si>
    <t>22904_其他政府性基金及对应专项债务收入安排的支出</t>
  </si>
  <si>
    <t>2290401_其他政府性基金安排的支出</t>
  </si>
  <si>
    <t>2290402_其他地方自行试点项目收益专项债券收入安排的支出</t>
  </si>
  <si>
    <t>2290403_其他政府性基金债务收入安排的支出</t>
  </si>
  <si>
    <t>22908_彩票发行销售机构业务费安排的支出</t>
  </si>
  <si>
    <t>2290802_福利彩票发行机构的业务费支出</t>
  </si>
  <si>
    <t>2290803_体育彩票发行机构的业务费支出</t>
  </si>
  <si>
    <t>2290804_福利彩票销售机构的业务费支出</t>
  </si>
  <si>
    <t>2290805_体育彩票销售机构的业务费支出</t>
  </si>
  <si>
    <t>2290806_彩票兑奖周转金支出</t>
  </si>
  <si>
    <t>2290807_彩票发行销售风险基金支出</t>
  </si>
  <si>
    <t>2290808_彩票市场调控资金支出</t>
  </si>
  <si>
    <t>2290899_其他彩票发行销售机构业务费安排的支出</t>
  </si>
  <si>
    <t>22909_抗疫特别国债财务基金支出</t>
  </si>
  <si>
    <t>2290901_抗疫特别国债财务基金支出</t>
  </si>
  <si>
    <t>22910_超长期特别国债财务基金支出</t>
  </si>
  <si>
    <t>2291001_超长期特别国债财务基金支出</t>
  </si>
  <si>
    <t>22960_彩票公益金安排的支出</t>
  </si>
  <si>
    <t>2296001_用于补充全国社会保障基金的彩票公益金支出</t>
  </si>
  <si>
    <t>2296002_用于社会福利的彩票公益金支出</t>
  </si>
  <si>
    <t>2296003_用于体育事业的彩票公益金支出</t>
  </si>
  <si>
    <t>2296004_用于教育事业的彩票公益金支出</t>
  </si>
  <si>
    <t>2296005_用于红十字事业的彩票公益金支出</t>
  </si>
  <si>
    <t>2296006_用于残疾人事业的彩票公益金支出</t>
  </si>
  <si>
    <t>2296010_用于文化事业的彩票公益金支出</t>
  </si>
  <si>
    <t>2296011_用于巩固脱贫攻坚成果衔接乡村振兴的彩票公益金支出</t>
  </si>
  <si>
    <t>2296012_用于法律援助的彩票公益金支出</t>
  </si>
  <si>
    <t>2296013_用于城乡医疗救助的彩票公益金支出</t>
  </si>
  <si>
    <t>2296099_用于其他社会公益事业的彩票公益金支出</t>
  </si>
  <si>
    <t>22998_超长期特别国债安排的其他支出</t>
  </si>
  <si>
    <t>2299899_其他支出</t>
  </si>
  <si>
    <t>23204_地方政府专项债务付息支出</t>
  </si>
  <si>
    <t>2320401_海南省高等级公路车辆通行附加费债务付息支出</t>
  </si>
  <si>
    <t>2320405_国家电影事业发展专项资金债务付息支出</t>
  </si>
  <si>
    <t>2320411_国有土地使用权出让金债务付息支出</t>
  </si>
  <si>
    <t>2320413_农业土地开发资金债务付息支出</t>
  </si>
  <si>
    <t>2320414_大中型水库库区基金债务付息支出</t>
  </si>
  <si>
    <t>2320416_城市基础设施配套费债务付息支出</t>
  </si>
  <si>
    <t>2320417_小型水库移民扶助基金债务付息支出</t>
  </si>
  <si>
    <t>2320418_国家重大水利工程建设基金债务付息支出</t>
  </si>
  <si>
    <t>2320419_车辆通行费债务付息支出</t>
  </si>
  <si>
    <t>2320420_污水处理费债务付息支出</t>
  </si>
  <si>
    <t>2320431_土地储备专项债券付息支出</t>
  </si>
  <si>
    <t>2320432_政府收费公路专项债券付息支出</t>
  </si>
  <si>
    <t>2320433_棚户区改造专项债券付息支出</t>
  </si>
  <si>
    <t>2320498_其他地方自行试点项目收益专项债券付息支出</t>
  </si>
  <si>
    <t>2320499_其他政府性基金债务付息支出</t>
  </si>
  <si>
    <t>23304_地方政府专项债务发行费用支出</t>
  </si>
  <si>
    <t>2330401_海南省高等级公路车辆通行附加费债务发行费用支出</t>
  </si>
  <si>
    <t>2330405_国家电影事业发展专项资金债务发行费用支出</t>
  </si>
  <si>
    <t>2330411_国有土地使用权出让金债务发行费用支出</t>
  </si>
  <si>
    <t>2330413_农业土地开发资金债务发行费用支出</t>
  </si>
  <si>
    <t>2330414_大中型水库库区基金债务发行费用支出</t>
  </si>
  <si>
    <t>2330416_城市基础设施配套费债务发行费用支出</t>
  </si>
  <si>
    <t>2330417_小型水库移民扶助基金债务发行费用支出</t>
  </si>
  <si>
    <t>2330418_国家重大水利工程建设基金债务发行费用支出</t>
  </si>
  <si>
    <t>2330419_车辆通行费债务发行费用支出</t>
  </si>
  <si>
    <t>2330420_污水处理费债务发行费用支出</t>
  </si>
  <si>
    <t>2330431_土地储备专项债券发行费用支出</t>
  </si>
  <si>
    <t>2330432_政府收费公路专项债券发行费用支出</t>
  </si>
  <si>
    <t>2330433_棚户区改造专项债券发行费用支出</t>
  </si>
  <si>
    <t>2330498_其他地方自行试点项目收益专项债券发行费用支出</t>
  </si>
  <si>
    <t>2330499_其他政府性基金债务发行费用支出</t>
  </si>
  <si>
    <t>234_抗疫特别国债安排的支出</t>
  </si>
  <si>
    <t>23401_基础设施建设</t>
  </si>
  <si>
    <t>2340101_公共卫生体系建设</t>
  </si>
  <si>
    <t>2340102_重大疫情防控救治体系建设</t>
  </si>
  <si>
    <t>2340103_粮食安全</t>
  </si>
  <si>
    <t>2340104_能源安全</t>
  </si>
  <si>
    <t>2340105_应急物资保障</t>
  </si>
  <si>
    <t>2340106_产业链改造升级</t>
  </si>
  <si>
    <t>2340107_城镇老旧小区改造</t>
  </si>
  <si>
    <t>2340108_生态环境治理</t>
  </si>
  <si>
    <t>2340109_交通基础设施建设</t>
  </si>
  <si>
    <t>2340110_市政设施建设</t>
  </si>
  <si>
    <t>2340111_重大区域规划基础设施建设</t>
  </si>
  <si>
    <t>2340199_其他基础设施建设</t>
  </si>
  <si>
    <t>23402_抗疫相关支出</t>
  </si>
  <si>
    <t>2340201_减免房租补贴</t>
  </si>
  <si>
    <t>2340202_重点企业贷款贴息</t>
  </si>
  <si>
    <t>2340203_创业担保贷款贴息</t>
  </si>
  <si>
    <t>2340204_援企稳岗补贴</t>
  </si>
  <si>
    <t>2340205_困难群众基本生活补助</t>
  </si>
  <si>
    <t>2340299_其他抗疫相关支出</t>
  </si>
  <si>
    <t>23004_政府性基金转移支付</t>
  </si>
  <si>
    <t>2300413_其中：超长期特别国债转移支付支出</t>
  </si>
  <si>
    <t>2300603_政府性基金上解支出</t>
  </si>
  <si>
    <t>2300605_抗疫特别国债还本上解支出</t>
  </si>
  <si>
    <t>2300606_超长期特别国债还本上解支出</t>
  </si>
  <si>
    <t>2300802_政府性基金预算调出资金</t>
  </si>
  <si>
    <t>2300902_政府性基金年终结余</t>
  </si>
  <si>
    <t>23022_偿债备付金</t>
  </si>
  <si>
    <t>2302201_安排超长期特别国债偿债备付金</t>
  </si>
  <si>
    <t>23104_地方政府专项债务还本支出</t>
  </si>
  <si>
    <t>1100491_政府性基金预算省补助计划单列市收入</t>
  </si>
  <si>
    <t>11006039991_政府性基金预算计划单列市上解省收入</t>
  </si>
  <si>
    <t>11009029901_其他调入政府性基金预算资金</t>
  </si>
  <si>
    <t>11009029991_一般公共预算调入政府性基金预算资金</t>
  </si>
  <si>
    <t>2300491_政府性基金预算省补助计划单列市支出</t>
  </si>
  <si>
    <t>230060399_政府性基金预算计划单列市上解省支出</t>
  </si>
  <si>
    <t>20598_超长期特别国债安排的支出_合计</t>
  </si>
  <si>
    <t>20610_核电站乏燃料处理处置基金支出_合计</t>
  </si>
  <si>
    <t>20698_超长期特别国债安排的支出_合计</t>
  </si>
  <si>
    <t>20707_国家电影事业发展专项资金安排的支出_合计</t>
  </si>
  <si>
    <t>20709_旅游发展基金支出_合计</t>
  </si>
  <si>
    <t>20710_国家电影事业发展专项资金对应专项债务收入安排的支出_合计</t>
  </si>
  <si>
    <t>20798_超长期特别国债安排的支出_合计</t>
  </si>
  <si>
    <t>20898_超长期特别国债安排的支出_合计</t>
  </si>
  <si>
    <t>21098_超长期特别国债安排的支出_合计</t>
  </si>
  <si>
    <t>21160_可再生能源电价附加收入安排的支出_合计</t>
  </si>
  <si>
    <t>21161_废弃电器电子产品处理基金支出_合计</t>
  </si>
  <si>
    <t>21198_超长期特别国债安排的支出_合计</t>
  </si>
  <si>
    <t>21208_国有土地使用权出让收入安排的支出_合计</t>
  </si>
  <si>
    <t>21210_国有土地收益基金安排的支出_合计</t>
  </si>
  <si>
    <t>21211_农业土地开发资金安排的支出_合计</t>
  </si>
  <si>
    <t>21213_城市基础设施配套费安排的支出_合计</t>
  </si>
  <si>
    <t>21214_污水处理费安排的支出_合计</t>
  </si>
  <si>
    <t>21215_土地储备专项债券收入安排的支出_合计</t>
  </si>
  <si>
    <t>21216_棚户区改造专项债券收入安排的支出_合计</t>
  </si>
  <si>
    <t>21217_城市基础设施配套费对应专项债务收入安排的支出_合计</t>
  </si>
  <si>
    <t>21218_污水处理费对应专项债务收入安排的支出_合计</t>
  </si>
  <si>
    <t>21219_国有土地使用权出让收入对应专项债务收入安排的支出_合计</t>
  </si>
  <si>
    <t>21298_超长期特别国债安排的支出_合计</t>
  </si>
  <si>
    <t>21366_大中型水库库区基金安排的支出_合计</t>
  </si>
  <si>
    <t>21367_三峡水库库区基金支出_合计</t>
  </si>
  <si>
    <t>21369_国家重大水利工程建设基金安排的支出_合计</t>
  </si>
  <si>
    <t>21370_大中型水库库区基金对应专项债务收入安排的支出_合计</t>
  </si>
  <si>
    <t>21371_国家重大水利工程建设基金对应专项债务收入安排的支出_合计</t>
  </si>
  <si>
    <t>21372_大中型水库移民后期扶持基金支出_合计</t>
  </si>
  <si>
    <t>21373_小型水库移民扶助基金安排的支出_合计</t>
  </si>
  <si>
    <t>21374_小型水库移民扶助基金对应专项债务收入安排的支出_合计</t>
  </si>
  <si>
    <t>21398_超长期特别国债安排的支出_合计</t>
  </si>
  <si>
    <t>21460_海南省高等级公路车辆通行附加费安排的支出_合计</t>
  </si>
  <si>
    <t>21462_车辆通行费安排的支出_合计</t>
  </si>
  <si>
    <t>21464_铁路建设基金支出_合计</t>
  </si>
  <si>
    <t>21468_船舶油污损害赔偿基金支出_合计</t>
  </si>
  <si>
    <t>21469_民航发展基金支出_合计</t>
  </si>
  <si>
    <t>21470_海南省高等级公路车辆通行附加费对应专项债务收入安排的支出_合计</t>
  </si>
  <si>
    <t>21471_政府收费公路专项债券收入安排的支出_合计</t>
  </si>
  <si>
    <t>21472_车辆通行费对应专项债务收入安排的支出_合计</t>
  </si>
  <si>
    <t>21498_超长期特别国债安排的支出_合计</t>
  </si>
  <si>
    <t>21562_农网还贷资金支出_合计</t>
  </si>
  <si>
    <t>21598_超长期特别国债安排的支出_合计</t>
  </si>
  <si>
    <t>22006_耕地保护考核奖惩基金支出_合计</t>
  </si>
  <si>
    <t>22198_超长期特别国债安排的支出_合计</t>
  </si>
  <si>
    <t>22298_超长期特别国债安排的支出_合计</t>
  </si>
  <si>
    <t>22498_超长期特别国债安排的支出_合计</t>
  </si>
  <si>
    <t>22904_其他政府性基金及对应专项债务收入安排的支出_合计</t>
  </si>
  <si>
    <t>22908_彩票发行销售机构业务费安排的支出_合计</t>
  </si>
  <si>
    <t>22909_抗疫特别国债财务基金支出_合计</t>
  </si>
  <si>
    <t>22910_超长期特别国债财务基金支出_合计</t>
  </si>
  <si>
    <t>22960_彩票公益金安排的支出_合计</t>
  </si>
  <si>
    <t>22998_超长期特别国债安排的其他支出_合计</t>
  </si>
  <si>
    <t>23204_地方政府专项债务付息支出_合计</t>
  </si>
  <si>
    <t>23304_地方政府专项债务发行费用支出_合计</t>
  </si>
  <si>
    <t>23401_基础设施建设_合计</t>
  </si>
  <si>
    <t>23402_抗疫相关支出_合计</t>
  </si>
  <si>
    <t>234_抗疫特别国债安排的支出_合计</t>
  </si>
  <si>
    <t>20598_超长期特别国债安排的支出_当年地方本级收入安排</t>
  </si>
  <si>
    <t>20610_核电站乏燃料处理处置基金支出_当年地方本级收入安排</t>
  </si>
  <si>
    <t>20698_超长期特别国债安排的支出_当年地方本级收入安排</t>
  </si>
  <si>
    <t>20707_国家电影事业发展专项资金安排的支出_当年地方本级收入安排</t>
  </si>
  <si>
    <t>20709_旅游发展基金支出_当年地方本级收入安排</t>
  </si>
  <si>
    <t>20710_国家电影事业发展专项资金对应专项债务收入安排的支出_当年地方本级收入安排</t>
  </si>
  <si>
    <t>20798_超长期特别国债安排的支出_当年地方本级收入安排</t>
  </si>
  <si>
    <t>20898_超长期特别国债安排的支出_当年地方本级收入安排</t>
  </si>
  <si>
    <t>21098_超长期特别国债安排的支出_当年地方本级收入安排</t>
  </si>
  <si>
    <t>21160_可再生能源电价附加收入安排的支出_当年地方本级收入安排</t>
  </si>
  <si>
    <t>21161_废弃电器电子产品处理基金支出_当年地方本级收入安排</t>
  </si>
  <si>
    <t>21198_超长期特别国债安排的支出_当年地方本级收入安排</t>
  </si>
  <si>
    <t>21208_国有土地使用权出让收入安排的支出_当年地方本级收入安排</t>
  </si>
  <si>
    <t>21210_国有土地收益基金安排的支出_当年地方本级收入安排</t>
  </si>
  <si>
    <t>21211_农业土地开发资金安排的支出_当年地方本级收入安排</t>
  </si>
  <si>
    <t>21213_城市基础设施配套费安排的支出_当年地方本级收入安排</t>
  </si>
  <si>
    <t>21214_污水处理费安排的支出_当年地方本级收入安排</t>
  </si>
  <si>
    <t>21215_土地储备专项债券收入安排的支出_当年地方本级收入安排</t>
  </si>
  <si>
    <t>21216_棚户区改造专项债券收入安排的支出_当年地方本级收入安排</t>
  </si>
  <si>
    <t>21217_城市基础设施配套费对应专项债务收入安排的支出_当年地方本级收入安排</t>
  </si>
  <si>
    <t>21218_污水处理费对应专项债务收入安排的支出_当年地方本级收入安排</t>
  </si>
  <si>
    <t>21219_国有土地使用权出让收入对应专项债务收入安排的支出_当年地方本级收入安排</t>
  </si>
  <si>
    <t>21298_超长期特别国债安排的支出_当年地方本级收入安排</t>
  </si>
  <si>
    <t>21366_大中型水库库区基金安排的支出_当年地方本级收入安排</t>
  </si>
  <si>
    <t>21367_三峡水库库区基金支出_当年地方本级收入安排</t>
  </si>
  <si>
    <t>21369_国家重大水利工程建设基金安排的支出_当年地方本级收入安排</t>
  </si>
  <si>
    <t>21370_大中型水库库区基金对应专项债务收入安排的支出_当年地方本级收入安排</t>
  </si>
  <si>
    <t>21371_国家重大水利工程建设基金对应专项债务收入安排的支出_当年地方本级收入安排</t>
  </si>
  <si>
    <t>21372_大中型水库移民后期扶持基金支出_当年地方本级收入安排</t>
  </si>
  <si>
    <t>21373_小型水库移民扶助基金安排的支出_当年地方本级收入安排</t>
  </si>
  <si>
    <t>21374_小型水库移民扶助基金对应专项债务收入安排的支出_当年地方本级收入安排</t>
  </si>
  <si>
    <t>21398_超长期特别国债安排的支出_当年地方本级收入安排</t>
  </si>
  <si>
    <t>21460_海南省高等级公路车辆通行附加费安排的支出_当年地方本级收入安排</t>
  </si>
  <si>
    <t>21462_车辆通行费安排的支出_当年地方本级收入安排</t>
  </si>
  <si>
    <t>21464_铁路建设基金支出_当年地方本级收入安排</t>
  </si>
  <si>
    <t>21468_船舶油污损害赔偿基金支出_当年地方本级收入安排</t>
  </si>
  <si>
    <t>21469_民航发展基金支出_当年地方本级收入安排</t>
  </si>
  <si>
    <t>21470_海南省高等级公路车辆通行附加费对应专项债务收入安排的支出_当年地方本级收入安排</t>
  </si>
  <si>
    <t>21471_政府收费公路专项债券收入安排的支出_当年地方本级收入安排</t>
  </si>
  <si>
    <t>21472_车辆通行费对应专项债务收入安排的支出_当年地方本级收入安排</t>
  </si>
  <si>
    <t>21498_超长期特别国债安排的支出_当年地方本级收入安排</t>
  </si>
  <si>
    <t>21562_农网还贷资金支出_当年地方本级收入安排</t>
  </si>
  <si>
    <t>21598_超长期特别国债安排的支出_当年地方本级收入安排</t>
  </si>
  <si>
    <t>21704_金融调控支出_当年地方本级收入安排</t>
  </si>
  <si>
    <t>22006_耕地保护考核奖惩基金支出_当年地方本级收入安排</t>
  </si>
  <si>
    <t>22198_超长期特别国债安排的支出_当年地方本级收入安排</t>
  </si>
  <si>
    <t>22298_超长期特别国债安排的支出_当年地方本级收入安排</t>
  </si>
  <si>
    <t>22498_超长期特别国债安排的支出_当年地方本级收入安排</t>
  </si>
  <si>
    <t>22904_其他政府性基金及对应专项债务收入安排的支出_当年地方本级收入安排</t>
  </si>
  <si>
    <t>22908_彩票发行销售机构业务费安排的支出_当年地方本级收入安排</t>
  </si>
  <si>
    <t>22909_抗疫特别国债财务基金支出_当年地方本级收入安排</t>
  </si>
  <si>
    <t>22910_超长期特别国债财务基金支出_当年地方本级收入安排</t>
  </si>
  <si>
    <t>22960_彩票公益金安排的支出_当年地方本级收入安排</t>
  </si>
  <si>
    <t>22998_超长期特别国债安排的其他支出_当年地方本级收入安排</t>
  </si>
  <si>
    <t>23204_地方政府专项债务付息支出_当年地方本级收入安排</t>
  </si>
  <si>
    <t>23304_地方政府专项债务发行费用支出_当年地方本级收入安排</t>
  </si>
  <si>
    <t>23401_基础设施建设_当年地方本级收入安排</t>
  </si>
  <si>
    <t>23402_抗疫相关支出_当年地方本级收入安排</t>
  </si>
  <si>
    <t>205_教育支出_当年地方本级收入安排</t>
  </si>
  <si>
    <t>206_科学技术支出_当年地方本级收入安排</t>
  </si>
  <si>
    <t>207_文化旅游体育与传媒支出_当年地方本级收入安排</t>
  </si>
  <si>
    <t>208_社会保障和就业支出_当年地方本级收入安排</t>
  </si>
  <si>
    <t>210_卫生健康支出_当年地方本级收入安排</t>
  </si>
  <si>
    <t>211_节能环保支出_当年地方本级收入安排</t>
  </si>
  <si>
    <t>212_城乡社区支出_当年地方本级收入安排</t>
  </si>
  <si>
    <t>213_农林水支出_当年地方本级收入安排</t>
  </si>
  <si>
    <t>214_交通运输支出_当年地方本级收入安排</t>
  </si>
  <si>
    <t>215_资源勘探工业信息等支出_当年地方本级收入安排</t>
  </si>
  <si>
    <t>217_金融支出_当年地方本级收入安排</t>
  </si>
  <si>
    <t>220_自然资源海洋气象等支出_当年地方本级收入安排</t>
  </si>
  <si>
    <t>221_住房保障支出_当年地方本级收入安排</t>
  </si>
  <si>
    <t>222_粮油物资储备支出_当年地方本级收入安排</t>
  </si>
  <si>
    <t>224_灾害防治及应急管理支出_当年地方本级收入安排</t>
  </si>
  <si>
    <t>229_其他支出_当年地方本级收入安排</t>
  </si>
  <si>
    <t>232_债务付息支出_当年地方本级收入安排</t>
  </si>
  <si>
    <t>233_债务发行费用支出_当年地方本级收入安排</t>
  </si>
  <si>
    <t>234_抗疫特别国债安排的支出_当年地方本级收入安排</t>
  </si>
  <si>
    <t>支出总计_当年地方本级收入安排</t>
  </si>
  <si>
    <t>20598_超长期特别国债安排的支出_政府性基金转移支付收入安排</t>
  </si>
  <si>
    <t>20610_核电站乏燃料处理处置基金支出_政府性基金转移支付收入安排</t>
  </si>
  <si>
    <t>20698_超长期特别国债安排的支出_政府性基金转移支付收入安排</t>
  </si>
  <si>
    <t>20707_国家电影事业发展专项资金安排的支出_政府性基金转移支付收入安排</t>
  </si>
  <si>
    <t>20709_旅游发展基金支出_政府性基金转移支付收入安排</t>
  </si>
  <si>
    <t>20710_国家电影事业发展专项资金对应专项债务收入安排的支出_政府性基金转移支付收入安排</t>
  </si>
  <si>
    <t>20798_超长期特别国债安排的支出_政府性基金转移支付收入安排</t>
  </si>
  <si>
    <t>20898_超长期特别国债安排的支出_政府性基金转移支付收入安排</t>
  </si>
  <si>
    <t>21098_超长期特别国债安排的支出_政府性基金转移支付收入安排</t>
  </si>
  <si>
    <t>21160_可再生能源电价附加收入安排的支出_政府性基金转移支付收入安排</t>
  </si>
  <si>
    <t>21161_废弃电器电子产品处理基金支出_政府性基金转移支付收入安排</t>
  </si>
  <si>
    <t>21198_超长期特别国债安排的支出_政府性基金转移支付收入安排</t>
  </si>
  <si>
    <t>21208_国有土地使用权出让收入安排的支出_政府性基金转移支付收入安排</t>
  </si>
  <si>
    <t>21210_国有土地收益基金安排的支出_政府性基金转移支付收入安排</t>
  </si>
  <si>
    <t>21211_农业土地开发资金安排的支出_政府性基金转移支付收入安排</t>
  </si>
  <si>
    <t>21213_城市基础设施配套费安排的支出_政府性基金转移支付收入安排</t>
  </si>
  <si>
    <t>21214_污水处理费安排的支出_政府性基金转移支付收入安排</t>
  </si>
  <si>
    <t>21215_土地储备专项债券收入安排的支出_政府性基金转移支付收入安排</t>
  </si>
  <si>
    <t>21216_棚户区改造专项债券收入安排的支出_政府性基金转移支付收入安排</t>
  </si>
  <si>
    <t>21217_城市基础设施配套费对应专项债务收入安排的支出_政府性基金转移支付收入安排</t>
  </si>
  <si>
    <t>21218_污水处理费对应专项债务收入安排的支出_政府性基金转移支付收入安排</t>
  </si>
  <si>
    <t>21219_国有土地使用权出让收入对应专项债务收入安排的支出_政府性基金转移支付收入安排</t>
  </si>
  <si>
    <t>21298_超长期特别国债安排的支出_政府性基金转移支付收入安排</t>
  </si>
  <si>
    <t>21366_大中型水库库区基金安排的支出_政府性基金转移支付收入安排</t>
  </si>
  <si>
    <t>21367_三峡水库库区基金支出_政府性基金转移支付收入安排</t>
  </si>
  <si>
    <t>21369_国家重大水利工程建设基金安排的支出_政府性基金转移支付收入安排</t>
  </si>
  <si>
    <t>21370_大中型水库库区基金对应专项债务收入安排的支出_政府性基金转移支付收入安排</t>
  </si>
  <si>
    <t>21371_国家重大水利工程建设基金对应专项债务收入安排的支出_政府性基金转移支付收入安排</t>
  </si>
  <si>
    <t>21372_大中型水库移民后期扶持基金支出_政府性基金转移支付收入安排</t>
  </si>
  <si>
    <t>21373_小型水库移民扶助基金安排的支出_政府性基金转移支付收入安排</t>
  </si>
  <si>
    <t>21374_小型水库移民扶助基金对应专项债务收入安排的支出_政府性基金转移支付收入安排</t>
  </si>
  <si>
    <t>21398_超长期特别国债安排的支出_政府性基金转移支付收入安排</t>
  </si>
  <si>
    <t>21460_海南省高等级公路车辆通行附加费安排的支出_政府性基金转移支付收入安排</t>
  </si>
  <si>
    <t>21462_车辆通行费安排的支出_政府性基金转移支付收入安排</t>
  </si>
  <si>
    <t>21464_铁路建设基金支出_政府性基金转移支付收入安排</t>
  </si>
  <si>
    <t>21468_船舶油污损害赔偿基金支出_政府性基金转移支付收入安排</t>
  </si>
  <si>
    <t>21469_民航发展基金支出_政府性基金转移支付收入安排</t>
  </si>
  <si>
    <t>21470_海南省高等级公路车辆通行附加费对应专项债务收入安排的支出_政府性基金转移支付收入安排</t>
  </si>
  <si>
    <t>21471_政府收费公路专项债券收入安排的支出_政府性基金转移支付收入安排</t>
  </si>
  <si>
    <t>21472_车辆通行费对应专项债务收入安排的支出_政府性基金转移支付收入安排</t>
  </si>
  <si>
    <t>21498_超长期特别国债安排的支出_政府性基金转移支付收入安排</t>
  </si>
  <si>
    <t>21562_农网还贷资金支出_政府性基金转移支付收入安排</t>
  </si>
  <si>
    <t>21598_超长期特别国债安排的支出_政府性基金转移支付收入安排</t>
  </si>
  <si>
    <t>21704_金融调控支出_政府性基金转移支付收入安排</t>
  </si>
  <si>
    <t>22006_耕地保护考核奖惩基金支出_政府性基金转移支付收入安排</t>
  </si>
  <si>
    <t>22198_超长期特别国债安排的支出_政府性基金转移支付收入安排</t>
  </si>
  <si>
    <t>22298_超长期特别国债安排的支出_政府性基金转移支付收入安排</t>
  </si>
  <si>
    <t>22498_超长期特别国债安排的支出_政府性基金转移支付收入安排</t>
  </si>
  <si>
    <t>22904_其他政府性基金及对应专项债务收入安排的支出_政府性基金转移支付收入安排</t>
  </si>
  <si>
    <t>22908_彩票发行销售机构业务费安排的支出_政府性基金转移支付收入安排</t>
  </si>
  <si>
    <t>22909_抗疫特别国债财务基金支出_政府性基金转移支付收入安排</t>
  </si>
  <si>
    <t>22910_超长期特别国债财务基金支出_政府性基金转移支付收入安排</t>
  </si>
  <si>
    <t>22960_彩票公益金安排的支出_政府性基金转移支付收入安排</t>
  </si>
  <si>
    <t>22998_超长期特别国债安排的其他支出_政府性基金转移支付收入安排</t>
  </si>
  <si>
    <t>23204_地方政府专项债务付息支出_政府性基金转移支付收入安排</t>
  </si>
  <si>
    <t>23304_地方政府专项债务发行费用支出_政府性基金转移支付收入安排</t>
  </si>
  <si>
    <t>23401_基础设施建设_政府性基金转移支付收入安排</t>
  </si>
  <si>
    <t>23402_抗疫相关支出_政府性基金转移支付收入安排</t>
  </si>
  <si>
    <t>205_教育支出_政府性基金转移支付收入安排</t>
  </si>
  <si>
    <t>206_科学技术支出_政府性基金转移支付收入安排</t>
  </si>
  <si>
    <t>207_文化旅游体育与传媒支出_政府性基金转移支付收入安排</t>
  </si>
  <si>
    <t>208_社会保障和就业支出_政府性基金转移支付收入安排</t>
  </si>
  <si>
    <t>210_卫生健康支出_政府性基金转移支付收入安排</t>
  </si>
  <si>
    <t>211_节能环保支出_政府性基金转移支付收入安排</t>
  </si>
  <si>
    <t>212_城乡社区支出_政府性基金转移支付收入安排</t>
  </si>
  <si>
    <t>213_农林水支出_政府性基金转移支付收入安排</t>
  </si>
  <si>
    <t>214_交通运输支出_政府性基金转移支付收入安排</t>
  </si>
  <si>
    <t>215_资源勘探工业信息等支出_政府性基金转移支付收入安排</t>
  </si>
  <si>
    <t>217_金融支出_政府性基金转移支付收入安排</t>
  </si>
  <si>
    <t>220_自然资源海洋气象等支出_政府性基金转移支付收入安排</t>
  </si>
  <si>
    <t>221_住房保障支出_政府性基金转移支付收入安排</t>
  </si>
  <si>
    <t>222_粮油物资储备支出_政府性基金转移支付收入安排</t>
  </si>
  <si>
    <t>224_灾害防治及应急管理支出_政府性基金转移支付收入安排</t>
  </si>
  <si>
    <t>229_其他支出_政府性基金转移支付收入安排</t>
  </si>
  <si>
    <t>232_债务付息支出_政府性基金转移支付收入安排</t>
  </si>
  <si>
    <t>233_债务发行费用支出_政府性基金转移支付收入安排</t>
  </si>
  <si>
    <t>234_抗疫特别国债安排的支出_政府性基金转移支付收入安排</t>
  </si>
  <si>
    <t>支出总计_政府性基金转移支付收入安排</t>
  </si>
  <si>
    <t>20598_超长期特别国债安排的支出_上年结余</t>
  </si>
  <si>
    <t>20610_核电站乏燃料处理处置基金支出_上年结余</t>
  </si>
  <si>
    <t>20698_超长期特别国债安排的支出_上年结余</t>
  </si>
  <si>
    <t>20707_国家电影事业发展专项资金安排的支出_上年结余</t>
  </si>
  <si>
    <t>20709_旅游发展基金支出_上年结余</t>
  </si>
  <si>
    <t>20710_国家电影事业发展专项资金对应专项债务收入安排的支出_上年结余</t>
  </si>
  <si>
    <t>20798_超长期特别国债安排的支出_上年结余</t>
  </si>
  <si>
    <t>20898_超长期特别国债安排的支出_上年结余</t>
  </si>
  <si>
    <t>21098_超长期特别国债安排的支出_上年结余</t>
  </si>
  <si>
    <t>21160_可再生能源电价附加收入安排的支出_上年结余</t>
  </si>
  <si>
    <t>21161_废弃电器电子产品处理基金支出_上年结余</t>
  </si>
  <si>
    <t>21198_超长期特别国债安排的支出_上年结余</t>
  </si>
  <si>
    <t>21208_国有土地使用权出让收入安排的支出_上年结余</t>
  </si>
  <si>
    <t>21210_国有土地收益基金安排的支出_上年结余</t>
  </si>
  <si>
    <t>21211_农业土地开发资金安排的支出_上年结余</t>
  </si>
  <si>
    <t>21213_城市基础设施配套费安排的支出_上年结余</t>
  </si>
  <si>
    <t>21214_污水处理费安排的支出_上年结余</t>
  </si>
  <si>
    <t>21215_土地储备专项债券收入安排的支出_上年结余</t>
  </si>
  <si>
    <t>21216_棚户区改造专项债券收入安排的支出_上年结余</t>
  </si>
  <si>
    <t>21217_城市基础设施配套费对应专项债务收入安排的支出_上年结余</t>
  </si>
  <si>
    <t>21218_污水处理费对应专项债务收入安排的支出_上年结余</t>
  </si>
  <si>
    <t>21219_国有土地使用权出让收入对应专项债务收入安排的支出_上年结余</t>
  </si>
  <si>
    <t>21298_超长期特别国债安排的支出_上年结余</t>
  </si>
  <si>
    <t>21366_大中型水库库区基金安排的支出_上年结余</t>
  </si>
  <si>
    <t>21367_三峡水库库区基金支出_上年结余</t>
  </si>
  <si>
    <t>21369_国家重大水利工程建设基金安排的支出_上年结余</t>
  </si>
  <si>
    <t>21370_大中型水库库区基金对应专项债务收入安排的支出_上年结余</t>
  </si>
  <si>
    <t>21371_国家重大水利工程建设基金对应专项债务收入安排的支出_上年结余</t>
  </si>
  <si>
    <t>21372_大中型水库移民后期扶持基金支出_上年结余</t>
  </si>
  <si>
    <t>21373_小型水库移民扶助基金安排的支出_上年结余</t>
  </si>
  <si>
    <t>21374_小型水库移民扶助基金对应专项债务收入安排的支出_上年结余</t>
  </si>
  <si>
    <t>21398_超长期特别国债安排的支出_上年结余</t>
  </si>
  <si>
    <t>21460_海南省高等级公路车辆通行附加费安排的支出_上年结余</t>
  </si>
  <si>
    <t>21462_车辆通行费安排的支出_上年结余</t>
  </si>
  <si>
    <t>21464_铁路建设基金支出_上年结余</t>
  </si>
  <si>
    <t>21468_船舶油污损害赔偿基金支出_上年结余</t>
  </si>
  <si>
    <t>21469_民航发展基金支出_上年结余</t>
  </si>
  <si>
    <t>21470_海南省高等级公路车辆通行附加费对应专项债务收入安排的支出_上年结余</t>
  </si>
  <si>
    <t>21471_政府收费公路专项债券收入安排的支出_上年结余</t>
  </si>
  <si>
    <t>21472_车辆通行费对应专项债务收入安排的支出_上年结余</t>
  </si>
  <si>
    <t>21498_超长期特别国债安排的支出_上年结余</t>
  </si>
  <si>
    <t>21562_农网还贷资金支出_上年结余</t>
  </si>
  <si>
    <t>21598_超长期特别国债安排的支出_上年结余</t>
  </si>
  <si>
    <t>21704_金融调控支出_上年结余</t>
  </si>
  <si>
    <t>22006_耕地保护考核奖惩基金支出_上年结余</t>
  </si>
  <si>
    <t>22198_超长期特别国债安排的支出_上年结余</t>
  </si>
  <si>
    <t>22298_超长期特别国债安排的支出_上年结余</t>
  </si>
  <si>
    <t>22498_超长期特别国债安排的支出_上年结余</t>
  </si>
  <si>
    <t>22904_其他政府性基金及对应专项债务收入安排的支出_上年结余</t>
  </si>
  <si>
    <t>22908_彩票发行销售机构业务费安排的支出_上年结余</t>
  </si>
  <si>
    <t>22909_抗疫特别国债财务基金支出_上年结余</t>
  </si>
  <si>
    <t>22910_超长期特别国债财务基金支出_上年结余</t>
  </si>
  <si>
    <t>22960_彩票公益金安排的支出_上年结余</t>
  </si>
  <si>
    <t>22998_超长期特别国债安排的其他支出_上年结余</t>
  </si>
  <si>
    <t>23204_地方政府专项债务付息支出_上年结余</t>
  </si>
  <si>
    <t>23304_地方政府专项债务发行费用支出_上年结余</t>
  </si>
  <si>
    <t>23401_基础设施建设_上年结余</t>
  </si>
  <si>
    <t>23402_抗疫相关支出_上年结余</t>
  </si>
  <si>
    <t>205_教育支出_上年结余</t>
  </si>
  <si>
    <t>206_科学技术支出_上年结余</t>
  </si>
  <si>
    <t>207_文化旅游体育与传媒支出_上年结余</t>
  </si>
  <si>
    <t>208_社会保障和就业支出_上年结余</t>
  </si>
  <si>
    <t>210_卫生健康支出_上年结余</t>
  </si>
  <si>
    <t>211_节能环保支出_上年结余</t>
  </si>
  <si>
    <t>212_城乡社区支出_上年结余</t>
  </si>
  <si>
    <t>213_农林水支出_上年结余</t>
  </si>
  <si>
    <t>214_交通运输支出_上年结余</t>
  </si>
  <si>
    <t>215_资源勘探工业信息等支出_上年结余</t>
  </si>
  <si>
    <t>217_金融支出_上年结余</t>
  </si>
  <si>
    <t>220_自然资源海洋气象等支出_上年结余</t>
  </si>
  <si>
    <t>221_住房保障支出_上年结余</t>
  </si>
  <si>
    <t>222_粮油物资储备支出_上年结余</t>
  </si>
  <si>
    <t>224_灾害防治及应急管理支出_上年结余</t>
  </si>
  <si>
    <t>229_其他支出_上年结余</t>
  </si>
  <si>
    <t>232_债务付息支出_上年结余</t>
  </si>
  <si>
    <t>233_债务发行费用支出_上年结余</t>
  </si>
  <si>
    <t>234_抗疫特别国债安排的支出_上年结余</t>
  </si>
  <si>
    <t>支出总计_上年结余</t>
  </si>
  <si>
    <t>20598_超长期特别国债安排的支出_调入资金</t>
  </si>
  <si>
    <t>20610_核电站乏燃料处理处置基金支出_调入资金</t>
  </si>
  <si>
    <t>20698_超长期特别国债安排的支出_调入资金</t>
  </si>
  <si>
    <t>20707_国家电影事业发展专项资金安排的支出_调入资金</t>
  </si>
  <si>
    <t>20709_旅游发展基金支出_调入资金</t>
  </si>
  <si>
    <t>20710_国家电影事业发展专项资金对应专项债务收入安排的支出_调入资金</t>
  </si>
  <si>
    <t>20798_超长期特别国债安排的支出_调入资金</t>
  </si>
  <si>
    <t>20898_超长期特别国债安排的支出_调入资金</t>
  </si>
  <si>
    <t>21098_超长期特别国债安排的支出_调入资金</t>
  </si>
  <si>
    <t>21160_可再生能源电价附加收入安排的支出_调入资金</t>
  </si>
  <si>
    <t>21161_废弃电器电子产品处理基金支出_调入资金</t>
  </si>
  <si>
    <t>21198_超长期特别国债安排的支出_调入资金</t>
  </si>
  <si>
    <t>21208_国有土地使用权出让收入安排的支出_调入资金</t>
  </si>
  <si>
    <t>21210_国有土地收益基金安排的支出_调入资金</t>
  </si>
  <si>
    <t>21211_农业土地开发资金安排的支出_调入资金</t>
  </si>
  <si>
    <t>21213_城市基础设施配套费安排的支出_调入资金</t>
  </si>
  <si>
    <t>21214_污水处理费安排的支出_调入资金</t>
  </si>
  <si>
    <t>21215_土地储备专项债券收入安排的支出_调入资金</t>
  </si>
  <si>
    <t>21216_棚户区改造专项债券收入安排的支出_调入资金</t>
  </si>
  <si>
    <t>21217_城市基础设施配套费对应专项债务收入安排的支出_调入资金</t>
  </si>
  <si>
    <t>21218_污水处理费对应专项债务收入安排的支出_调入资金</t>
  </si>
  <si>
    <t>21219_国有土地使用权出让收入对应专项债务收入安排的支出_调入资金</t>
  </si>
  <si>
    <t>21298_超长期特别国债安排的支出_调入资金</t>
  </si>
  <si>
    <t>21366_大中型水库库区基金安排的支出_调入资金</t>
  </si>
  <si>
    <t>21367_三峡水库库区基金支出_调入资金</t>
  </si>
  <si>
    <t>21369_国家重大水利工程建设基金安排的支出_调入资金</t>
  </si>
  <si>
    <t>21370_大中型水库库区基金对应专项债务收入安排的支出_调入资金</t>
  </si>
  <si>
    <t>21371_国家重大水利工程建设基金对应专项债务收入安排的支出_调入资金</t>
  </si>
  <si>
    <t>21372_大中型水库移民后期扶持基金支出_调入资金</t>
  </si>
  <si>
    <t>21373_小型水库移民扶助基金安排的支出_调入资金</t>
  </si>
  <si>
    <t>21374_小型水库移民扶助基金对应专项债务收入安排的支出_调入资金</t>
  </si>
  <si>
    <t>21398_超长期特别国债安排的支出_调入资金</t>
  </si>
  <si>
    <t>21460_海南省高等级公路车辆通行附加费安排的支出_调入资金</t>
  </si>
  <si>
    <t>21462_车辆通行费安排的支出_调入资金</t>
  </si>
  <si>
    <t>21464_铁路建设基金支出_调入资金</t>
  </si>
  <si>
    <t>21468_船舶油污损害赔偿基金支出_调入资金</t>
  </si>
  <si>
    <t>21469_民航发展基金支出_调入资金</t>
  </si>
  <si>
    <t>21470_海南省高等级公路车辆通行附加费对应专项债务收入安排的支出_调入资金</t>
  </si>
  <si>
    <t>21471_政府收费公路专项债券收入安排的支出_调入资金</t>
  </si>
  <si>
    <t>21472_车辆通行费对应专项债务收入安排的支出_调入资金</t>
  </si>
  <si>
    <t>21498_超长期特别国债安排的支出_调入资金</t>
  </si>
  <si>
    <t>21562_农网还贷资金支出_调入资金</t>
  </si>
  <si>
    <t>21598_超长期特别国债安排的支出_调入资金</t>
  </si>
  <si>
    <t>22006_耕地保护考核奖惩基金支出_调入资金</t>
  </si>
  <si>
    <t>22198_超长期特别国债安排的支出_调入资金</t>
  </si>
  <si>
    <t>22298_超长期特别国债安排的支出_调入资金</t>
  </si>
  <si>
    <t>22498_超长期特别国债安排的支出_调入资金</t>
  </si>
  <si>
    <t>22904_其他政府性基金及对应专项债务收入安排的支出_调入资金</t>
  </si>
  <si>
    <t>22908_彩票发行销售机构业务费安排的支出_调入资金</t>
  </si>
  <si>
    <t>22909_抗疫特别国债财务基金支出_调入资金</t>
  </si>
  <si>
    <t>22910_超长期特别国债财务基金支出_调入资金</t>
  </si>
  <si>
    <t>22960_彩票公益金安排的支出_调入资金</t>
  </si>
  <si>
    <t>22998_超长期特别国债安排的其他支出_调入资金</t>
  </si>
  <si>
    <t>23204_地方政府专项债务付息支出_调入资金</t>
  </si>
  <si>
    <t>23304_地方政府专项债务发行费用支出_调入资金</t>
  </si>
  <si>
    <t>23401_基础设施建设_调入资金</t>
  </si>
  <si>
    <t>23402_抗疫相关支出_调入资金</t>
  </si>
  <si>
    <t>234_抗疫特别国债安排的支出_调入资金</t>
  </si>
  <si>
    <t>20598_超长期特别国债安排的支出_政府债务资金</t>
  </si>
  <si>
    <t>20610_核电站乏燃料处理处置基金支出_政府债务资金</t>
  </si>
  <si>
    <t>20698_超长期特别国债安排的支出_政府债务资金</t>
  </si>
  <si>
    <t>20707_国家电影事业发展专项资金安排的支出_政府债务资金</t>
  </si>
  <si>
    <t>20709_旅游发展基金支出_政府债务资金</t>
  </si>
  <si>
    <t>20710_国家电影事业发展专项资金对应专项债务收入安排的支出_政府债务资金</t>
  </si>
  <si>
    <t>20798_超长期特别国债安排的支出_政府债务资金</t>
  </si>
  <si>
    <t>20898_超长期特别国债安排的支出_政府债务资金</t>
  </si>
  <si>
    <t>21098_超长期特别国债安排的支出_政府债务资金</t>
  </si>
  <si>
    <t>21160_可再生能源电价附加收入安排的支出_政府债务资金</t>
  </si>
  <si>
    <t>21161_废弃电器电子产品处理基金支出_政府债务资金</t>
  </si>
  <si>
    <t>21198_超长期特别国债安排的支出_政府债务资金</t>
  </si>
  <si>
    <t>21208_国有土地使用权出让收入安排的支出_政府债务资金</t>
  </si>
  <si>
    <t>21210_国有土地收益基金安排的支出_政府债务资金</t>
  </si>
  <si>
    <t>21211_农业土地开发资金安排的支出_政府债务资金</t>
  </si>
  <si>
    <t>21213_城市基础设施配套费安排的支出_政府债务资金</t>
  </si>
  <si>
    <t>21214_污水处理费安排的支出_政府债务资金</t>
  </si>
  <si>
    <t>21215_土地储备专项债券收入安排的支出_政府债务资金</t>
  </si>
  <si>
    <t>21216_棚户区改造专项债券收入安排的支出_政府债务资金</t>
  </si>
  <si>
    <t>21217_城市基础设施配套费对应专项债务收入安排的支出_政府债务资金</t>
  </si>
  <si>
    <t>21218_污水处理费对应专项债务收入安排的支出_政府债务资金</t>
  </si>
  <si>
    <t>21219_国有土地使用权出让收入对应专项债务收入安排的支出_政府债务资金</t>
  </si>
  <si>
    <t>21298_超长期特别国债安排的支出_政府债务资金</t>
  </si>
  <si>
    <t>21366_大中型水库库区基金安排的支出_政府债务资金</t>
  </si>
  <si>
    <t>21367_三峡水库库区基金支出_政府债务资金</t>
  </si>
  <si>
    <t>21369_国家重大水利工程建设基金安排的支出_政府债务资金</t>
  </si>
  <si>
    <t>21370_大中型水库库区基金对应专项债务收入安排的支出_政府债务资金</t>
  </si>
  <si>
    <t>21371_国家重大水利工程建设基金对应专项债务收入安排的支出_政府债务资金</t>
  </si>
  <si>
    <t>21372_大中型水库移民后期扶持基金支出_政府债务资金</t>
  </si>
  <si>
    <t>21373_小型水库移民扶助基金安排的支出_政府债务资金</t>
  </si>
  <si>
    <t>21374_小型水库移民扶助基金对应专项债务收入安排的支出_政府债务资金</t>
  </si>
  <si>
    <t>21398_超长期特别国债安排的支出_政府债务资金</t>
  </si>
  <si>
    <t>21460_海南省高等级公路车辆通行附加费安排的支出_政府债务资金</t>
  </si>
  <si>
    <t>21462_车辆通行费安排的支出_政府债务资金</t>
  </si>
  <si>
    <t>21464_铁路建设基金支出_政府债务资金</t>
  </si>
  <si>
    <t>21468_船舶油污损害赔偿基金支出_政府债务资金</t>
  </si>
  <si>
    <t>21469_民航发展基金支出_政府债务资金</t>
  </si>
  <si>
    <t>21470_海南省高等级公路车辆通行附加费对应专项债务收入安排的支出_政府债务资金</t>
  </si>
  <si>
    <t>21471_政府收费公路专项债券收入安排的支出_政府债务资金</t>
  </si>
  <si>
    <t>21472_车辆通行费对应专项债务收入安排的支出_政府债务资金</t>
  </si>
  <si>
    <t>21498_超长期特别国债安排的支出_政府债务资金</t>
  </si>
  <si>
    <t>21562_农网还贷资金支出_政府债务资金</t>
  </si>
  <si>
    <t>21598_超长期特别国债安排的支出_政府债务资金</t>
  </si>
  <si>
    <t>22006_耕地保护考核奖惩基金支出_政府债务资金</t>
  </si>
  <si>
    <t>22198_超长期特别国债安排的支出_政府债务资金</t>
  </si>
  <si>
    <t>22298_超长期特别国债安排的支出_政府债务资金</t>
  </si>
  <si>
    <t>22498_超长期特别国债安排的支出_政府债务资金</t>
  </si>
  <si>
    <t>22904_其他政府性基金及对应专项债务收入安排的支出_政府债务资金</t>
  </si>
  <si>
    <t>22908_彩票发行销售机构业务费安排的支出_政府债务资金</t>
  </si>
  <si>
    <t>22909_抗疫特别国债财务基金支出_政府债务资金</t>
  </si>
  <si>
    <t>22910_超长期特别国债财务基金支出_政府债务资金</t>
  </si>
  <si>
    <t>22960_彩票公益金安排的支出_政府债务资金</t>
  </si>
  <si>
    <t>22998_超长期特别国债安排的其他支出_政府债务资金</t>
  </si>
  <si>
    <t>23204_地方政府专项债务付息支出_政府债务资金</t>
  </si>
  <si>
    <t>23304_地方政府专项债务发行费用支出_政府债务资金</t>
  </si>
  <si>
    <t>23401_基础设施建设_政府债务资金</t>
  </si>
  <si>
    <t>23402_抗疫相关支出_政府债务资金</t>
  </si>
  <si>
    <t>234_抗疫特别国债安排的支出_政府债务资金</t>
  </si>
  <si>
    <t>20598_超长期特别国债安排的支出_其他资金</t>
  </si>
  <si>
    <t>20610_核电站乏燃料处理处置基金支出_其他资金</t>
  </si>
  <si>
    <t>20698_超长期特别国债安排的支出_其他资金</t>
  </si>
  <si>
    <t>20707_国家电影事业发展专项资金安排的支出_其他资金</t>
  </si>
  <si>
    <t>20709_旅游发展基金支出_其他资金</t>
  </si>
  <si>
    <t>20710_国家电影事业发展专项资金对应专项债务收入安排的支出_其他资金</t>
  </si>
  <si>
    <t>20798_超长期特别国债安排的支出_其他资金</t>
  </si>
  <si>
    <t>20898_超长期特别国债安排的支出_其他资金</t>
  </si>
  <si>
    <t>21098_超长期特别国债安排的支出_其他资金</t>
  </si>
  <si>
    <t>21160_可再生能源电价附加收入安排的支出_其他资金</t>
  </si>
  <si>
    <t>21161_废弃电器电子产品处理基金支出_其他资金</t>
  </si>
  <si>
    <t>21198_超长期特别国债安排的支出_其他资金</t>
  </si>
  <si>
    <t>21208_国有土地使用权出让收入安排的支出_其他资金</t>
  </si>
  <si>
    <t>21210_国有土地收益基金安排的支出_其他资金</t>
  </si>
  <si>
    <t>21211_农业土地开发资金安排的支出_其他资金</t>
  </si>
  <si>
    <t>21213_城市基础设施配套费安排的支出_其他资金</t>
  </si>
  <si>
    <t>21214_污水处理费安排的支出_其他资金</t>
  </si>
  <si>
    <t>21215_土地储备专项债券收入安排的支出_其他资金</t>
  </si>
  <si>
    <t>21216_棚户区改造专项债券收入安排的支出_其他资金</t>
  </si>
  <si>
    <t>21217_城市基础设施配套费对应专项债务收入安排的支出_其他资金</t>
  </si>
  <si>
    <t>21218_污水处理费对应专项债务收入安排的支出_其他资金</t>
  </si>
  <si>
    <t>21219_国有土地使用权出让收入对应专项债务收入安排的支出_其他资金</t>
  </si>
  <si>
    <t>21298_超长期特别国债安排的支出_其他资金</t>
  </si>
  <si>
    <t>21366_大中型水库库区基金安排的支出_其他资金</t>
  </si>
  <si>
    <t>21367_三峡水库库区基金支出_其他资金</t>
  </si>
  <si>
    <t>21369_国家重大水利工程建设基金安排的支出_其他资金</t>
  </si>
  <si>
    <t>21370_大中型水库库区基金对应专项债务收入安排的支出_其他资金</t>
  </si>
  <si>
    <t>21371_国家重大水利工程建设基金对应专项债务收入安排的支出_其他资金</t>
  </si>
  <si>
    <t>21372_大中型水库移民后期扶持基金支出_其他资金</t>
  </si>
  <si>
    <t>21373_小型水库移民扶助基金安排的支出_其他资金</t>
  </si>
  <si>
    <t>21374_小型水库移民扶助基金对应专项债务收入安排的支出_其他资金</t>
  </si>
  <si>
    <t>21398_超长期特别国债安排的支出_其他资金</t>
  </si>
  <si>
    <t>21460_海南省高等级公路车辆通行附加费安排的支出_其他资金</t>
  </si>
  <si>
    <t>21462_车辆通行费安排的支出_其他资金</t>
  </si>
  <si>
    <t>21464_铁路建设基金支出_其他资金</t>
  </si>
  <si>
    <t>21468_船舶油污损害赔偿基金支出_其他资金</t>
  </si>
  <si>
    <t>21469_民航发展基金支出_其他资金</t>
  </si>
  <si>
    <t>21470_海南省高等级公路车辆通行附加费对应专项债务收入安排的支出_其他资金</t>
  </si>
  <si>
    <t>21471_政府收费公路专项债券收入安排的支出_其他资金</t>
  </si>
  <si>
    <t>21472_车辆通行费对应专项债务收入安排的支出_其他资金</t>
  </si>
  <si>
    <t>21498_超长期特别国债安排的支出_其他资金</t>
  </si>
  <si>
    <t>21562_农网还贷资金支出_其他资金</t>
  </si>
  <si>
    <t>21598_超长期特别国债安排的支出_其他资金</t>
  </si>
  <si>
    <t>22006_耕地保护考核奖惩基金支出_其他资金</t>
  </si>
  <si>
    <t>22198_超长期特别国债安排的支出_其他资金</t>
  </si>
  <si>
    <t>22298_超长期特别国债安排的支出_其他资金</t>
  </si>
  <si>
    <t>22498_超长期特别国债安排的支出_其他资金</t>
  </si>
  <si>
    <t>22904_其他政府性基金及对应专项债务收入安排的支出_其他资金</t>
  </si>
  <si>
    <t>22908_彩票发行销售机构业务费安排的支出_其他资金</t>
  </si>
  <si>
    <t>22909_抗疫特别国债财务基金支出_其他资金</t>
  </si>
  <si>
    <t>22910_超长期特别国债财务基金支出_其他资金</t>
  </si>
  <si>
    <t>22960_彩票公益金安排的支出_其他资金</t>
  </si>
  <si>
    <t>22998_超长期特别国债安排的其他支出_其他资金</t>
  </si>
  <si>
    <t>23204_地方政府专项债务付息支出_其他资金</t>
  </si>
  <si>
    <t>23304_地方政府专项债务发行费用支出_其他资金</t>
  </si>
  <si>
    <t>23401_基础设施建设_其他资金</t>
  </si>
  <si>
    <t>23402_抗疫相关支出_其他资金</t>
  </si>
  <si>
    <t>234_抗疫特别国债安排的支出_其他资金</t>
  </si>
  <si>
    <t>1030601_一、利润收入</t>
  </si>
  <si>
    <t>1030602_二、股息红利收入</t>
  </si>
  <si>
    <t>1030603_三、产权转让收入</t>
  </si>
  <si>
    <t>1030604_四、清算收入</t>
  </si>
  <si>
    <t>1030698_五、其他国有资本经营预算收入</t>
  </si>
  <si>
    <t>11005_国有资本经营预算转移支付收入</t>
  </si>
  <si>
    <t>1100501_国有资本经营预算转移支付收入</t>
  </si>
  <si>
    <t>1100604_国有资本经营预算上解收入</t>
  </si>
  <si>
    <t>1100804_国有资本经营预算上年结余收入</t>
  </si>
  <si>
    <t>22301_一、解决历史遗留问题及改革成本支出_合计</t>
  </si>
  <si>
    <t>22302_二、国有企业资本金注入_合计</t>
  </si>
  <si>
    <t>22303_三、国有企业公益性补贴_合计</t>
  </si>
  <si>
    <t>22399_四、其他国有资本经营预算支出_合计</t>
  </si>
  <si>
    <t>地方本级支出合计_合计</t>
  </si>
  <si>
    <t>230_转移性支出_合计</t>
  </si>
  <si>
    <t>23005_国有资本经营预算转移支付_合计</t>
  </si>
  <si>
    <t>2300501_国有资本经营预算转移支付支出_合计</t>
  </si>
  <si>
    <t>23006_上解支出_合计</t>
  </si>
  <si>
    <t>2300604_国有资本经营预算上解支出_合计</t>
  </si>
  <si>
    <t>23008_调出资金_合计</t>
  </si>
  <si>
    <t>2300803_国有资本经营预算调出资金_合计</t>
  </si>
  <si>
    <t>23009_年终结余_合计</t>
  </si>
  <si>
    <t>2300918_国有资本经营预算年终结余_合计</t>
  </si>
  <si>
    <t>支 出 总 计_合计</t>
  </si>
  <si>
    <t>22301_一、解决历史遗留问题及改革成本支出_资本性支出</t>
  </si>
  <si>
    <t>22302_二、国有企业资本金注入_资本性支出</t>
  </si>
  <si>
    <t>22303_三、国有企业公益性补贴_资本性支出</t>
  </si>
  <si>
    <t>22399_四、其他国有资本经营预算支出_资本性支出</t>
  </si>
  <si>
    <t>地方本级支出合计_资本性支出</t>
  </si>
  <si>
    <t xml:space="preserve">22301_一、解决历史遗留问题及改革成本支出_费用性支出 </t>
  </si>
  <si>
    <t xml:space="preserve">22302_二、国有企业资本金注入_费用性支出 </t>
  </si>
  <si>
    <t xml:space="preserve">22303_三、国有企业公益性补贴_费用性支出 </t>
  </si>
  <si>
    <t xml:space="preserve">22399_四、其他国有资本经营预算支出_费用性支出 </t>
  </si>
  <si>
    <t xml:space="preserve">地方本级支出合计_费用性支出 </t>
  </si>
  <si>
    <t>22301_一、解决历史遗留问题及改革成本支出_其他支出</t>
  </si>
  <si>
    <t>22302_二、国有企业资本金注入_其他支出</t>
  </si>
  <si>
    <t>22303_三、国有企业公益性补贴_其他支出</t>
  </si>
  <si>
    <t>22399_四、其他国有资本经营预算支出_其他支出</t>
  </si>
  <si>
    <t>地方本级支出合计_其他支出</t>
  </si>
  <si>
    <t>103060104_石油石化企业利润收入</t>
  </si>
  <si>
    <t>103060105_电力企业利润收入</t>
  </si>
  <si>
    <t>103060106_电信企业利润收入</t>
  </si>
  <si>
    <t>103060107_煤炭企业利润收入</t>
  </si>
  <si>
    <t>103060108_有色冶金采掘企业利润收入</t>
  </si>
  <si>
    <t>103060109_黑色冶金采掘企业利润收入</t>
  </si>
  <si>
    <t>103060112_化工企业利润收入</t>
  </si>
  <si>
    <t>103060113_运输企业利润收入</t>
  </si>
  <si>
    <t>103060114_电子企业利润收入</t>
  </si>
  <si>
    <t>103060115_机械企业利润收入</t>
  </si>
  <si>
    <t>103060116_投资服务企业利润收入</t>
  </si>
  <si>
    <t>103060117_纺织轻工企业利润收入</t>
  </si>
  <si>
    <t>103060118_贸易企业利润收入</t>
  </si>
  <si>
    <t>103060119_建筑施工企业利润收入</t>
  </si>
  <si>
    <t>103060120_房地产企业利润收入</t>
  </si>
  <si>
    <t>103060121_建材企业利润收入</t>
  </si>
  <si>
    <t>103060122_境外企业利润收入</t>
  </si>
  <si>
    <t>103060123_对外合作企业利润收入</t>
  </si>
  <si>
    <t>103060124_医药企业利润收入</t>
  </si>
  <si>
    <t>103060125_农林牧渔企业利润收入</t>
  </si>
  <si>
    <t>103060126_邮政企业利润收入</t>
  </si>
  <si>
    <t>103060127_军工企业利润收入</t>
  </si>
  <si>
    <t>103060128_转制科研院所利润收入</t>
  </si>
  <si>
    <t>103060129_地质勘查企业利润收入</t>
  </si>
  <si>
    <t>103060130_卫生体育福利企业利润收入</t>
  </si>
  <si>
    <t>103060131_教育文化广播企业利润收入</t>
  </si>
  <si>
    <t>103060132_科学研究企业利润收入</t>
  </si>
  <si>
    <t>103060133_机关社团所属企业利润收入</t>
  </si>
  <si>
    <t>103060134_金融企业利润收入（国资预算）</t>
  </si>
  <si>
    <t>103060198_其他国有资本经营预算企业利润收入</t>
  </si>
  <si>
    <t>103060202_国有控股公司股息红利收入</t>
  </si>
  <si>
    <t>103060203_国有参股公司股息红利收入</t>
  </si>
  <si>
    <t>103060204_金融企业股息红利收入（国资预算）</t>
  </si>
  <si>
    <t>103060298_其他国有资本经营预算企业股息红利收入</t>
  </si>
  <si>
    <t>103060304_国有股权、股份转让收入</t>
  </si>
  <si>
    <t>103060305_国有独资企业产权转让收入</t>
  </si>
  <si>
    <t>103060307_金融企业产权转让收入</t>
  </si>
  <si>
    <t>103060398_其他国有资本经营预算企业产权转让收入</t>
  </si>
  <si>
    <t>103060401_国有股权、股份清算收入</t>
  </si>
  <si>
    <t>103060402_国有独资企业清算收入</t>
  </si>
  <si>
    <t>103060498_其他国有资本经营预算企业清算收入</t>
  </si>
  <si>
    <t>1030698_其他国有资本经营预算收入</t>
  </si>
  <si>
    <t>110050191_国有资本经营预算省补助计划单列市收入</t>
  </si>
  <si>
    <t>110060491_国有资本经营预算计划单列市上解省收入</t>
  </si>
  <si>
    <t>2230101_厂办大集体改革支出_合计</t>
  </si>
  <si>
    <t>2230102_“三供一业”移交补助支出_合计</t>
  </si>
  <si>
    <t>2230103_国有企业办职教幼教补助支出_合计</t>
  </si>
  <si>
    <t>2230104_国有企业办公共服务机构移交补助支出_合计</t>
  </si>
  <si>
    <t>2230105_国有企业退休人员社会化管理补助支出_合计</t>
  </si>
  <si>
    <t>2230106_国有企业棚户区改造支出_合计</t>
  </si>
  <si>
    <t>2230107_国有企业改革成本支出_合计</t>
  </si>
  <si>
    <t>2230108_离休干部医药费补助支出_合计</t>
  </si>
  <si>
    <t>2230109_金融企业改革性支出_合计</t>
  </si>
  <si>
    <t>2230199_其他解决历史遗留问题及改革成本支出_合计</t>
  </si>
  <si>
    <t>2230201_国有经济结构调整支出_合计</t>
  </si>
  <si>
    <t>2230202_公益性设施投资支出_合计</t>
  </si>
  <si>
    <t>2230203_前瞻性战略性产业发展支出_合计</t>
  </si>
  <si>
    <t>2230204_生态环境保护支出_合计</t>
  </si>
  <si>
    <t>2230205_支持科技进步支出_合计</t>
  </si>
  <si>
    <t>2230206_重点领域安全生产能力建设支出_合计</t>
  </si>
  <si>
    <t>2230208_金融企业资本性支出_合计</t>
  </si>
  <si>
    <t>2230299_其他国有企业资本金注入_合计</t>
  </si>
  <si>
    <t>2230301_国有企业公益性补贴_合计</t>
  </si>
  <si>
    <t>2239999_其他国有资本经营预算支出_合计</t>
  </si>
  <si>
    <t>230050191_国有资本经营预算省补助计划单列市支出_合计</t>
  </si>
  <si>
    <t>230060491_国有资本经营预算计划单列市上解省支出_合计</t>
  </si>
  <si>
    <t>2230101_厂办大集体改革支出_资本性支出</t>
  </si>
  <si>
    <t>2230102_“三供一业”移交补助支出_资本性支出</t>
  </si>
  <si>
    <t>2230103_国有企业办职教幼教补助支出_资本性支出</t>
  </si>
  <si>
    <t>2230104_国有企业办公共服务机构移交补助支出_资本性支出</t>
  </si>
  <si>
    <t>2230105_国有企业退休人员社会化管理补助支出_资本性支出</t>
  </si>
  <si>
    <t>2230106_国有企业棚户区改造支出_资本性支出</t>
  </si>
  <si>
    <t>2230107_国有企业改革成本支出_资本性支出</t>
  </si>
  <si>
    <t>2230108_离休干部医药费补助支出_资本性支出</t>
  </si>
  <si>
    <t>2230109_金融企业改革性支出_资本性支出</t>
  </si>
  <si>
    <t>2230199_其他解决历史遗留问题及改革成本支出_资本性支出</t>
  </si>
  <si>
    <t>2230201_国有经济结构调整支出_资本性支出</t>
  </si>
  <si>
    <t>2230202_公益性设施投资支出_资本性支出</t>
  </si>
  <si>
    <t>2230203_前瞻性战略性产业发展支出_资本性支出</t>
  </si>
  <si>
    <t>2230204_生态环境保护支出_资本性支出</t>
  </si>
  <si>
    <t>2230205_支持科技进步支出_资本性支出</t>
  </si>
  <si>
    <t>2230206_重点领域安全生产能力建设支出_资本性支出</t>
  </si>
  <si>
    <t>2230208_金融企业资本性支出_资本性支出</t>
  </si>
  <si>
    <t>2230299_其他国有企业资本金注入_资本性支出</t>
  </si>
  <si>
    <t>2230301_国有企业公益性补贴_资本性支出</t>
  </si>
  <si>
    <t>2239999_其他国有资本经营预算支出_资本性支出</t>
  </si>
  <si>
    <t xml:space="preserve">2230101_厂办大集体改革支出_费用性支出 </t>
  </si>
  <si>
    <t xml:space="preserve">2230102_“三供一业”移交补助支出_费用性支出 </t>
  </si>
  <si>
    <t xml:space="preserve">2230103_国有企业办职教幼教补助支出_费用性支出 </t>
  </si>
  <si>
    <t xml:space="preserve">2230104_国有企业办公共服务机构移交补助支出_费用性支出 </t>
  </si>
  <si>
    <t xml:space="preserve">2230105_国有企业退休人员社会化管理补助支出_费用性支出 </t>
  </si>
  <si>
    <t xml:space="preserve">2230106_国有企业棚户区改造支出_费用性支出 </t>
  </si>
  <si>
    <t xml:space="preserve">2230107_国有企业改革成本支出_费用性支出 </t>
  </si>
  <si>
    <t xml:space="preserve">2230108_离休干部医药费补助支出_费用性支出 </t>
  </si>
  <si>
    <t xml:space="preserve">2230109_金融企业改革性支出_费用性支出 </t>
  </si>
  <si>
    <t xml:space="preserve">2230199_其他解决历史遗留问题及改革成本支出_费用性支出 </t>
  </si>
  <si>
    <t xml:space="preserve">2230201_国有经济结构调整支出_费用性支出 </t>
  </si>
  <si>
    <t xml:space="preserve">2230202_公益性设施投资支出_费用性支出 </t>
  </si>
  <si>
    <t xml:space="preserve">2230203_前瞻性战略性产业发展支出_费用性支出 </t>
  </si>
  <si>
    <t xml:space="preserve">2230204_生态环境保护支出_费用性支出 </t>
  </si>
  <si>
    <t xml:space="preserve">2230205_支持科技进步支出_费用性支出 </t>
  </si>
  <si>
    <t xml:space="preserve">2230206_重点领域安全生产能力建设支出_费用性支出 </t>
  </si>
  <si>
    <t xml:space="preserve">2230208_金融企业资本性支出_费用性支出 </t>
  </si>
  <si>
    <t xml:space="preserve">2230299_其他国有企业资本金注入_费用性支出 </t>
  </si>
  <si>
    <t xml:space="preserve">2230301_国有企业公益性补贴_费用性支出 </t>
  </si>
  <si>
    <t xml:space="preserve">2239999_其他国有资本经营预算支出_费用性支出 </t>
  </si>
  <si>
    <t>2230101_厂办大集体改革支出_其他支出</t>
  </si>
  <si>
    <t>2230102_“三供一业”移交补助支出_其他支出</t>
  </si>
  <si>
    <t>2230103_国有企业办职教幼教补助支出_其他支出</t>
  </si>
  <si>
    <t>2230104_国有企业办公共服务机构移交补助支出_其他支出</t>
  </si>
  <si>
    <t>2230105_国有企业退休人员社会化管理补助支出_其他支出</t>
  </si>
  <si>
    <t>2230106_国有企业棚户区改造支出_其他支出</t>
  </si>
  <si>
    <t>2230107_国有企业改革成本支出_其他支出</t>
  </si>
  <si>
    <t>2230108_离休干部医药费补助支出_其他支出</t>
  </si>
  <si>
    <t>2230109_金融企业改革性支出_其他支出</t>
  </si>
  <si>
    <t>2230199_其他解决历史遗留问题及改革成本支出_其他支出</t>
  </si>
  <si>
    <t>2230201_国有经济结构调整支出_其他支出</t>
  </si>
  <si>
    <t>2230202_公益性设施投资支出_其他支出</t>
  </si>
  <si>
    <t>2230203_前瞻性战略性产业发展支出_其他支出</t>
  </si>
  <si>
    <t>2230204_生态环境保护支出_其他支出</t>
  </si>
  <si>
    <t>2230205_支持科技进步支出_其他支出</t>
  </si>
  <si>
    <t>2230206_重点领域安全生产能力建设支出_其他支出</t>
  </si>
  <si>
    <t>2230208_金融企业资本性支出_其他支出</t>
  </si>
  <si>
    <t>2230299_其他国有企业资本金注入_其他支出</t>
  </si>
  <si>
    <t>2230301_国有企业公益性补贴_其他支出</t>
  </si>
  <si>
    <t>2239999_其他国有资本经营预算支出_其他支出</t>
  </si>
  <si>
    <r>
      <rPr>
        <sz val="11"/>
        <rFont val="方正小标宋简体"/>
        <charset val="134"/>
      </rPr>
      <t>表一（录入表）审核
下面提示单元格地址为</t>
    </r>
    <r>
      <rPr>
        <sz val="11"/>
        <color rgb="FFFF0000"/>
        <rFont val="方正小标宋简体"/>
        <charset val="134"/>
      </rPr>
      <t>表一（录入表）</t>
    </r>
    <r>
      <rPr>
        <sz val="11"/>
        <rFont val="方正小标宋简体"/>
        <charset val="134"/>
      </rPr>
      <t>地址</t>
    </r>
  </si>
  <si>
    <r>
      <rPr>
        <sz val="11"/>
        <rFont val="方正小标宋简体"/>
        <charset val="134"/>
      </rPr>
      <t>表二（录入表）审核
下面提示单元格地址为</t>
    </r>
    <r>
      <rPr>
        <sz val="11"/>
        <color rgb="FFFF0000"/>
        <rFont val="方正小标宋简体"/>
        <charset val="134"/>
      </rPr>
      <t>表二（录入表）</t>
    </r>
    <r>
      <rPr>
        <sz val="11"/>
        <rFont val="方正小标宋简体"/>
        <charset val="134"/>
      </rPr>
      <t>地址</t>
    </r>
  </si>
  <si>
    <t>表三审核</t>
  </si>
  <si>
    <r>
      <rPr>
        <sz val="11"/>
        <rFont val="方正小标宋简体"/>
        <charset val="134"/>
      </rPr>
      <t>表三（录入表）审核
下面提示单元格地址为</t>
    </r>
    <r>
      <rPr>
        <sz val="11"/>
        <color rgb="FFFF0000"/>
        <rFont val="方正小标宋简体"/>
        <charset val="134"/>
      </rPr>
      <t>表三（录入表）</t>
    </r>
    <r>
      <rPr>
        <sz val="11"/>
        <rFont val="方正小标宋简体"/>
        <charset val="134"/>
      </rPr>
      <t>地址</t>
    </r>
  </si>
  <si>
    <r>
      <rPr>
        <sz val="11"/>
        <rFont val="方正小标宋简体"/>
        <charset val="134"/>
      </rPr>
      <t>表四（录入表）审核
下面提示单元格地址为</t>
    </r>
    <r>
      <rPr>
        <sz val="11"/>
        <color rgb="FFFF0000"/>
        <rFont val="方正小标宋简体"/>
        <charset val="134"/>
      </rPr>
      <t>表四（录入表）</t>
    </r>
    <r>
      <rPr>
        <sz val="11"/>
        <rFont val="方正小标宋简体"/>
        <charset val="134"/>
      </rPr>
      <t>地址</t>
    </r>
  </si>
  <si>
    <r>
      <rPr>
        <sz val="11"/>
        <rFont val="方正小标宋简体"/>
        <charset val="134"/>
      </rPr>
      <t>表五（录入表）审核
下面提示单元格地址为</t>
    </r>
    <r>
      <rPr>
        <sz val="11"/>
        <color rgb="FFFF0000"/>
        <rFont val="方正小标宋简体"/>
        <charset val="134"/>
      </rPr>
      <t>表五（录入表）</t>
    </r>
    <r>
      <rPr>
        <sz val="11"/>
        <rFont val="方正小标宋简体"/>
        <charset val="134"/>
      </rPr>
      <t>地址</t>
    </r>
  </si>
  <si>
    <r>
      <rPr>
        <sz val="11"/>
        <rFont val="方正小标宋简体"/>
        <charset val="134"/>
      </rPr>
      <t>表八（录入表）审核
下面提示单元格地址为</t>
    </r>
    <r>
      <rPr>
        <sz val="11"/>
        <color rgb="FFFF0000"/>
        <rFont val="方正小标宋简体"/>
        <charset val="134"/>
      </rPr>
      <t>表八（录入表）</t>
    </r>
    <r>
      <rPr>
        <sz val="11"/>
        <rFont val="方正小标宋简体"/>
        <charset val="134"/>
      </rPr>
      <t>地址</t>
    </r>
  </si>
  <si>
    <t>表九审核</t>
  </si>
  <si>
    <r>
      <rPr>
        <sz val="11"/>
        <rFont val="方正小标宋简体"/>
        <charset val="134"/>
      </rPr>
      <t>表九（录入表）审核
下面提示单元格地址为</t>
    </r>
    <r>
      <rPr>
        <sz val="11"/>
        <color rgb="FFFF0000"/>
        <rFont val="方正小标宋简体"/>
        <charset val="134"/>
      </rPr>
      <t>表九（录入表）</t>
    </r>
    <r>
      <rPr>
        <sz val="11"/>
        <rFont val="方正小标宋简体"/>
        <charset val="134"/>
      </rPr>
      <t>地址</t>
    </r>
  </si>
  <si>
    <r>
      <rPr>
        <sz val="11"/>
        <rFont val="方正小标宋简体"/>
        <charset val="134"/>
      </rPr>
      <t>表十（录入表）审核
下面提示单元格地址为</t>
    </r>
    <r>
      <rPr>
        <sz val="11"/>
        <color rgb="FFFF0000"/>
        <rFont val="方正小标宋简体"/>
        <charset val="134"/>
      </rPr>
      <t>表十（录入表）</t>
    </r>
    <r>
      <rPr>
        <sz val="11"/>
        <rFont val="方正小标宋简体"/>
        <charset val="134"/>
      </rPr>
      <t>地址</t>
    </r>
  </si>
  <si>
    <t>表十一审核</t>
  </si>
  <si>
    <r>
      <rPr>
        <sz val="11"/>
        <rFont val="方正小标宋简体"/>
        <charset val="134"/>
      </rPr>
      <t>表十二（录入表）审核
下面提示单元格地址为表</t>
    </r>
    <r>
      <rPr>
        <sz val="11"/>
        <color rgb="FFFF0000"/>
        <rFont val="方正小标宋简体"/>
        <charset val="134"/>
      </rPr>
      <t>十二（录入表）</t>
    </r>
    <r>
      <rPr>
        <sz val="11"/>
        <rFont val="方正小标宋简体"/>
        <charset val="134"/>
      </rPr>
      <t>地址</t>
    </r>
  </si>
  <si>
    <r>
      <rPr>
        <sz val="11"/>
        <rFont val="方正小标宋简体"/>
        <charset val="134"/>
      </rPr>
      <t>表十三（录入表）审核
下面提示单元格地址为</t>
    </r>
    <r>
      <rPr>
        <sz val="11"/>
        <color rgb="FFFF0000"/>
        <rFont val="方正小标宋简体"/>
        <charset val="134"/>
      </rPr>
      <t>表十三（录入表）</t>
    </r>
    <r>
      <rPr>
        <sz val="11"/>
        <rFont val="方正小标宋简体"/>
        <charset val="134"/>
      </rPr>
      <t>地址</t>
    </r>
  </si>
  <si>
    <t>请复制到此</t>
  </si>
  <si>
    <t>TQ_上年预算数</t>
  </si>
  <si>
    <t xml:space="preserve">上年预计执行数 </t>
  </si>
  <si>
    <t xml:space="preserve">TQ_上年预计执行数 </t>
  </si>
  <si>
    <t>TQ_预算数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</si>
</sst>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 \ \ \ \ \ @"/>
    <numFmt numFmtId="178" formatCode="0_ ;[Red]\-0\ ;"/>
    <numFmt numFmtId="179" formatCode="0.00_ "/>
    <numFmt numFmtId="180" formatCode="0_ "/>
    <numFmt numFmtId="181" formatCode="0.0%_ ;[Red]\-0.0%\ ;"/>
    <numFmt numFmtId="182" formatCode="0.0%_ ;[Red]\-0.0%\ ;\ "/>
    <numFmt numFmtId="183" formatCode="0.0_ "/>
    <numFmt numFmtId="184" formatCode="0%_ ;[Red]\-0%\ ;"/>
    <numFmt numFmtId="185" formatCode="0.00_);[Red]\(0.00\)"/>
    <numFmt numFmtId="186" formatCode="#,##0_ "/>
  </numFmts>
  <fonts count="94">
    <font>
      <sz val="11"/>
      <color theme="1"/>
      <name val="等线"/>
      <charset val="134"/>
      <scheme val="minor"/>
    </font>
    <font>
      <sz val="11"/>
      <name val="等线"/>
      <charset val="134"/>
      <scheme val="minor"/>
    </font>
    <font>
      <sz val="11"/>
      <name val="方正小标宋简体"/>
      <charset val="134"/>
    </font>
    <font>
      <sz val="16"/>
      <color rgb="FFFF0000"/>
      <name val="方正小标宋简体"/>
      <charset val="134"/>
    </font>
    <font>
      <sz val="18"/>
      <color rgb="FFFF0000"/>
      <name val="方正小标宋简体"/>
      <charset val="134"/>
    </font>
    <font>
      <b/>
      <sz val="11"/>
      <name val="Times New Roman"/>
      <charset val="134"/>
    </font>
    <font>
      <b/>
      <sz val="11"/>
      <name val="等线"/>
      <charset val="134"/>
      <scheme val="minor"/>
    </font>
    <font>
      <sz val="11"/>
      <name val="Times New Roman"/>
      <charset val="134"/>
    </font>
    <font>
      <sz val="11"/>
      <color theme="0" tint="-0.149998474074526"/>
      <name val="等线"/>
      <charset val="134"/>
      <scheme val="minor"/>
    </font>
    <font>
      <b/>
      <sz val="16"/>
      <name val="黑体"/>
      <charset val="134"/>
    </font>
    <font>
      <sz val="11"/>
      <name val="黑体"/>
      <charset val="134"/>
    </font>
    <font>
      <sz val="18"/>
      <name val="Times New Roman"/>
      <charset val="134"/>
    </font>
    <font>
      <sz val="11"/>
      <name val="仿宋_GB2312"/>
      <charset val="134"/>
    </font>
    <font>
      <sz val="11"/>
      <color indexed="8"/>
      <name val="黑体"/>
      <charset val="134"/>
    </font>
    <font>
      <sz val="11"/>
      <color rgb="FF000000"/>
      <name val="黑体"/>
      <charset val="134"/>
    </font>
    <font>
      <sz val="11"/>
      <color indexed="8"/>
      <name val="仿宋_GB2312"/>
      <charset val="134"/>
    </font>
    <font>
      <sz val="11"/>
      <color indexed="8"/>
      <name val="Times New Roman"/>
      <charset val="134"/>
    </font>
    <font>
      <sz val="11"/>
      <color indexed="8"/>
      <name val="宋体"/>
      <charset val="134"/>
    </font>
    <font>
      <sz val="14"/>
      <color rgb="FFFF0000"/>
      <name val="方正小标宋简体"/>
      <charset val="134"/>
    </font>
    <font>
      <sz val="11"/>
      <color theme="1"/>
      <name val="Times New Roman"/>
      <charset val="134"/>
    </font>
    <font>
      <sz val="12"/>
      <color theme="1"/>
      <name val="仿宋_GB2312"/>
      <charset val="134"/>
    </font>
    <font>
      <sz val="11"/>
      <color theme="1"/>
      <name val="仿宋_GB2312"/>
      <charset val="134"/>
    </font>
    <font>
      <sz val="11"/>
      <color rgb="FFFF0000"/>
      <name val="等线"/>
      <charset val="134"/>
      <scheme val="minor"/>
    </font>
    <font>
      <b/>
      <sz val="11"/>
      <color rgb="FF000000"/>
      <name val="仿宋_GB2312"/>
      <charset val="134"/>
    </font>
    <font>
      <sz val="11"/>
      <color rgb="FF000000"/>
      <name val="仿宋_GB2312"/>
      <charset val="134"/>
    </font>
    <font>
      <b/>
      <sz val="11"/>
      <name val="仿宋_GB2312"/>
      <charset val="134"/>
    </font>
    <font>
      <sz val="11"/>
      <color rgb="FFFF0000"/>
      <name val="黑体"/>
      <charset val="134"/>
    </font>
    <font>
      <sz val="9"/>
      <name val="Times New Roman"/>
      <charset val="134"/>
    </font>
    <font>
      <sz val="11"/>
      <color rgb="FFFF0000"/>
      <name val="仿宋_GB2312"/>
      <charset val="134"/>
    </font>
    <font>
      <sz val="12"/>
      <name val="黑体"/>
      <charset val="134"/>
    </font>
    <font>
      <sz val="12"/>
      <name val="Times New Roman"/>
      <charset val="134"/>
    </font>
    <font>
      <sz val="12"/>
      <name val="方正小标宋简体"/>
      <charset val="134"/>
    </font>
    <font>
      <sz val="11"/>
      <color indexed="0"/>
      <name val="仿宋_GB2312"/>
      <charset val="134"/>
    </font>
    <font>
      <sz val="12"/>
      <name val="宋体"/>
      <charset val="134"/>
    </font>
    <font>
      <sz val="11"/>
      <name val="宋体"/>
      <charset val="134"/>
    </font>
    <font>
      <b/>
      <sz val="11"/>
      <name val="宋体"/>
      <charset val="134"/>
    </font>
    <font>
      <b/>
      <sz val="11"/>
      <name val="黑体"/>
      <charset val="134"/>
    </font>
    <font>
      <sz val="18"/>
      <name val="方正小标宋简体"/>
      <charset val="134"/>
    </font>
    <font>
      <sz val="11"/>
      <color rgb="FFFF0000"/>
      <name val="Times New Roman"/>
      <charset val="134"/>
    </font>
    <font>
      <sz val="11"/>
      <color indexed="0"/>
      <name val="Times New Roman"/>
      <charset val="134"/>
    </font>
    <font>
      <sz val="9"/>
      <name val="等线"/>
      <charset val="134"/>
      <scheme val="minor"/>
    </font>
    <font>
      <sz val="12"/>
      <color rgb="FFFF0000"/>
      <name val="等线"/>
      <charset val="134"/>
      <scheme val="minor"/>
    </font>
    <font>
      <sz val="12"/>
      <color rgb="FFFF0000"/>
      <name val="Times New Roman"/>
      <charset val="134"/>
    </font>
    <font>
      <sz val="10"/>
      <color rgb="FFFF0000"/>
      <name val="黑体"/>
      <charset val="134"/>
    </font>
    <font>
      <b/>
      <sz val="12"/>
      <name val="Times New Roman"/>
      <charset val="134"/>
    </font>
    <font>
      <sz val="12"/>
      <color theme="1"/>
      <name val="Times New Roman"/>
      <charset val="134"/>
    </font>
    <font>
      <sz val="16"/>
      <name val="黑体"/>
      <charset val="134"/>
    </font>
    <font>
      <sz val="14"/>
      <name val="宋体"/>
      <charset val="134"/>
    </font>
    <font>
      <sz val="24"/>
      <name val="方正小标宋简体"/>
      <charset val="134"/>
    </font>
    <font>
      <sz val="16"/>
      <name val="Times New Roman"/>
      <charset val="134"/>
    </font>
    <font>
      <sz val="11"/>
      <color theme="1"/>
      <name val="黑体"/>
      <charset val="134"/>
    </font>
    <font>
      <sz val="11"/>
      <color rgb="FFFF0000"/>
      <name val="方正公文小标宋"/>
      <charset val="134"/>
    </font>
    <font>
      <sz val="48"/>
      <name val="Times New Roman"/>
      <charset val="134"/>
    </font>
    <font>
      <sz val="14"/>
      <name val="仿宋_GB2312"/>
      <charset val="134"/>
    </font>
    <font>
      <sz val="14"/>
      <name val="Times New Roman"/>
      <charset val="134"/>
    </font>
    <font>
      <sz val="16"/>
      <color rgb="FFFF0000"/>
      <name val="方正公文小标宋"/>
      <charset val="134"/>
    </font>
    <font>
      <sz val="16"/>
      <name val="方正公文小标宋"/>
      <charset val="134"/>
    </font>
    <font>
      <sz val="14"/>
      <color theme="1"/>
      <name val="方正小标宋简体"/>
      <charset val="134"/>
    </font>
    <font>
      <b/>
      <sz val="14"/>
      <color theme="1"/>
      <name val="楷体"/>
      <charset val="134"/>
    </font>
    <font>
      <sz val="14"/>
      <color theme="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
      <sz val="12"/>
      <color indexed="20"/>
      <name val="宋体"/>
      <charset val="134"/>
    </font>
    <font>
      <sz val="11"/>
      <color indexed="20"/>
      <name val="宋体"/>
      <charset val="134"/>
    </font>
    <font>
      <sz val="11"/>
      <color indexed="17"/>
      <name val="宋体"/>
      <charset val="134"/>
    </font>
    <font>
      <sz val="12"/>
      <color indexed="17"/>
      <name val="宋体"/>
      <charset val="134"/>
    </font>
    <font>
      <sz val="16"/>
      <name val="仿宋_GB2312"/>
      <charset val="134"/>
    </font>
    <font>
      <sz val="11"/>
      <color rgb="FFFF0000"/>
      <name val="方正小标宋简体"/>
      <charset val="134"/>
    </font>
    <font>
      <sz val="12"/>
      <color rgb="FFFF0000"/>
      <name val="方正小标宋简体"/>
      <charset val="134"/>
    </font>
    <font>
      <sz val="48"/>
      <name val="方正小标宋简体"/>
      <charset val="134"/>
    </font>
    <font>
      <sz val="18"/>
      <name val="仿宋_GB2312"/>
      <charset val="134"/>
    </font>
    <font>
      <sz val="12"/>
      <name val="仿宋_GB2312"/>
      <charset val="134"/>
    </font>
    <font>
      <b/>
      <sz val="9"/>
      <name val="宋体"/>
      <charset val="134"/>
    </font>
    <font>
      <sz val="9"/>
      <name val="宋体"/>
      <charset val="134"/>
    </font>
    <font>
      <b/>
      <sz val="12"/>
      <name val="宋体"/>
      <charset val="134"/>
    </font>
    <font>
      <sz val="12"/>
      <name val="宋体"/>
      <charset val="134"/>
    </font>
  </fonts>
  <fills count="45">
    <fill>
      <patternFill patternType="none"/>
    </fill>
    <fill>
      <patternFill patternType="gray125"/>
    </fill>
    <fill>
      <patternFill patternType="solid">
        <fgColor theme="0"/>
        <bgColor indexed="64"/>
      </patternFill>
    </fill>
    <fill>
      <patternFill patternType="solid">
        <fgColor theme="7" tint="0.799951170384838"/>
        <bgColor indexed="64"/>
      </patternFill>
    </fill>
    <fill>
      <patternFill patternType="solid">
        <fgColor theme="5" tint="0.399975585192419"/>
        <bgColor indexed="64"/>
      </patternFill>
    </fill>
    <fill>
      <patternFill patternType="solid">
        <fgColor theme="0" tint="-0.149998474074526"/>
        <bgColor indexed="64"/>
      </patternFill>
    </fill>
    <fill>
      <patternFill patternType="solid">
        <fgColor rgb="FFFFFFCC"/>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0" tint="-0.14996795556505"/>
        <bgColor indexed="64"/>
      </patternFill>
    </fill>
    <fill>
      <patternFill patternType="gray0625">
        <bgColor theme="0" tint="-0.14996795556505"/>
      </patternFill>
    </fill>
    <fill>
      <patternFill patternType="solid">
        <fgColor theme="0" tint="-0.149937437055574"/>
        <bgColor indexed="64"/>
      </patternFill>
    </fill>
    <fill>
      <patternFill patternType="solid">
        <fgColor theme="0" tint="-0.0499893185216834"/>
        <bgColor indexed="64"/>
      </patternFill>
    </fill>
    <fill>
      <patternFill patternType="solid">
        <fgColor rgb="FFFFC000"/>
        <bgColor indexed="64"/>
      </patternFill>
    </fill>
    <fill>
      <patternFill patternType="solid">
        <fgColor indexed="9"/>
        <bgColor indexed="64"/>
      </patternFill>
    </fill>
    <fill>
      <patternFill patternType="solid">
        <fgColor theme="5" tint="0.799981688894314"/>
        <bgColor indexed="64"/>
      </patternFill>
    </fill>
    <fill>
      <patternFill patternType="solid">
        <fgColor theme="7" tint="0.799981688894314"/>
        <bgColor indexed="64"/>
      </patternFill>
    </fill>
    <fill>
      <patternFill patternType="gray0625">
        <bgColor theme="0" tint="-0.049989318521683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0" fillId="6" borderId="14" applyNumberFormat="0" applyFont="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15" applyNumberFormat="0" applyFill="0" applyAlignment="0" applyProtection="0">
      <alignment vertical="center"/>
    </xf>
    <xf numFmtId="0" fontId="66" fillId="0" borderId="15" applyNumberFormat="0" applyFill="0" applyAlignment="0" applyProtection="0">
      <alignment vertical="center"/>
    </xf>
    <xf numFmtId="0" fontId="67" fillId="0" borderId="16" applyNumberFormat="0" applyFill="0" applyAlignment="0" applyProtection="0">
      <alignment vertical="center"/>
    </xf>
    <xf numFmtId="0" fontId="67" fillId="0" borderId="0" applyNumberFormat="0" applyFill="0" applyBorder="0" applyAlignment="0" applyProtection="0">
      <alignment vertical="center"/>
    </xf>
    <xf numFmtId="0" fontId="68" fillId="18" borderId="17" applyNumberFormat="0" applyAlignment="0" applyProtection="0">
      <alignment vertical="center"/>
    </xf>
    <xf numFmtId="0" fontId="69" fillId="19" borderId="18" applyNumberFormat="0" applyAlignment="0" applyProtection="0">
      <alignment vertical="center"/>
    </xf>
    <xf numFmtId="0" fontId="70" fillId="19" borderId="17" applyNumberFormat="0" applyAlignment="0" applyProtection="0">
      <alignment vertical="center"/>
    </xf>
    <xf numFmtId="0" fontId="71" fillId="20" borderId="19" applyNumberFormat="0" applyAlignment="0" applyProtection="0">
      <alignment vertical="center"/>
    </xf>
    <xf numFmtId="0" fontId="72" fillId="0" borderId="20" applyNumberFormat="0" applyFill="0" applyAlignment="0" applyProtection="0">
      <alignment vertical="center"/>
    </xf>
    <xf numFmtId="0" fontId="73" fillId="0" borderId="21" applyNumberFormat="0" applyFill="0" applyAlignment="0" applyProtection="0">
      <alignment vertical="center"/>
    </xf>
    <xf numFmtId="0" fontId="74" fillId="21" borderId="0" applyNumberFormat="0" applyBorder="0" applyAlignment="0" applyProtection="0">
      <alignment vertical="center"/>
    </xf>
    <xf numFmtId="0" fontId="75" fillId="22" borderId="0" applyNumberFormat="0" applyBorder="0" applyAlignment="0" applyProtection="0">
      <alignment vertical="center"/>
    </xf>
    <xf numFmtId="0" fontId="76" fillId="23" borderId="0" applyNumberFormat="0" applyBorder="0" applyAlignment="0" applyProtection="0">
      <alignment vertical="center"/>
    </xf>
    <xf numFmtId="0" fontId="77" fillId="24" borderId="0" applyNumberFormat="0" applyBorder="0" applyAlignment="0" applyProtection="0">
      <alignment vertical="center"/>
    </xf>
    <xf numFmtId="0" fontId="78" fillId="25" borderId="0" applyNumberFormat="0" applyBorder="0" applyAlignment="0" applyProtection="0">
      <alignment vertical="center"/>
    </xf>
    <xf numFmtId="0" fontId="78" fillId="26" borderId="0" applyNumberFormat="0" applyBorder="0" applyAlignment="0" applyProtection="0">
      <alignment vertical="center"/>
    </xf>
    <xf numFmtId="0" fontId="77" fillId="27" borderId="0" applyNumberFormat="0" applyBorder="0" applyAlignment="0" applyProtection="0">
      <alignment vertical="center"/>
    </xf>
    <xf numFmtId="0" fontId="77" fillId="28" borderId="0" applyNumberFormat="0" applyBorder="0" applyAlignment="0" applyProtection="0">
      <alignment vertical="center"/>
    </xf>
    <xf numFmtId="0" fontId="78" fillId="15" borderId="0" applyNumberFormat="0" applyBorder="0" applyAlignment="0" applyProtection="0">
      <alignment vertical="center"/>
    </xf>
    <xf numFmtId="0" fontId="78" fillId="29" borderId="0" applyNumberFormat="0" applyBorder="0" applyAlignment="0" applyProtection="0">
      <alignment vertical="center"/>
    </xf>
    <xf numFmtId="0" fontId="77" fillId="4" borderId="0" applyNumberFormat="0" applyBorder="0" applyAlignment="0" applyProtection="0">
      <alignment vertical="center"/>
    </xf>
    <xf numFmtId="0" fontId="77" fillId="30" borderId="0" applyNumberFormat="0" applyBorder="0" applyAlignment="0" applyProtection="0">
      <alignment vertical="center"/>
    </xf>
    <xf numFmtId="0" fontId="78" fillId="31" borderId="0" applyNumberFormat="0" applyBorder="0" applyAlignment="0" applyProtection="0">
      <alignment vertical="center"/>
    </xf>
    <xf numFmtId="0" fontId="78" fillId="32" borderId="0" applyNumberFormat="0" applyBorder="0" applyAlignment="0" applyProtection="0">
      <alignment vertical="center"/>
    </xf>
    <xf numFmtId="0" fontId="77" fillId="33" borderId="0" applyNumberFormat="0" applyBorder="0" applyAlignment="0" applyProtection="0">
      <alignment vertical="center"/>
    </xf>
    <xf numFmtId="0" fontId="77" fillId="34" borderId="0" applyNumberFormat="0" applyBorder="0" applyAlignment="0" applyProtection="0">
      <alignment vertical="center"/>
    </xf>
    <xf numFmtId="0" fontId="78" fillId="16" borderId="0" applyNumberFormat="0" applyBorder="0" applyAlignment="0" applyProtection="0">
      <alignment vertical="center"/>
    </xf>
    <xf numFmtId="0" fontId="78" fillId="35" borderId="0" applyNumberFormat="0" applyBorder="0" applyAlignment="0" applyProtection="0">
      <alignment vertical="center"/>
    </xf>
    <xf numFmtId="0" fontId="77" fillId="36" borderId="0" applyNumberFormat="0" applyBorder="0" applyAlignment="0" applyProtection="0">
      <alignment vertical="center"/>
    </xf>
    <xf numFmtId="0" fontId="77" fillId="37" borderId="0" applyNumberFormat="0" applyBorder="0" applyAlignment="0" applyProtection="0">
      <alignment vertical="center"/>
    </xf>
    <xf numFmtId="0" fontId="78" fillId="8" borderId="0" applyNumberFormat="0" applyBorder="0" applyAlignment="0" applyProtection="0">
      <alignment vertical="center"/>
    </xf>
    <xf numFmtId="0" fontId="78" fillId="38" borderId="0" applyNumberFormat="0" applyBorder="0" applyAlignment="0" applyProtection="0">
      <alignment vertical="center"/>
    </xf>
    <xf numFmtId="0" fontId="77" fillId="39" borderId="0" applyNumberFormat="0" applyBorder="0" applyAlignment="0" applyProtection="0">
      <alignment vertical="center"/>
    </xf>
    <xf numFmtId="0" fontId="77" fillId="40" borderId="0" applyNumberFormat="0" applyBorder="0" applyAlignment="0" applyProtection="0">
      <alignment vertical="center"/>
    </xf>
    <xf numFmtId="0" fontId="78" fillId="7" borderId="0" applyNumberFormat="0" applyBorder="0" applyAlignment="0" applyProtection="0">
      <alignment vertical="center"/>
    </xf>
    <xf numFmtId="0" fontId="78" fillId="41" borderId="0" applyNumberFormat="0" applyBorder="0" applyAlignment="0" applyProtection="0">
      <alignment vertical="center"/>
    </xf>
    <xf numFmtId="0" fontId="77" fillId="42" borderId="0" applyNumberFormat="0" applyBorder="0" applyAlignment="0" applyProtection="0">
      <alignment vertical="center"/>
    </xf>
    <xf numFmtId="0" fontId="0" fillId="0" borderId="0">
      <alignment vertical="center"/>
    </xf>
    <xf numFmtId="9" fontId="33" fillId="0" borderId="0" applyFont="0" applyFill="0" applyBorder="0" applyAlignment="0" applyProtection="0">
      <alignment vertical="center"/>
    </xf>
    <xf numFmtId="0" fontId="79" fillId="0" borderId="0">
      <protection locked="0"/>
    </xf>
    <xf numFmtId="0" fontId="17" fillId="0" borderId="0">
      <alignment vertical="center"/>
    </xf>
    <xf numFmtId="0" fontId="33" fillId="0" borderId="0">
      <alignment vertical="center"/>
    </xf>
    <xf numFmtId="0" fontId="80" fillId="43" borderId="0" applyNumberFormat="0" applyBorder="0" applyAlignment="0" applyProtection="0">
      <alignment vertical="center"/>
    </xf>
    <xf numFmtId="0" fontId="33" fillId="0" borderId="0">
      <alignment vertical="center"/>
    </xf>
    <xf numFmtId="0" fontId="79" fillId="0" borderId="0"/>
    <xf numFmtId="0" fontId="33" fillId="0" borderId="0">
      <alignment vertical="center"/>
    </xf>
    <xf numFmtId="0" fontId="33" fillId="0" borderId="0">
      <alignment vertical="center"/>
    </xf>
    <xf numFmtId="0" fontId="33" fillId="0" borderId="0">
      <alignment vertical="center"/>
    </xf>
    <xf numFmtId="0" fontId="81" fillId="43" borderId="0" applyNumberFormat="0" applyBorder="0" applyAlignment="0" applyProtection="0">
      <alignment vertical="center"/>
    </xf>
    <xf numFmtId="0" fontId="33" fillId="0" borderId="0">
      <alignment vertical="center"/>
    </xf>
    <xf numFmtId="0" fontId="33" fillId="0" borderId="0"/>
    <xf numFmtId="0" fontId="33" fillId="0" borderId="0">
      <alignment vertical="center"/>
    </xf>
    <xf numFmtId="0" fontId="33" fillId="0" borderId="0"/>
    <xf numFmtId="0" fontId="33" fillId="0" borderId="0"/>
    <xf numFmtId="0" fontId="33" fillId="0" borderId="0">
      <alignment vertical="center"/>
    </xf>
    <xf numFmtId="0" fontId="33" fillId="0" borderId="0">
      <alignment vertical="center"/>
    </xf>
    <xf numFmtId="0" fontId="33" fillId="0" borderId="0"/>
    <xf numFmtId="0" fontId="33" fillId="0" borderId="0"/>
    <xf numFmtId="0" fontId="33" fillId="0" borderId="0">
      <alignment vertical="center"/>
    </xf>
    <xf numFmtId="0" fontId="33" fillId="0" borderId="0"/>
    <xf numFmtId="0" fontId="33" fillId="0" borderId="0">
      <protection locked="0"/>
    </xf>
    <xf numFmtId="0" fontId="33" fillId="0" borderId="0" applyBorder="0"/>
    <xf numFmtId="0" fontId="33" fillId="0" borderId="0"/>
    <xf numFmtId="0" fontId="82" fillId="44" borderId="0" applyNumberFormat="0" applyBorder="0" applyAlignment="0" applyProtection="0">
      <alignment vertical="center"/>
    </xf>
    <xf numFmtId="0" fontId="83" fillId="44" borderId="0" applyNumberFormat="0" applyBorder="0" applyAlignment="0" applyProtection="0">
      <alignment vertical="center"/>
    </xf>
  </cellStyleXfs>
  <cellXfs count="379">
    <xf numFmtId="0" fontId="0" fillId="0" borderId="0" xfId="0">
      <alignment vertical="center"/>
    </xf>
    <xf numFmtId="0" fontId="0" fillId="0" borderId="0" xfId="0" applyAlignment="1">
      <alignment horizontal="center" vertical="center"/>
    </xf>
    <xf numFmtId="0" fontId="1" fillId="2" borderId="0" xfId="71" applyFont="1" applyFill="1"/>
    <xf numFmtId="0" fontId="0" fillId="0" borderId="0" xfId="0" applyFont="1">
      <alignment vertical="center"/>
    </xf>
    <xf numFmtId="176" fontId="0" fillId="0" borderId="0" xfId="0" applyNumberFormat="1">
      <alignment vertical="center"/>
    </xf>
    <xf numFmtId="0" fontId="0" fillId="0" borderId="0" xfId="0" applyFont="1" applyAlignment="1">
      <alignment horizontal="center" vertical="center"/>
    </xf>
    <xf numFmtId="0" fontId="2" fillId="2" borderId="1" xfId="71" applyFont="1" applyFill="1" applyBorder="1" applyAlignment="1">
      <alignment horizontal="center" vertical="center" wrapText="1"/>
    </xf>
    <xf numFmtId="0" fontId="2" fillId="2" borderId="1" xfId="71" applyFont="1" applyFill="1" applyBorder="1" applyAlignment="1">
      <alignment horizontal="center" vertical="center"/>
    </xf>
    <xf numFmtId="0" fontId="3" fillId="2" borderId="1" xfId="71" applyFont="1" applyFill="1" applyBorder="1" applyAlignment="1">
      <alignment horizontal="center" vertical="center" wrapText="1"/>
    </xf>
    <xf numFmtId="177" fontId="2" fillId="2" borderId="1" xfId="71" applyNumberFormat="1" applyFont="1" applyFill="1" applyBorder="1" applyAlignment="1">
      <alignment horizontal="center" vertical="top" wrapText="1"/>
    </xf>
    <xf numFmtId="177" fontId="0" fillId="0" borderId="0" xfId="0" applyNumberFormat="1" applyAlignment="1">
      <alignment vertical="top"/>
    </xf>
    <xf numFmtId="177" fontId="2" fillId="3" borderId="1" xfId="71" applyNumberFormat="1" applyFont="1" applyFill="1" applyBorder="1" applyAlignment="1">
      <alignment horizontal="center" vertical="top" wrapText="1"/>
    </xf>
    <xf numFmtId="177" fontId="2" fillId="4" borderId="1" xfId="71" applyNumberFormat="1" applyFont="1" applyFill="1" applyBorder="1" applyAlignment="1">
      <alignment horizontal="center" vertical="top" wrapText="1"/>
    </xf>
    <xf numFmtId="0" fontId="4" fillId="5" borderId="1" xfId="71" applyFont="1" applyFill="1" applyBorder="1" applyAlignment="1">
      <alignment horizontal="center" vertical="center" wrapText="1"/>
    </xf>
    <xf numFmtId="0" fontId="5" fillId="2" borderId="1" xfId="71" applyFont="1" applyFill="1" applyBorder="1" applyAlignment="1">
      <alignment vertical="center"/>
    </xf>
    <xf numFmtId="0" fontId="6" fillId="2" borderId="1" xfId="71" applyFont="1" applyFill="1" applyBorder="1" applyAlignment="1">
      <alignment vertical="center"/>
    </xf>
    <xf numFmtId="0" fontId="6" fillId="2" borderId="1" xfId="71" applyFont="1" applyFill="1" applyBorder="1" applyAlignment="1">
      <alignment vertical="center" wrapText="1"/>
    </xf>
    <xf numFmtId="0" fontId="6" fillId="2" borderId="1" xfId="71" applyFont="1" applyFill="1" applyBorder="1" applyAlignment="1">
      <alignment vertical="top" wrapText="1"/>
    </xf>
    <xf numFmtId="178" fontId="7" fillId="5" borderId="1" xfId="71" applyNumberFormat="1" applyFont="1" applyFill="1" applyBorder="1" applyAlignment="1">
      <alignment vertical="center" shrinkToFit="1"/>
    </xf>
    <xf numFmtId="178" fontId="7" fillId="2" borderId="1" xfId="71" applyNumberFormat="1" applyFont="1" applyFill="1" applyBorder="1" applyAlignment="1">
      <alignment vertical="center" shrinkToFit="1"/>
    </xf>
    <xf numFmtId="178" fontId="7" fillId="0" borderId="1" xfId="71" applyNumberFormat="1" applyFont="1" applyBorder="1" applyAlignment="1">
      <alignment vertical="center" shrinkToFit="1"/>
    </xf>
    <xf numFmtId="0" fontId="6" fillId="6" borderId="1" xfId="71" applyFont="1" applyFill="1" applyBorder="1" applyAlignment="1">
      <alignment vertical="center" wrapText="1"/>
    </xf>
    <xf numFmtId="0" fontId="6" fillId="7" borderId="1" xfId="71" applyFont="1" applyFill="1" applyBorder="1" applyAlignment="1">
      <alignment vertical="center" wrapText="1"/>
    </xf>
    <xf numFmtId="0" fontId="6" fillId="8" borderId="1" xfId="71" applyFont="1" applyFill="1" applyBorder="1" applyAlignment="1">
      <alignment vertical="center" wrapText="1"/>
    </xf>
    <xf numFmtId="178" fontId="7" fillId="9" borderId="1" xfId="71" applyNumberFormat="1" applyFont="1" applyFill="1" applyBorder="1" applyAlignment="1">
      <alignment vertical="center" shrinkToFit="1"/>
    </xf>
    <xf numFmtId="176" fontId="8" fillId="5" borderId="1" xfId="0" applyNumberFormat="1" applyFont="1" applyFill="1" applyBorder="1" applyAlignment="1">
      <alignment vertical="center" shrinkToFit="1"/>
    </xf>
    <xf numFmtId="0" fontId="2" fillId="2" borderId="1" xfId="71" applyFont="1" applyFill="1" applyBorder="1" applyAlignment="1">
      <alignment vertical="center" shrinkToFit="1"/>
    </xf>
    <xf numFmtId="0" fontId="9" fillId="2" borderId="0" xfId="64" applyFont="1" applyFill="1"/>
    <xf numFmtId="0" fontId="1" fillId="2" borderId="0" xfId="64" applyFont="1" applyFill="1"/>
    <xf numFmtId="179" fontId="10" fillId="2" borderId="0" xfId="64" applyNumberFormat="1" applyFont="1" applyFill="1"/>
    <xf numFmtId="179" fontId="7" fillId="2" borderId="0" xfId="64" applyNumberFormat="1" applyFont="1" applyFill="1"/>
    <xf numFmtId="179" fontId="11" fillId="2" borderId="0" xfId="55" applyNumberFormat="1" applyFont="1" applyFill="1" applyAlignment="1">
      <alignment horizontal="center" vertical="center"/>
    </xf>
    <xf numFmtId="179" fontId="7" fillId="2" borderId="0" xfId="64" applyNumberFormat="1" applyFont="1" applyFill="1" applyAlignment="1">
      <alignment vertical="center"/>
    </xf>
    <xf numFmtId="179" fontId="12" fillId="2" borderId="0" xfId="64" applyNumberFormat="1" applyFont="1" applyFill="1" applyAlignment="1">
      <alignment horizontal="right" vertical="center"/>
    </xf>
    <xf numFmtId="179" fontId="13" fillId="2" borderId="1" xfId="64" applyNumberFormat="1" applyFont="1" applyFill="1" applyBorder="1" applyAlignment="1">
      <alignment horizontal="center" vertical="center"/>
    </xf>
    <xf numFmtId="179" fontId="13" fillId="2" borderId="1" xfId="64" applyNumberFormat="1" applyFont="1" applyFill="1" applyBorder="1" applyAlignment="1">
      <alignment vertical="center"/>
    </xf>
    <xf numFmtId="179" fontId="14" fillId="2" borderId="1" xfId="64" applyNumberFormat="1" applyFont="1" applyFill="1" applyBorder="1" applyAlignment="1">
      <alignment horizontal="center" vertical="center"/>
    </xf>
    <xf numFmtId="0" fontId="15" fillId="2" borderId="1" xfId="64" applyFont="1" applyFill="1" applyBorder="1" applyAlignment="1">
      <alignment vertical="center"/>
    </xf>
    <xf numFmtId="0" fontId="16" fillId="2" borderId="1" xfId="64" applyFont="1" applyFill="1" applyBorder="1" applyAlignment="1">
      <alignment horizontal="center" vertical="center"/>
    </xf>
    <xf numFmtId="179" fontId="16" fillId="2" borderId="1" xfId="64" applyNumberFormat="1" applyFont="1" applyFill="1" applyBorder="1" applyAlignment="1">
      <alignment horizontal="left" vertical="center"/>
    </xf>
    <xf numFmtId="180" fontId="16" fillId="2" borderId="1" xfId="64" applyNumberFormat="1" applyFont="1" applyFill="1" applyBorder="1" applyAlignment="1" applyProtection="1">
      <alignment horizontal="right" vertical="center"/>
      <protection locked="0"/>
    </xf>
    <xf numFmtId="0" fontId="15" fillId="2" borderId="1" xfId="64" applyFont="1" applyFill="1" applyBorder="1" applyAlignment="1" applyProtection="1">
      <alignment horizontal="right" vertical="center"/>
      <protection locked="0"/>
    </xf>
    <xf numFmtId="179" fontId="16" fillId="2" borderId="1" xfId="64" applyNumberFormat="1" applyFont="1" applyFill="1" applyBorder="1" applyAlignment="1" applyProtection="1">
      <alignment horizontal="right" vertical="center"/>
      <protection locked="0"/>
    </xf>
    <xf numFmtId="0" fontId="16" fillId="2" borderId="1" xfId="64" applyFont="1" applyFill="1" applyBorder="1" applyAlignment="1" applyProtection="1">
      <alignment horizontal="right" vertical="center"/>
      <protection locked="0"/>
    </xf>
    <xf numFmtId="179" fontId="17" fillId="2" borderId="1" xfId="64" applyNumberFormat="1" applyFont="1" applyFill="1" applyBorder="1" applyAlignment="1" applyProtection="1">
      <alignment horizontal="right" vertical="center"/>
      <protection locked="0"/>
    </xf>
    <xf numFmtId="0" fontId="10" fillId="2" borderId="0" xfId="64" applyFont="1" applyFill="1"/>
    <xf numFmtId="0" fontId="18" fillId="6" borderId="0" xfId="64" applyFont="1" applyFill="1" applyAlignment="1">
      <alignment vertical="center"/>
    </xf>
    <xf numFmtId="0" fontId="7" fillId="2" borderId="0" xfId="64" applyFont="1" applyFill="1"/>
    <xf numFmtId="0" fontId="11" fillId="2" borderId="0" xfId="64" applyFont="1" applyFill="1" applyAlignment="1">
      <alignment horizontal="center" vertical="center"/>
    </xf>
    <xf numFmtId="0" fontId="7" fillId="2" borderId="0" xfId="64" applyFont="1" applyFill="1" applyAlignment="1">
      <alignment vertical="center"/>
    </xf>
    <xf numFmtId="0" fontId="12" fillId="2" borderId="0" xfId="64" applyFont="1" applyFill="1" applyAlignment="1">
      <alignment horizontal="right" vertical="center"/>
    </xf>
    <xf numFmtId="0" fontId="13" fillId="2" borderId="2" xfId="64" applyFont="1" applyFill="1" applyBorder="1" applyAlignment="1">
      <alignment horizontal="center" vertical="center"/>
    </xf>
    <xf numFmtId="0" fontId="14" fillId="2" borderId="1" xfId="64" applyFont="1" applyFill="1" applyBorder="1" applyAlignment="1">
      <alignment horizontal="center" vertical="center"/>
    </xf>
    <xf numFmtId="0" fontId="13" fillId="2" borderId="1" xfId="64" applyFont="1" applyFill="1" applyBorder="1" applyAlignment="1">
      <alignment horizontal="center" vertical="center"/>
    </xf>
    <xf numFmtId="0" fontId="14" fillId="2" borderId="1" xfId="64" applyFont="1" applyFill="1" applyBorder="1" applyAlignment="1">
      <alignment horizontal="center" vertical="center" wrapText="1"/>
    </xf>
    <xf numFmtId="0" fontId="13" fillId="2" borderId="3" xfId="64" applyFont="1" applyFill="1" applyBorder="1" applyAlignment="1">
      <alignment horizontal="center" vertical="center"/>
    </xf>
    <xf numFmtId="0" fontId="13" fillId="2" borderId="1" xfId="64" applyFont="1" applyFill="1" applyBorder="1" applyAlignment="1">
      <alignment horizontal="center" vertical="center" wrapText="1"/>
    </xf>
    <xf numFmtId="0" fontId="7" fillId="2" borderId="1" xfId="64" applyFont="1" applyFill="1" applyBorder="1" applyAlignment="1">
      <alignment vertical="center"/>
    </xf>
    <xf numFmtId="0" fontId="12" fillId="2" borderId="1" xfId="64" applyFont="1" applyFill="1" applyBorder="1" applyAlignment="1">
      <alignment vertical="center"/>
    </xf>
    <xf numFmtId="178" fontId="19" fillId="5" borderId="1" xfId="0" applyNumberFormat="1" applyFont="1" applyFill="1" applyBorder="1" applyAlignment="1">
      <alignment vertical="center" shrinkToFit="1"/>
    </xf>
    <xf numFmtId="178" fontId="19" fillId="2" borderId="1" xfId="0" applyNumberFormat="1" applyFont="1" applyFill="1" applyBorder="1" applyAlignment="1" applyProtection="1">
      <alignment vertical="center" shrinkToFit="1"/>
      <protection locked="0"/>
    </xf>
    <xf numFmtId="181" fontId="5" fillId="5" borderId="1" xfId="64" applyNumberFormat="1" applyFont="1" applyFill="1" applyBorder="1" applyAlignment="1">
      <alignment vertical="center" shrinkToFit="1"/>
    </xf>
    <xf numFmtId="0" fontId="0" fillId="0" borderId="1" xfId="0" applyBorder="1">
      <alignment vertical="center"/>
    </xf>
    <xf numFmtId="178" fontId="19" fillId="0" borderId="1" xfId="0" applyNumberFormat="1" applyFont="1" applyBorder="1" applyAlignment="1">
      <alignment vertical="center" shrinkToFit="1"/>
    </xf>
    <xf numFmtId="0" fontId="7" fillId="0" borderId="1" xfId="64" applyFont="1" applyBorder="1" applyAlignment="1">
      <alignment vertical="center"/>
    </xf>
    <xf numFmtId="1" fontId="12" fillId="0" borderId="1" xfId="64" applyNumberFormat="1" applyFont="1" applyBorder="1" applyAlignment="1">
      <alignment horizontal="left" vertical="center"/>
    </xf>
    <xf numFmtId="178" fontId="19" fillId="10" borderId="1" xfId="0" applyNumberFormat="1" applyFont="1" applyFill="1" applyBorder="1" applyAlignment="1">
      <alignment vertical="center" shrinkToFit="1"/>
    </xf>
    <xf numFmtId="0" fontId="20" fillId="0" borderId="0" xfId="0" applyFont="1">
      <alignment vertical="center"/>
    </xf>
    <xf numFmtId="0" fontId="7" fillId="6" borderId="1" xfId="64" applyFont="1" applyFill="1" applyBorder="1" applyAlignment="1">
      <alignment vertical="center"/>
    </xf>
    <xf numFmtId="1" fontId="12" fillId="6" borderId="1" xfId="64" applyNumberFormat="1" applyFont="1" applyFill="1" applyBorder="1" applyAlignment="1">
      <alignment horizontal="left" vertical="center"/>
    </xf>
    <xf numFmtId="0" fontId="1" fillId="2" borderId="0" xfId="64" applyFont="1" applyFill="1" applyAlignment="1">
      <alignment vertical="center"/>
    </xf>
    <xf numFmtId="0" fontId="19" fillId="0" borderId="1" xfId="0" applyFont="1" applyBorder="1">
      <alignment vertical="center"/>
    </xf>
    <xf numFmtId="0" fontId="21" fillId="0" borderId="1" xfId="0" applyFont="1" applyBorder="1">
      <alignment vertical="center"/>
    </xf>
    <xf numFmtId="0" fontId="12" fillId="0" borderId="1" xfId="64" applyFont="1" applyBorder="1" applyAlignment="1">
      <alignment horizontal="left" vertical="center"/>
    </xf>
    <xf numFmtId="178" fontId="19" fillId="0" borderId="1" xfId="0" applyNumberFormat="1" applyFont="1" applyBorder="1" applyAlignment="1" applyProtection="1">
      <alignment vertical="center" shrinkToFit="1"/>
      <protection locked="0"/>
    </xf>
    <xf numFmtId="0" fontId="12" fillId="6" borderId="1" xfId="64" applyFont="1" applyFill="1" applyBorder="1" applyAlignment="1">
      <alignment horizontal="left" vertical="center"/>
    </xf>
    <xf numFmtId="178" fontId="19" fillId="11" borderId="1" xfId="0" applyNumberFormat="1" applyFont="1" applyFill="1" applyBorder="1" applyAlignment="1">
      <alignment vertical="center" shrinkToFit="1"/>
    </xf>
    <xf numFmtId="179" fontId="11" fillId="2" borderId="0" xfId="64" applyNumberFormat="1" applyFont="1" applyFill="1" applyAlignment="1">
      <alignment horizontal="center" vertical="center"/>
    </xf>
    <xf numFmtId="0" fontId="22" fillId="2" borderId="0" xfId="64" applyFont="1" applyFill="1"/>
    <xf numFmtId="179" fontId="12" fillId="2" borderId="4" xfId="64" applyNumberFormat="1" applyFont="1" applyFill="1" applyBorder="1" applyAlignment="1">
      <alignment horizontal="right" vertical="center"/>
    </xf>
    <xf numFmtId="0" fontId="16" fillId="2" borderId="5" xfId="64" applyFont="1" applyFill="1" applyBorder="1" applyAlignment="1">
      <alignment horizontal="distributed" vertical="center" indent="10"/>
    </xf>
    <xf numFmtId="0" fontId="16" fillId="2" borderId="6" xfId="64" applyFont="1" applyFill="1" applyBorder="1" applyAlignment="1">
      <alignment horizontal="distributed" vertical="center" indent="10"/>
    </xf>
    <xf numFmtId="0" fontId="16" fillId="2" borderId="7" xfId="64" applyFont="1" applyFill="1" applyBorder="1" applyAlignment="1">
      <alignment horizontal="distributed" vertical="center" indent="10"/>
    </xf>
    <xf numFmtId="0" fontId="16" fillId="2" borderId="1" xfId="64" applyFont="1" applyFill="1" applyBorder="1" applyAlignment="1">
      <alignment horizontal="distributed" vertical="center" indent="5"/>
    </xf>
    <xf numFmtId="0" fontId="14" fillId="2" borderId="2" xfId="64" applyFont="1" applyFill="1" applyBorder="1" applyAlignment="1">
      <alignment horizontal="center" vertical="center" wrapText="1"/>
    </xf>
    <xf numFmtId="0" fontId="14" fillId="2" borderId="2" xfId="64" applyFont="1" applyFill="1" applyBorder="1" applyAlignment="1">
      <alignment horizontal="distributed" vertical="center" indent="4"/>
    </xf>
    <xf numFmtId="0" fontId="14" fillId="2" borderId="8" xfId="64" applyFont="1" applyFill="1" applyBorder="1" applyAlignment="1">
      <alignment horizontal="center" vertical="center" wrapText="1"/>
    </xf>
    <xf numFmtId="0" fontId="14" fillId="2" borderId="8" xfId="64" applyFont="1" applyFill="1" applyBorder="1" applyAlignment="1">
      <alignment horizontal="distributed" vertical="center" indent="4"/>
    </xf>
    <xf numFmtId="0" fontId="16" fillId="2" borderId="1" xfId="64" applyFont="1" applyFill="1" applyBorder="1" applyAlignment="1">
      <alignment vertical="center"/>
    </xf>
    <xf numFmtId="178" fontId="7" fillId="12" borderId="1" xfId="64" applyNumberFormat="1" applyFont="1" applyFill="1" applyBorder="1" applyAlignment="1">
      <alignment vertical="center" shrinkToFit="1"/>
    </xf>
    <xf numFmtId="182" fontId="7" fillId="5" borderId="1" xfId="64" applyNumberFormat="1" applyFont="1" applyFill="1" applyBorder="1" applyAlignment="1">
      <alignment vertical="center" shrinkToFit="1"/>
    </xf>
    <xf numFmtId="178" fontId="7" fillId="5" borderId="1" xfId="64" applyNumberFormat="1" applyFont="1" applyFill="1" applyBorder="1" applyAlignment="1">
      <alignment vertical="center" shrinkToFit="1"/>
    </xf>
    <xf numFmtId="178" fontId="16" fillId="2" borderId="1" xfId="64" applyNumberFormat="1" applyFont="1" applyFill="1" applyBorder="1" applyAlignment="1">
      <alignment vertical="center" shrinkToFit="1"/>
    </xf>
    <xf numFmtId="0" fontId="23" fillId="2" borderId="1" xfId="64" applyFont="1" applyFill="1" applyBorder="1" applyAlignment="1">
      <alignment horizontal="distributed" vertical="center" indent="2"/>
    </xf>
    <xf numFmtId="0" fontId="24" fillId="2" borderId="1" xfId="64" applyFont="1" applyFill="1" applyBorder="1" applyAlignment="1">
      <alignment vertical="center"/>
    </xf>
    <xf numFmtId="0" fontId="25" fillId="2" borderId="1" xfId="64" applyFont="1" applyFill="1" applyBorder="1" applyAlignment="1">
      <alignment horizontal="distributed" vertical="center" indent="2"/>
    </xf>
    <xf numFmtId="0" fontId="26" fillId="6" borderId="0" xfId="64" applyFont="1" applyFill="1" applyAlignment="1">
      <alignment vertical="center" wrapText="1"/>
    </xf>
    <xf numFmtId="0" fontId="9" fillId="2" borderId="0" xfId="64" applyFont="1" applyFill="1" applyAlignment="1">
      <alignment vertical="center"/>
    </xf>
    <xf numFmtId="0" fontId="6" fillId="2" borderId="0" xfId="64" applyFont="1" applyFill="1" applyAlignment="1">
      <alignment vertical="center"/>
    </xf>
    <xf numFmtId="0" fontId="1" fillId="2" borderId="0" xfId="64" applyFont="1" applyFill="1" applyAlignment="1">
      <alignment vertical="center" wrapText="1"/>
    </xf>
    <xf numFmtId="0" fontId="10" fillId="2" borderId="0" xfId="64" applyFont="1" applyFill="1" applyAlignment="1">
      <alignment vertical="center"/>
    </xf>
    <xf numFmtId="0" fontId="11" fillId="2" borderId="0" xfId="64" applyFont="1" applyFill="1" applyAlignment="1">
      <alignment horizontal="center" vertical="center" wrapText="1"/>
    </xf>
    <xf numFmtId="0" fontId="12" fillId="2" borderId="4" xfId="64" applyFont="1" applyFill="1" applyBorder="1" applyAlignment="1">
      <alignment horizontal="right" vertical="center" wrapText="1"/>
    </xf>
    <xf numFmtId="0" fontId="10" fillId="2" borderId="1" xfId="64" applyFont="1" applyFill="1" applyBorder="1" applyAlignment="1">
      <alignment horizontal="center" vertical="center" wrapText="1"/>
    </xf>
    <xf numFmtId="0" fontId="10" fillId="2" borderId="2" xfId="64" applyFont="1" applyFill="1" applyBorder="1" applyAlignment="1">
      <alignment horizontal="center" vertical="center" wrapText="1"/>
    </xf>
    <xf numFmtId="0" fontId="10" fillId="2" borderId="9" xfId="64" applyFont="1" applyFill="1" applyBorder="1" applyAlignment="1">
      <alignment horizontal="center" vertical="center" wrapText="1"/>
    </xf>
    <xf numFmtId="0" fontId="10" fillId="2" borderId="8" xfId="64" applyFont="1" applyFill="1" applyBorder="1" applyAlignment="1">
      <alignment horizontal="center" vertical="center" wrapText="1"/>
    </xf>
    <xf numFmtId="0" fontId="10" fillId="2" borderId="8" xfId="64" applyFont="1" applyFill="1" applyBorder="1" applyAlignment="1">
      <alignment horizontal="center" vertical="center"/>
    </xf>
    <xf numFmtId="0" fontId="10" fillId="2" borderId="10" xfId="64" applyFont="1" applyFill="1" applyBorder="1" applyAlignment="1">
      <alignment horizontal="center" vertical="center" wrapText="1"/>
    </xf>
    <xf numFmtId="3" fontId="7" fillId="2" borderId="1" xfId="64" applyNumberFormat="1" applyFont="1" applyFill="1" applyBorder="1" applyAlignment="1">
      <alignment horizontal="left" vertical="center"/>
    </xf>
    <xf numFmtId="178" fontId="7" fillId="2" borderId="1" xfId="64" applyNumberFormat="1" applyFont="1" applyFill="1" applyBorder="1" applyAlignment="1" applyProtection="1">
      <alignment vertical="center" shrinkToFit="1"/>
      <protection locked="0"/>
    </xf>
    <xf numFmtId="178" fontId="7" fillId="2" borderId="8" xfId="64" applyNumberFormat="1" applyFont="1" applyFill="1" applyBorder="1" applyAlignment="1" applyProtection="1">
      <alignment vertical="center" shrinkToFit="1"/>
      <protection locked="0"/>
    </xf>
    <xf numFmtId="3" fontId="7" fillId="2" borderId="1" xfId="64" applyNumberFormat="1" applyFont="1" applyFill="1" applyBorder="1" applyAlignment="1">
      <alignment vertical="center"/>
    </xf>
    <xf numFmtId="0" fontId="7" fillId="2" borderId="1" xfId="64" applyFont="1" applyFill="1" applyBorder="1" applyAlignment="1">
      <alignment horizontal="left" vertical="center"/>
    </xf>
    <xf numFmtId="0" fontId="7" fillId="2" borderId="1" xfId="55" applyFont="1" applyFill="1" applyBorder="1" applyAlignment="1">
      <alignment vertical="center" wrapText="1"/>
    </xf>
    <xf numFmtId="0" fontId="12" fillId="2" borderId="1" xfId="55" applyFont="1" applyFill="1" applyBorder="1">
      <alignment vertical="center"/>
    </xf>
    <xf numFmtId="178" fontId="7" fillId="2" borderId="1" xfId="64" applyNumberFormat="1" applyFont="1" applyFill="1" applyBorder="1" applyAlignment="1">
      <alignment vertical="center" shrinkToFit="1"/>
    </xf>
    <xf numFmtId="0" fontId="27" fillId="2" borderId="1" xfId="64" applyFont="1" applyFill="1" applyBorder="1" applyAlignment="1">
      <alignment vertical="center"/>
    </xf>
    <xf numFmtId="0" fontId="25" fillId="2" borderId="1" xfId="64" applyFont="1" applyFill="1" applyBorder="1" applyAlignment="1">
      <alignment horizontal="distributed" vertical="center" indent="4"/>
    </xf>
    <xf numFmtId="0" fontId="22" fillId="2" borderId="0" xfId="64" applyFont="1" applyFill="1" applyAlignment="1">
      <alignment vertical="center" wrapText="1"/>
    </xf>
    <xf numFmtId="0" fontId="28" fillId="6" borderId="0" xfId="64" applyFont="1" applyFill="1" applyAlignment="1">
      <alignment horizontal="center" vertical="top" wrapText="1"/>
    </xf>
    <xf numFmtId="10" fontId="1" fillId="2" borderId="0" xfId="64" applyNumberFormat="1" applyFont="1" applyFill="1" applyAlignment="1">
      <alignment vertical="center"/>
    </xf>
    <xf numFmtId="0" fontId="29" fillId="2" borderId="0" xfId="64" applyFont="1" applyFill="1"/>
    <xf numFmtId="10" fontId="29" fillId="2" borderId="0" xfId="64" applyNumberFormat="1" applyFont="1" applyFill="1"/>
    <xf numFmtId="10" fontId="11" fillId="2" borderId="0" xfId="64" applyNumberFormat="1" applyFont="1" applyFill="1" applyAlignment="1">
      <alignment horizontal="center" vertical="center"/>
    </xf>
    <xf numFmtId="10" fontId="12" fillId="2" borderId="0" xfId="64" applyNumberFormat="1" applyFont="1" applyFill="1" applyAlignment="1">
      <alignment horizontal="right" vertical="center"/>
    </xf>
    <xf numFmtId="0" fontId="7" fillId="2" borderId="1" xfId="64" applyFont="1" applyFill="1" applyBorder="1" applyAlignment="1">
      <alignment horizontal="center" vertical="center" wrapText="1"/>
    </xf>
    <xf numFmtId="0" fontId="7" fillId="2" borderId="1" xfId="55" applyFont="1" applyFill="1" applyBorder="1" applyAlignment="1">
      <alignment horizontal="center" vertical="center" wrapText="1"/>
    </xf>
    <xf numFmtId="0" fontId="12" fillId="2" borderId="1" xfId="64" applyFont="1" applyFill="1" applyBorder="1" applyAlignment="1">
      <alignment horizontal="center" vertical="center" wrapText="1"/>
    </xf>
    <xf numFmtId="0" fontId="12" fillId="0" borderId="1" xfId="64" applyFont="1" applyBorder="1" applyAlignment="1">
      <alignment vertical="center"/>
    </xf>
    <xf numFmtId="178" fontId="7" fillId="2" borderId="1" xfId="63" applyNumberFormat="1" applyFont="1" applyFill="1" applyBorder="1" applyAlignment="1" applyProtection="1">
      <alignment vertical="center" shrinkToFit="1"/>
      <protection locked="0"/>
    </xf>
    <xf numFmtId="178" fontId="30" fillId="2" borderId="1" xfId="63" applyNumberFormat="1" applyFont="1" applyFill="1" applyBorder="1" applyAlignment="1" applyProtection="1">
      <alignment vertical="center" shrinkToFit="1"/>
      <protection locked="0"/>
    </xf>
    <xf numFmtId="49" fontId="7" fillId="0" borderId="1" xfId="64" applyNumberFormat="1" applyFont="1" applyBorder="1" applyAlignment="1">
      <alignment vertical="center"/>
    </xf>
    <xf numFmtId="0" fontId="21" fillId="0" borderId="0" xfId="0" applyFont="1">
      <alignment vertical="center"/>
    </xf>
    <xf numFmtId="1" fontId="12" fillId="0" borderId="1" xfId="64" applyNumberFormat="1" applyFont="1" applyBorder="1" applyAlignment="1">
      <alignment vertical="center"/>
    </xf>
    <xf numFmtId="0" fontId="7" fillId="13" borderId="1" xfId="64" applyFont="1" applyFill="1" applyBorder="1" applyAlignment="1">
      <alignment horizontal="left" vertical="center" indent="1"/>
    </xf>
    <xf numFmtId="1" fontId="12" fillId="13" borderId="1" xfId="64" applyNumberFormat="1" applyFont="1" applyFill="1" applyBorder="1" applyAlignment="1">
      <alignment horizontal="left" vertical="center" indent="1"/>
    </xf>
    <xf numFmtId="0" fontId="31" fillId="2" borderId="0" xfId="64" applyFont="1" applyFill="1" applyAlignment="1">
      <alignment vertical="center"/>
    </xf>
    <xf numFmtId="49" fontId="7" fillId="6" borderId="1" xfId="64" applyNumberFormat="1" applyFont="1" applyFill="1" applyBorder="1" applyAlignment="1">
      <alignment vertical="center"/>
    </xf>
    <xf numFmtId="1" fontId="12" fillId="6" borderId="1" xfId="64" applyNumberFormat="1" applyFont="1" applyFill="1" applyBorder="1" applyAlignment="1">
      <alignment horizontal="left" vertical="center" indent="1"/>
    </xf>
    <xf numFmtId="0" fontId="12" fillId="0" borderId="1" xfId="55" applyFont="1" applyBorder="1">
      <alignment vertical="center"/>
    </xf>
    <xf numFmtId="0" fontId="7" fillId="0" borderId="1" xfId="64" applyFont="1" applyBorder="1" applyAlignment="1">
      <alignment horizontal="left" vertical="center" indent="1"/>
    </xf>
    <xf numFmtId="1" fontId="12" fillId="0" borderId="1" xfId="64" applyNumberFormat="1" applyFont="1" applyBorder="1" applyAlignment="1">
      <alignment horizontal="left" vertical="center" indent="1"/>
    </xf>
    <xf numFmtId="0" fontId="22" fillId="2" borderId="0" xfId="64" applyFont="1" applyFill="1" applyAlignment="1">
      <alignment vertical="center"/>
    </xf>
    <xf numFmtId="0" fontId="7" fillId="2" borderId="1" xfId="64" applyFont="1" applyFill="1" applyBorder="1" applyAlignment="1">
      <alignment horizontal="center" vertical="center"/>
    </xf>
    <xf numFmtId="0" fontId="10" fillId="2" borderId="1" xfId="64" applyFont="1" applyFill="1" applyBorder="1" applyAlignment="1">
      <alignment horizontal="distributed" vertical="center" indent="6"/>
    </xf>
    <xf numFmtId="10" fontId="7" fillId="2" borderId="1" xfId="55" applyNumberFormat="1" applyFont="1" applyFill="1" applyBorder="1" applyAlignment="1">
      <alignment horizontal="center" vertical="center" wrapText="1"/>
    </xf>
    <xf numFmtId="49" fontId="7" fillId="2" borderId="1" xfId="64" applyNumberFormat="1" applyFont="1" applyFill="1" applyBorder="1" applyAlignment="1">
      <alignment vertical="center"/>
    </xf>
    <xf numFmtId="0" fontId="32" fillId="0" borderId="0" xfId="0" applyFont="1">
      <alignment vertical="center"/>
    </xf>
    <xf numFmtId="178" fontId="7" fillId="5" borderId="1" xfId="63" applyNumberFormat="1" applyFont="1" applyFill="1" applyBorder="1" applyAlignment="1">
      <alignment vertical="center" shrinkToFit="1"/>
    </xf>
    <xf numFmtId="181" fontId="7" fillId="5" borderId="1" xfId="64" applyNumberFormat="1" applyFont="1" applyFill="1" applyBorder="1" applyAlignment="1">
      <alignment vertical="center" shrinkToFit="1"/>
    </xf>
    <xf numFmtId="178" fontId="7" fillId="9" borderId="1" xfId="63" applyNumberFormat="1" applyFont="1" applyFill="1" applyBorder="1" applyAlignment="1">
      <alignment vertical="center" shrinkToFit="1"/>
    </xf>
    <xf numFmtId="178" fontId="7" fillId="9" borderId="1" xfId="64" applyNumberFormat="1" applyFont="1" applyFill="1" applyBorder="1" applyAlignment="1">
      <alignment vertical="center" shrinkToFit="1"/>
    </xf>
    <xf numFmtId="178" fontId="7" fillId="12" borderId="1" xfId="63" applyNumberFormat="1" applyFont="1" applyFill="1" applyBorder="1" applyAlignment="1">
      <alignment vertical="center" shrinkToFit="1"/>
    </xf>
    <xf numFmtId="178" fontId="7" fillId="2" borderId="1" xfId="63" applyNumberFormat="1" applyFont="1" applyFill="1" applyBorder="1" applyAlignment="1">
      <alignment vertical="center" shrinkToFit="1"/>
    </xf>
    <xf numFmtId="181" fontId="7" fillId="2" borderId="1" xfId="64" applyNumberFormat="1" applyFont="1" applyFill="1" applyBorder="1" applyAlignment="1">
      <alignment horizontal="right" vertical="center"/>
    </xf>
    <xf numFmtId="178" fontId="7" fillId="9" borderId="0" xfId="64" applyNumberFormat="1" applyFont="1" applyFill="1" applyAlignment="1">
      <alignment vertical="center" shrinkToFit="1"/>
    </xf>
    <xf numFmtId="178" fontId="7" fillId="2" borderId="0" xfId="64" applyNumberFormat="1" applyFont="1" applyFill="1" applyAlignment="1">
      <alignment vertical="center" shrinkToFit="1"/>
    </xf>
    <xf numFmtId="182" fontId="7" fillId="2" borderId="1" xfId="64" applyNumberFormat="1" applyFont="1" applyFill="1" applyBorder="1" applyAlignment="1">
      <alignment horizontal="right" vertical="center"/>
    </xf>
    <xf numFmtId="178" fontId="7" fillId="13" borderId="1" xfId="63" applyNumberFormat="1" applyFont="1" applyFill="1" applyBorder="1" applyAlignment="1">
      <alignment vertical="center" shrinkToFit="1"/>
    </xf>
    <xf numFmtId="49" fontId="7" fillId="6" borderId="1" xfId="64" applyNumberFormat="1" applyFont="1" applyFill="1" applyBorder="1" applyAlignment="1">
      <alignment horizontal="left" vertical="center" indent="1"/>
    </xf>
    <xf numFmtId="0" fontId="12" fillId="6" borderId="1" xfId="64" applyFont="1" applyFill="1" applyBorder="1" applyAlignment="1">
      <alignment horizontal="left" vertical="center" indent="1"/>
    </xf>
    <xf numFmtId="0" fontId="7" fillId="6" borderId="1" xfId="64" applyFont="1" applyFill="1" applyBorder="1" applyAlignment="1">
      <alignment horizontal="left" vertical="center" indent="1"/>
    </xf>
    <xf numFmtId="178" fontId="7" fillId="0" borderId="1" xfId="64" applyNumberFormat="1" applyFont="1" applyBorder="1" applyAlignment="1">
      <alignment vertical="center" shrinkToFit="1"/>
    </xf>
    <xf numFmtId="0" fontId="33" fillId="2" borderId="0" xfId="55" applyFill="1">
      <alignment vertical="center"/>
    </xf>
    <xf numFmtId="0" fontId="29" fillId="2" borderId="0" xfId="55" applyFont="1" applyFill="1">
      <alignment vertical="center"/>
    </xf>
    <xf numFmtId="0" fontId="34" fillId="2" borderId="0" xfId="55" applyFont="1" applyFill="1">
      <alignment vertical="center"/>
    </xf>
    <xf numFmtId="0" fontId="35" fillId="2" borderId="0" xfId="59" applyFont="1" applyFill="1" applyAlignment="1"/>
    <xf numFmtId="0" fontId="33" fillId="2" borderId="0" xfId="59" applyFill="1" applyAlignment="1">
      <alignment horizontal="center"/>
    </xf>
    <xf numFmtId="0" fontId="33" fillId="2" borderId="0" xfId="59" applyFill="1" applyAlignment="1"/>
    <xf numFmtId="10" fontId="33" fillId="2" borderId="0" xfId="59" applyNumberFormat="1" applyFill="1" applyAlignment="1">
      <alignment wrapText="1"/>
    </xf>
    <xf numFmtId="10" fontId="33" fillId="2" borderId="0" xfId="55" applyNumberFormat="1" applyFill="1" applyAlignment="1">
      <alignment vertical="center" wrapText="1"/>
    </xf>
    <xf numFmtId="0" fontId="11" fillId="2" borderId="0" xfId="55" applyFont="1" applyFill="1" applyAlignment="1">
      <alignment horizontal="center" vertical="center"/>
    </xf>
    <xf numFmtId="0" fontId="34" fillId="2" borderId="0" xfId="55" applyFont="1" applyFill="1" applyAlignment="1">
      <alignment horizontal="center" vertical="center"/>
    </xf>
    <xf numFmtId="10" fontId="12" fillId="2" borderId="4" xfId="55" applyNumberFormat="1" applyFont="1" applyFill="1" applyBorder="1" applyAlignment="1">
      <alignment horizontal="right" vertical="center" wrapText="1"/>
    </xf>
    <xf numFmtId="49" fontId="16" fillId="2" borderId="11" xfId="64" applyNumberFormat="1" applyFont="1" applyFill="1" applyBorder="1" applyAlignment="1">
      <alignment horizontal="center" vertical="center"/>
    </xf>
    <xf numFmtId="49" fontId="16" fillId="2" borderId="9" xfId="64" applyNumberFormat="1" applyFont="1" applyFill="1" applyBorder="1" applyAlignment="1">
      <alignment horizontal="center" vertical="center"/>
    </xf>
    <xf numFmtId="49" fontId="16" fillId="2" borderId="2" xfId="64" applyNumberFormat="1" applyFont="1" applyFill="1" applyBorder="1" applyAlignment="1">
      <alignment horizontal="center" vertical="center"/>
    </xf>
    <xf numFmtId="0" fontId="7" fillId="2" borderId="2" xfId="55" applyFont="1" applyFill="1" applyBorder="1" applyAlignment="1">
      <alignment horizontal="center" vertical="center" wrapText="1"/>
    </xf>
    <xf numFmtId="0" fontId="7" fillId="2" borderId="5" xfId="55" applyFont="1" applyFill="1" applyBorder="1" applyAlignment="1">
      <alignment horizontal="center" vertical="center"/>
    </xf>
    <xf numFmtId="0" fontId="7" fillId="2" borderId="6" xfId="55" applyFont="1" applyFill="1" applyBorder="1" applyAlignment="1">
      <alignment horizontal="center" vertical="center"/>
    </xf>
    <xf numFmtId="0" fontId="7" fillId="2" borderId="7" xfId="55" applyFont="1" applyFill="1" applyBorder="1" applyAlignment="1">
      <alignment horizontal="center" vertical="center"/>
    </xf>
    <xf numFmtId="49" fontId="16" fillId="2" borderId="12" xfId="64" applyNumberFormat="1" applyFont="1" applyFill="1" applyBorder="1" applyAlignment="1">
      <alignment horizontal="center" vertical="center"/>
    </xf>
    <xf numFmtId="49" fontId="16" fillId="2" borderId="10" xfId="64" applyNumberFormat="1" applyFont="1" applyFill="1" applyBorder="1" applyAlignment="1">
      <alignment horizontal="center" vertical="center"/>
    </xf>
    <xf numFmtId="49" fontId="16" fillId="2" borderId="8" xfId="64" applyNumberFormat="1" applyFont="1" applyFill="1" applyBorder="1" applyAlignment="1">
      <alignment horizontal="center" vertical="center"/>
    </xf>
    <xf numFmtId="0" fontId="7" fillId="2" borderId="8" xfId="55" applyFont="1" applyFill="1" applyBorder="1" applyAlignment="1">
      <alignment horizontal="center" vertical="center" wrapText="1"/>
    </xf>
    <xf numFmtId="0" fontId="7" fillId="2" borderId="1" xfId="55" applyFont="1" applyFill="1" applyBorder="1" applyAlignment="1">
      <alignment horizontal="center" vertical="center"/>
    </xf>
    <xf numFmtId="178" fontId="19" fillId="0" borderId="0" xfId="0" applyNumberFormat="1" applyFont="1" applyAlignment="1">
      <alignment vertical="center" shrinkToFit="1"/>
    </xf>
    <xf numFmtId="49" fontId="15" fillId="2" borderId="1" xfId="64" applyNumberFormat="1" applyFont="1" applyFill="1" applyBorder="1" applyAlignment="1">
      <alignment horizontal="left" vertical="center"/>
    </xf>
    <xf numFmtId="0" fontId="15" fillId="2" borderId="1" xfId="64" applyFont="1" applyFill="1" applyBorder="1" applyAlignment="1">
      <alignment horizontal="left" vertical="center"/>
    </xf>
    <xf numFmtId="178" fontId="16" fillId="14" borderId="12" xfId="58" applyNumberFormat="1" applyFont="1" applyFill="1" applyBorder="1" applyAlignment="1" applyProtection="1">
      <alignment vertical="center" shrinkToFit="1"/>
      <protection locked="0"/>
    </xf>
    <xf numFmtId="178" fontId="7" fillId="2" borderId="12" xfId="55" applyNumberFormat="1" applyFont="1" applyFill="1" applyBorder="1" applyAlignment="1" applyProtection="1">
      <alignment vertical="center" shrinkToFit="1"/>
      <protection locked="0"/>
    </xf>
    <xf numFmtId="178" fontId="7" fillId="2" borderId="1" xfId="55" applyNumberFormat="1" applyFont="1" applyFill="1" applyBorder="1" applyAlignment="1" applyProtection="1">
      <alignment vertical="center" shrinkToFit="1"/>
      <protection locked="0"/>
    </xf>
    <xf numFmtId="49" fontId="15" fillId="2" borderId="1" xfId="64" applyNumberFormat="1" applyFont="1" applyFill="1" applyBorder="1" applyAlignment="1">
      <alignment horizontal="center" vertical="center" wrapText="1"/>
    </xf>
    <xf numFmtId="49" fontId="15" fillId="2" borderId="1" xfId="64" applyNumberFormat="1" applyFont="1" applyFill="1" applyBorder="1" applyAlignment="1">
      <alignment horizontal="left" vertical="center" wrapText="1" shrinkToFit="1"/>
    </xf>
    <xf numFmtId="178" fontId="16" fillId="5" borderId="12" xfId="58" applyNumberFormat="1" applyFont="1" applyFill="1" applyBorder="1" applyAlignment="1">
      <alignment vertical="center" shrinkToFit="1"/>
    </xf>
    <xf numFmtId="0" fontId="12" fillId="2" borderId="5" xfId="59" applyFont="1" applyFill="1" applyBorder="1" applyAlignment="1">
      <alignment horizontal="center" vertical="center"/>
    </xf>
    <xf numFmtId="0" fontId="12" fillId="2" borderId="7" xfId="59" applyFont="1" applyFill="1" applyBorder="1" applyAlignment="1">
      <alignment horizontal="center" vertical="center"/>
    </xf>
    <xf numFmtId="178" fontId="7" fillId="5" borderId="7" xfId="59" applyNumberFormat="1" applyFont="1" applyFill="1" applyBorder="1" applyAlignment="1">
      <alignment vertical="center" shrinkToFit="1"/>
    </xf>
    <xf numFmtId="0" fontId="22" fillId="2" borderId="0" xfId="71" applyFont="1" applyFill="1"/>
    <xf numFmtId="0" fontId="29" fillId="2" borderId="0" xfId="64" applyFont="1" applyFill="1" applyAlignment="1">
      <alignment vertical="center"/>
    </xf>
    <xf numFmtId="0" fontId="11" fillId="2" borderId="0" xfId="71" applyFont="1" applyFill="1" applyAlignment="1">
      <alignment horizontal="center" vertical="center"/>
    </xf>
    <xf numFmtId="0" fontId="1" fillId="2" borderId="0" xfId="71" applyFont="1" applyFill="1" applyAlignment="1">
      <alignment horizontal="right" vertical="center"/>
    </xf>
    <xf numFmtId="0" fontId="36" fillId="2" borderId="4" xfId="71" applyFont="1" applyFill="1" applyBorder="1" applyAlignment="1">
      <alignment vertical="center"/>
    </xf>
    <xf numFmtId="0" fontId="6" fillId="2" borderId="0" xfId="71" applyFont="1" applyFill="1" applyAlignment="1">
      <alignment horizontal="center" vertical="center"/>
    </xf>
    <xf numFmtId="0" fontId="12" fillId="2" borderId="0" xfId="71" applyFont="1" applyFill="1" applyAlignment="1">
      <alignment horizontal="right" vertical="center"/>
    </xf>
    <xf numFmtId="0" fontId="10" fillId="2" borderId="2" xfId="71" applyFont="1" applyFill="1" applyBorder="1" applyAlignment="1">
      <alignment horizontal="center" vertical="center" wrapText="1"/>
    </xf>
    <xf numFmtId="0" fontId="7" fillId="2" borderId="2" xfId="71" applyFont="1" applyFill="1" applyBorder="1" applyAlignment="1">
      <alignment horizontal="center" vertical="center"/>
    </xf>
    <xf numFmtId="0" fontId="7" fillId="2" borderId="1" xfId="71" applyFont="1" applyFill="1" applyBorder="1" applyAlignment="1">
      <alignment horizontal="center" vertical="center" wrapText="1"/>
    </xf>
    <xf numFmtId="0" fontId="7" fillId="2" borderId="3" xfId="71" applyFont="1" applyFill="1" applyBorder="1" applyAlignment="1">
      <alignment horizontal="center" vertical="center"/>
    </xf>
    <xf numFmtId="0" fontId="6" fillId="2" borderId="3" xfId="71" applyFont="1" applyFill="1" applyBorder="1" applyAlignment="1">
      <alignment horizontal="center" vertical="center"/>
    </xf>
    <xf numFmtId="0" fontId="7" fillId="2" borderId="2" xfId="64" applyFont="1" applyFill="1" applyBorder="1" applyAlignment="1">
      <alignment vertical="center"/>
    </xf>
    <xf numFmtId="0" fontId="1" fillId="2" borderId="0" xfId="71" applyFont="1" applyFill="1" applyAlignment="1">
      <alignment horizontal="center"/>
    </xf>
    <xf numFmtId="0" fontId="12" fillId="2" borderId="4" xfId="71" applyFont="1" applyFill="1" applyBorder="1" applyAlignment="1">
      <alignment vertical="center"/>
    </xf>
    <xf numFmtId="0" fontId="12" fillId="2" borderId="4" xfId="71" applyFont="1" applyFill="1" applyBorder="1" applyAlignment="1">
      <alignment horizontal="right" vertical="center"/>
    </xf>
    <xf numFmtId="0" fontId="7" fillId="2" borderId="2" xfId="71" applyFont="1" applyFill="1" applyBorder="1" applyAlignment="1">
      <alignment horizontal="center" vertical="center" wrapText="1"/>
    </xf>
    <xf numFmtId="0" fontId="7" fillId="2" borderId="1" xfId="71" applyFont="1" applyFill="1" applyBorder="1" applyAlignment="1">
      <alignment horizontal="distributed" vertical="center" wrapText="1" indent="6"/>
    </xf>
    <xf numFmtId="0" fontId="7" fillId="2" borderId="3" xfId="71" applyFont="1" applyFill="1" applyBorder="1" applyAlignment="1">
      <alignment horizontal="center" vertical="center" wrapText="1"/>
    </xf>
    <xf numFmtId="1" fontId="7" fillId="2" borderId="1" xfId="64" applyNumberFormat="1" applyFont="1" applyFill="1" applyBorder="1" applyAlignment="1">
      <alignment horizontal="center" vertical="center" wrapText="1"/>
    </xf>
    <xf numFmtId="3" fontId="7" fillId="2" borderId="1" xfId="64" applyNumberFormat="1" applyFont="1" applyFill="1" applyBorder="1" applyAlignment="1">
      <alignment horizontal="center" vertical="center" wrapText="1"/>
    </xf>
    <xf numFmtId="0" fontId="7" fillId="2" borderId="8" xfId="71" applyFont="1" applyFill="1" applyBorder="1" applyAlignment="1">
      <alignment horizontal="center" vertical="center" wrapText="1"/>
    </xf>
    <xf numFmtId="0" fontId="6" fillId="2" borderId="8" xfId="71" applyFont="1" applyFill="1" applyBorder="1" applyAlignment="1">
      <alignment horizontal="center" vertical="center" wrapText="1"/>
    </xf>
    <xf numFmtId="0" fontId="6" fillId="2" borderId="3" xfId="71" applyFont="1" applyFill="1" applyBorder="1" applyAlignment="1">
      <alignment horizontal="center" vertical="center" wrapText="1"/>
    </xf>
    <xf numFmtId="0" fontId="22" fillId="2" borderId="0" xfId="71" applyFont="1" applyFill="1" applyAlignment="1">
      <alignment horizontal="right" vertical="center"/>
    </xf>
    <xf numFmtId="0" fontId="10" fillId="2" borderId="1" xfId="71" applyFont="1" applyFill="1" applyBorder="1" applyAlignment="1">
      <alignment horizontal="center" vertical="center" wrapText="1"/>
    </xf>
    <xf numFmtId="0" fontId="7" fillId="2" borderId="1" xfId="71" applyFont="1" applyFill="1" applyBorder="1" applyAlignment="1">
      <alignment horizontal="centerContinuous" vertical="center" wrapText="1"/>
    </xf>
    <xf numFmtId="0" fontId="19" fillId="0" borderId="1" xfId="0" applyFont="1" applyBorder="1" applyAlignment="1">
      <alignment horizontal="center" vertical="center"/>
    </xf>
    <xf numFmtId="0" fontId="5" fillId="2" borderId="1" xfId="71" applyFont="1" applyFill="1" applyBorder="1" applyAlignment="1">
      <alignment horizontal="centerContinuous" vertical="center" wrapText="1"/>
    </xf>
    <xf numFmtId="0" fontId="5" fillId="2" borderId="2" xfId="71" applyFont="1" applyFill="1" applyBorder="1" applyAlignment="1">
      <alignment horizontal="centerContinuous" vertical="center" wrapText="1"/>
    </xf>
    <xf numFmtId="0" fontId="19" fillId="0" borderId="2" xfId="0" applyFont="1" applyBorder="1" applyAlignment="1">
      <alignment horizontal="center" vertical="center"/>
    </xf>
    <xf numFmtId="0" fontId="37" fillId="2" borderId="0" xfId="64" applyFont="1" applyFill="1" applyAlignment="1">
      <alignment horizontal="center" vertical="center" wrapText="1"/>
    </xf>
    <xf numFmtId="0" fontId="37" fillId="2" borderId="0" xfId="64" applyFont="1" applyFill="1" applyAlignment="1">
      <alignment horizontal="center" vertical="center"/>
    </xf>
    <xf numFmtId="0" fontId="38" fillId="2" borderId="1" xfId="71" applyFont="1" applyFill="1" applyBorder="1" applyAlignment="1">
      <alignment horizontal="centerContinuous" vertical="center" wrapText="1"/>
    </xf>
    <xf numFmtId="0" fontId="7" fillId="2" borderId="5" xfId="71" applyFont="1" applyFill="1" applyBorder="1" applyAlignment="1">
      <alignment horizontal="center" vertical="center" wrapText="1"/>
    </xf>
    <xf numFmtId="0" fontId="7" fillId="2" borderId="6" xfId="71" applyFont="1" applyFill="1" applyBorder="1" applyAlignment="1">
      <alignment horizontal="center" vertical="center" wrapText="1"/>
    </xf>
    <xf numFmtId="0" fontId="7" fillId="2" borderId="7" xfId="71" applyFont="1" applyFill="1" applyBorder="1" applyAlignment="1">
      <alignment horizontal="center" vertical="center" wrapText="1"/>
    </xf>
    <xf numFmtId="0" fontId="7" fillId="2" borderId="11" xfId="71" applyFont="1" applyFill="1" applyBorder="1" applyAlignment="1">
      <alignment horizontal="center" vertical="center" wrapText="1"/>
    </xf>
    <xf numFmtId="0" fontId="7" fillId="2" borderId="13" xfId="71" applyFont="1" applyFill="1" applyBorder="1" applyAlignment="1">
      <alignment horizontal="center" vertical="center" wrapText="1"/>
    </xf>
    <xf numFmtId="0" fontId="7" fillId="2" borderId="9" xfId="71" applyFont="1" applyFill="1" applyBorder="1" applyAlignment="1">
      <alignment horizontal="center" vertical="center" wrapText="1"/>
    </xf>
    <xf numFmtId="0" fontId="7" fillId="2" borderId="2" xfId="64" applyFont="1" applyFill="1" applyBorder="1" applyAlignment="1">
      <alignment horizontal="center" vertical="center"/>
    </xf>
    <xf numFmtId="0" fontId="1" fillId="0" borderId="0" xfId="71" applyFont="1"/>
    <xf numFmtId="0" fontId="22" fillId="0" borderId="0" xfId="71" applyFont="1"/>
    <xf numFmtId="0" fontId="22" fillId="6" borderId="0" xfId="64" applyFont="1" applyFill="1" applyAlignment="1">
      <alignment horizontal="right" vertical="center"/>
    </xf>
    <xf numFmtId="0" fontId="7" fillId="2" borderId="1" xfId="0" applyFont="1" applyFill="1" applyBorder="1" applyAlignment="1">
      <alignment horizontal="center" vertical="center"/>
    </xf>
    <xf numFmtId="0" fontId="7" fillId="2" borderId="1" xfId="0" applyFont="1" applyFill="1" applyBorder="1" applyAlignment="1">
      <alignment horizontal="left" vertical="center"/>
    </xf>
    <xf numFmtId="178" fontId="39" fillId="2" borderId="1" xfId="64" applyNumberFormat="1" applyFont="1" applyFill="1" applyBorder="1" applyAlignment="1" applyProtection="1">
      <alignment vertical="center" shrinkToFit="1"/>
      <protection locked="0"/>
    </xf>
    <xf numFmtId="178" fontId="39" fillId="5" borderId="1" xfId="64" applyNumberFormat="1" applyFont="1" applyFill="1" applyBorder="1" applyAlignment="1">
      <alignment vertical="center" shrinkToFit="1"/>
    </xf>
    <xf numFmtId="180" fontId="12" fillId="2" borderId="1" xfId="64" applyNumberFormat="1" applyFont="1" applyFill="1" applyBorder="1" applyAlignment="1">
      <alignment vertical="center"/>
    </xf>
    <xf numFmtId="178" fontId="7" fillId="2" borderId="0" xfId="64" applyNumberFormat="1" applyFont="1" applyFill="1" applyAlignment="1" applyProtection="1">
      <alignment vertical="center" shrinkToFit="1"/>
      <protection locked="0"/>
    </xf>
    <xf numFmtId="0" fontId="12" fillId="2" borderId="1" xfId="64" applyFont="1" applyFill="1" applyBorder="1" applyAlignment="1">
      <alignment horizontal="left" vertical="center"/>
    </xf>
    <xf numFmtId="178" fontId="39" fillId="12" borderId="1" xfId="64" applyNumberFormat="1" applyFont="1" applyFill="1" applyBorder="1" applyAlignment="1">
      <alignment vertical="center" shrinkToFit="1"/>
    </xf>
    <xf numFmtId="0" fontId="7" fillId="0" borderId="1" xfId="0" applyFont="1" applyBorder="1" applyAlignment="1">
      <alignment horizontal="left" vertical="center"/>
    </xf>
    <xf numFmtId="180" fontId="12" fillId="0" borderId="1" xfId="64" applyNumberFormat="1" applyFont="1" applyBorder="1" applyAlignment="1">
      <alignment vertical="center"/>
    </xf>
    <xf numFmtId="178" fontId="39" fillId="0" borderId="1" xfId="64" applyNumberFormat="1" applyFont="1" applyBorder="1" applyAlignment="1">
      <alignment vertical="center" shrinkToFit="1"/>
    </xf>
    <xf numFmtId="0" fontId="25" fillId="2" borderId="1" xfId="64" applyFont="1" applyFill="1" applyBorder="1" applyAlignment="1">
      <alignment horizontal="distributed" vertical="center"/>
    </xf>
    <xf numFmtId="0" fontId="22" fillId="2" borderId="0" xfId="64" applyFont="1" applyFill="1" applyAlignment="1">
      <alignment horizontal="center" vertical="center" wrapText="1"/>
    </xf>
    <xf numFmtId="0" fontId="1" fillId="2" borderId="0" xfId="64" applyFont="1" applyFill="1" applyAlignment="1">
      <alignment horizontal="center" vertical="center" wrapText="1"/>
    </xf>
    <xf numFmtId="0" fontId="12" fillId="2" borderId="0" xfId="64" applyFont="1" applyFill="1" applyAlignment="1">
      <alignment horizontal="right" vertical="center" wrapText="1"/>
    </xf>
    <xf numFmtId="0" fontId="10" fillId="2" borderId="1" xfId="64" applyFont="1" applyFill="1" applyBorder="1" applyAlignment="1">
      <alignment horizontal="center" vertical="center"/>
    </xf>
    <xf numFmtId="180" fontId="7" fillId="2" borderId="1" xfId="0" applyNumberFormat="1" applyFont="1" applyFill="1" applyBorder="1" applyAlignment="1">
      <alignment horizontal="left" vertical="center"/>
    </xf>
    <xf numFmtId="180" fontId="12" fillId="2" borderId="1" xfId="64" applyNumberFormat="1" applyFont="1" applyFill="1" applyBorder="1" applyAlignment="1">
      <alignment horizontal="left" vertical="center"/>
    </xf>
    <xf numFmtId="183" fontId="12" fillId="2" borderId="1" xfId="64" applyNumberFormat="1" applyFont="1" applyFill="1" applyBorder="1" applyAlignment="1">
      <alignment horizontal="left" vertical="center"/>
    </xf>
    <xf numFmtId="0" fontId="28" fillId="6" borderId="0" xfId="64" applyFont="1" applyFill="1" applyAlignment="1">
      <alignment vertical="center" wrapText="1"/>
    </xf>
    <xf numFmtId="10" fontId="1" fillId="2" borderId="0" xfId="64" applyNumberFormat="1" applyFont="1" applyFill="1" applyAlignment="1">
      <alignment horizontal="right" vertical="center"/>
    </xf>
    <xf numFmtId="0" fontId="40" fillId="2" borderId="0" xfId="64" applyFont="1" applyFill="1" applyAlignment="1">
      <alignment vertical="center"/>
    </xf>
    <xf numFmtId="0" fontId="41" fillId="0" borderId="0" xfId="0" applyFont="1">
      <alignment vertical="center"/>
    </xf>
    <xf numFmtId="10" fontId="10" fillId="2" borderId="1" xfId="55" applyNumberFormat="1" applyFont="1" applyFill="1" applyBorder="1" applyAlignment="1">
      <alignment horizontal="center" vertical="center" wrapText="1"/>
    </xf>
    <xf numFmtId="1" fontId="12" fillId="2" borderId="1" xfId="64" applyNumberFormat="1" applyFont="1" applyFill="1" applyBorder="1" applyAlignment="1">
      <alignment horizontal="left" vertical="center"/>
    </xf>
    <xf numFmtId="1" fontId="12" fillId="2" borderId="1" xfId="64" applyNumberFormat="1" applyFont="1" applyFill="1" applyBorder="1" applyAlignment="1">
      <alignment vertical="center"/>
    </xf>
    <xf numFmtId="178" fontId="7" fillId="14" borderId="1" xfId="63" applyNumberFormat="1" applyFont="1" applyFill="1" applyBorder="1" applyAlignment="1" applyProtection="1">
      <alignment vertical="center" shrinkToFit="1"/>
      <protection locked="0"/>
    </xf>
    <xf numFmtId="49" fontId="12" fillId="2" borderId="1" xfId="64" applyNumberFormat="1" applyFont="1" applyFill="1" applyBorder="1" applyAlignment="1">
      <alignment vertical="center"/>
    </xf>
    <xf numFmtId="178" fontId="7" fillId="14" borderId="1" xfId="0" applyNumberFormat="1" applyFont="1" applyFill="1" applyBorder="1" applyAlignment="1" applyProtection="1">
      <alignment vertical="center" shrinkToFit="1"/>
      <protection locked="0"/>
    </xf>
    <xf numFmtId="178" fontId="7" fillId="2" borderId="1" xfId="0" applyNumberFormat="1" applyFont="1" applyFill="1" applyBorder="1" applyAlignment="1" applyProtection="1">
      <alignment vertical="center" shrinkToFit="1"/>
      <protection locked="0"/>
    </xf>
    <xf numFmtId="1" fontId="12" fillId="4" borderId="1" xfId="64" applyNumberFormat="1" applyFont="1" applyFill="1" applyBorder="1" applyAlignment="1">
      <alignment horizontal="left" vertical="center"/>
    </xf>
    <xf numFmtId="1" fontId="12" fillId="15" borderId="1" xfId="64" applyNumberFormat="1" applyFont="1" applyFill="1" applyBorder="1" applyAlignment="1">
      <alignment horizontal="left" vertical="center"/>
    </xf>
    <xf numFmtId="1" fontId="12" fillId="16" borderId="1" xfId="64" applyNumberFormat="1" applyFont="1" applyFill="1" applyBorder="1" applyAlignment="1">
      <alignment horizontal="left" vertical="center"/>
    </xf>
    <xf numFmtId="1" fontId="12" fillId="4" borderId="1" xfId="64" applyNumberFormat="1" applyFont="1" applyFill="1" applyBorder="1" applyAlignment="1">
      <alignment vertical="center"/>
    </xf>
    <xf numFmtId="1" fontId="12" fillId="15" borderId="1" xfId="64" applyNumberFormat="1" applyFont="1" applyFill="1" applyBorder="1" applyAlignment="1">
      <alignment vertical="center"/>
    </xf>
    <xf numFmtId="1" fontId="12" fillId="16" borderId="1" xfId="64" applyNumberFormat="1" applyFont="1" applyFill="1" applyBorder="1" applyAlignment="1">
      <alignment vertical="center"/>
    </xf>
    <xf numFmtId="0" fontId="30" fillId="2" borderId="0" xfId="64" applyFont="1" applyFill="1" applyAlignment="1">
      <alignment vertical="center"/>
    </xf>
    <xf numFmtId="0" fontId="0" fillId="2" borderId="0" xfId="64" applyFont="1" applyFill="1" applyAlignment="1">
      <alignment vertical="center"/>
    </xf>
    <xf numFmtId="0" fontId="42" fillId="2" borderId="0" xfId="64" applyFont="1" applyFill="1" applyAlignment="1">
      <alignment vertical="center"/>
    </xf>
    <xf numFmtId="0" fontId="30" fillId="2" borderId="4" xfId="64" applyFont="1" applyFill="1" applyBorder="1" applyAlignment="1">
      <alignment horizontal="right" vertical="center"/>
    </xf>
    <xf numFmtId="0" fontId="10" fillId="2" borderId="1" xfId="64" applyFont="1" applyFill="1" applyBorder="1" applyAlignment="1">
      <alignment horizontal="distributed" vertical="center"/>
    </xf>
    <xf numFmtId="0" fontId="10" fillId="2" borderId="5" xfId="64" applyFont="1" applyFill="1" applyBorder="1" applyAlignment="1">
      <alignment horizontal="center" vertical="center" wrapText="1"/>
    </xf>
    <xf numFmtId="0" fontId="10" fillId="2" borderId="6" xfId="64" applyFont="1" applyFill="1" applyBorder="1" applyAlignment="1">
      <alignment horizontal="center" vertical="center" wrapText="1"/>
    </xf>
    <xf numFmtId="0" fontId="10" fillId="2" borderId="7" xfId="64" applyFont="1" applyFill="1" applyBorder="1" applyAlignment="1">
      <alignment horizontal="center" vertical="center" wrapText="1"/>
    </xf>
    <xf numFmtId="0" fontId="10" fillId="2" borderId="1" xfId="55" applyFont="1" applyFill="1" applyBorder="1" applyAlignment="1">
      <alignment horizontal="center" vertical="center" wrapText="1"/>
    </xf>
    <xf numFmtId="184" fontId="7" fillId="5" borderId="1" xfId="64" applyNumberFormat="1" applyFont="1" applyFill="1" applyBorder="1" applyAlignment="1">
      <alignment vertical="center" shrinkToFit="1"/>
    </xf>
    <xf numFmtId="176" fontId="7" fillId="2" borderId="1" xfId="64" applyNumberFormat="1" applyFont="1" applyFill="1" applyBorder="1" applyAlignment="1">
      <alignment vertical="center"/>
    </xf>
    <xf numFmtId="178" fontId="7" fillId="5" borderId="1" xfId="0" applyNumberFormat="1" applyFont="1" applyFill="1" applyBorder="1" applyAlignment="1">
      <alignment vertical="center" shrinkToFit="1"/>
    </xf>
    <xf numFmtId="182" fontId="7" fillId="2" borderId="1" xfId="64" applyNumberFormat="1" applyFont="1" applyFill="1" applyBorder="1" applyAlignment="1">
      <alignment vertical="center" shrinkToFit="1"/>
    </xf>
    <xf numFmtId="178" fontId="12" fillId="2" borderId="1" xfId="64" applyNumberFormat="1" applyFont="1" applyFill="1" applyBorder="1" applyAlignment="1">
      <alignment vertical="center" shrinkToFit="1"/>
    </xf>
    <xf numFmtId="0" fontId="43" fillId="6" borderId="0" xfId="64" applyFont="1" applyFill="1" applyAlignment="1">
      <alignment horizontal="center" vertical="center" wrapText="1"/>
    </xf>
    <xf numFmtId="185" fontId="6" fillId="2" borderId="0" xfId="64" applyNumberFormat="1" applyFont="1" applyFill="1" applyAlignment="1">
      <alignment horizontal="right" vertical="center"/>
    </xf>
    <xf numFmtId="0" fontId="44" fillId="2" borderId="0" xfId="64" applyFont="1" applyFill="1" applyAlignment="1">
      <alignment vertical="center"/>
    </xf>
    <xf numFmtId="0" fontId="1" fillId="2" borderId="0" xfId="64" applyFont="1" applyFill="1" applyAlignment="1">
      <alignment horizontal="left" vertical="center"/>
    </xf>
    <xf numFmtId="0" fontId="10" fillId="2" borderId="0" xfId="64" applyFont="1" applyFill="1" applyAlignment="1">
      <alignment horizontal="left" vertical="center"/>
    </xf>
    <xf numFmtId="0" fontId="7" fillId="2" borderId="0" xfId="64" applyFont="1" applyFill="1" applyAlignment="1">
      <alignment horizontal="right" vertical="center"/>
    </xf>
    <xf numFmtId="0" fontId="7" fillId="2" borderId="0" xfId="64" applyFont="1" applyFill="1" applyAlignment="1">
      <alignment horizontal="left" vertical="center"/>
    </xf>
    <xf numFmtId="0" fontId="7" fillId="2" borderId="4" xfId="64" applyFont="1" applyFill="1" applyBorder="1" applyAlignment="1">
      <alignment horizontal="right" vertical="center"/>
    </xf>
    <xf numFmtId="0" fontId="10" fillId="2" borderId="5" xfId="64" applyFont="1" applyFill="1" applyBorder="1" applyAlignment="1">
      <alignment horizontal="center" vertical="center"/>
    </xf>
    <xf numFmtId="0" fontId="10" fillId="2" borderId="7" xfId="64" applyFont="1" applyFill="1" applyBorder="1" applyAlignment="1">
      <alignment horizontal="center" vertical="center"/>
    </xf>
    <xf numFmtId="0" fontId="7" fillId="2" borderId="2" xfId="64" applyFont="1" applyFill="1" applyBorder="1" applyAlignment="1">
      <alignment horizontal="center" vertical="center" wrapText="1"/>
    </xf>
    <xf numFmtId="0" fontId="7" fillId="2" borderId="5" xfId="64" applyFont="1" applyFill="1" applyBorder="1" applyAlignment="1">
      <alignment horizontal="center" vertical="center" wrapText="1"/>
    </xf>
    <xf numFmtId="0" fontId="7" fillId="2" borderId="6" xfId="64" applyFont="1" applyFill="1" applyBorder="1" applyAlignment="1">
      <alignment horizontal="center" vertical="center" wrapText="1"/>
    </xf>
    <xf numFmtId="0" fontId="7" fillId="2" borderId="7" xfId="64" applyFont="1" applyFill="1" applyBorder="1" applyAlignment="1">
      <alignment horizontal="center" vertical="center" wrapText="1"/>
    </xf>
    <xf numFmtId="0" fontId="7" fillId="2" borderId="8" xfId="64" applyFont="1" applyFill="1" applyBorder="1" applyAlignment="1">
      <alignment horizontal="center" vertical="center" wrapText="1"/>
    </xf>
    <xf numFmtId="0" fontId="10" fillId="2" borderId="1" xfId="64" applyFont="1" applyFill="1" applyBorder="1" applyAlignment="1">
      <alignment vertical="center" wrapText="1"/>
    </xf>
    <xf numFmtId="49" fontId="7" fillId="0" borderId="1" xfId="0" applyNumberFormat="1" applyFont="1" applyBorder="1" applyAlignment="1">
      <alignment horizontal="left" vertical="center"/>
    </xf>
    <xf numFmtId="180" fontId="12" fillId="0" borderId="7" xfId="64" applyNumberFormat="1" applyFont="1" applyBorder="1" applyAlignment="1">
      <alignment horizontal="left" vertical="center"/>
    </xf>
    <xf numFmtId="178" fontId="7" fillId="0" borderId="1" xfId="0" applyNumberFormat="1" applyFont="1" applyBorder="1" applyAlignment="1">
      <alignment vertical="center" shrinkToFit="1"/>
    </xf>
    <xf numFmtId="178" fontId="19" fillId="0" borderId="1" xfId="64" applyNumberFormat="1" applyFont="1" applyBorder="1" applyAlignment="1">
      <alignment vertical="center" shrinkToFit="1"/>
    </xf>
    <xf numFmtId="181" fontId="5" fillId="0" borderId="1" xfId="64" applyNumberFormat="1" applyFont="1" applyBorder="1" applyAlignment="1">
      <alignment vertical="center" shrinkToFit="1"/>
    </xf>
    <xf numFmtId="49" fontId="7" fillId="2" borderId="1" xfId="0" applyNumberFormat="1" applyFont="1" applyFill="1" applyBorder="1" applyAlignment="1">
      <alignment horizontal="left" vertical="center"/>
    </xf>
    <xf numFmtId="0" fontId="12" fillId="2" borderId="7" xfId="64" applyFont="1" applyFill="1" applyBorder="1" applyAlignment="1">
      <alignment vertical="center"/>
    </xf>
    <xf numFmtId="178" fontId="19" fillId="2" borderId="1" xfId="64" applyNumberFormat="1" applyFont="1" applyFill="1" applyBorder="1" applyAlignment="1" applyProtection="1">
      <alignment vertical="center" shrinkToFit="1"/>
      <protection locked="0"/>
    </xf>
    <xf numFmtId="178" fontId="19" fillId="17" borderId="1" xfId="64" applyNumberFormat="1" applyFont="1" applyFill="1" applyBorder="1" applyAlignment="1">
      <alignment vertical="center" shrinkToFit="1"/>
    </xf>
    <xf numFmtId="0" fontId="2" fillId="2" borderId="0" xfId="64" applyFont="1" applyFill="1" applyAlignment="1">
      <alignment vertical="center"/>
    </xf>
    <xf numFmtId="178" fontId="19" fillId="2" borderId="2" xfId="64" applyNumberFormat="1" applyFont="1" applyFill="1" applyBorder="1" applyAlignment="1" applyProtection="1">
      <alignment vertical="center" shrinkToFit="1"/>
      <protection locked="0"/>
    </xf>
    <xf numFmtId="178" fontId="19" fillId="17" borderId="2" xfId="64" applyNumberFormat="1" applyFont="1" applyFill="1" applyBorder="1" applyAlignment="1">
      <alignment vertical="center" shrinkToFit="1"/>
    </xf>
    <xf numFmtId="180" fontId="12" fillId="2" borderId="7" xfId="64" applyNumberFormat="1" applyFont="1" applyFill="1" applyBorder="1" applyAlignment="1">
      <alignment horizontal="left" vertical="center"/>
    </xf>
    <xf numFmtId="186" fontId="1" fillId="2" borderId="1" xfId="0" applyNumberFormat="1" applyFont="1" applyFill="1" applyBorder="1" applyAlignment="1" applyProtection="1">
      <alignment vertical="center"/>
      <protection locked="0"/>
    </xf>
    <xf numFmtId="183" fontId="12" fillId="2" borderId="7" xfId="64" applyNumberFormat="1" applyFont="1" applyFill="1" applyBorder="1" applyAlignment="1">
      <alignment horizontal="left" vertical="center"/>
    </xf>
    <xf numFmtId="183" fontId="12" fillId="2" borderId="10" xfId="64" applyNumberFormat="1" applyFont="1" applyFill="1" applyBorder="1" applyAlignment="1">
      <alignment horizontal="left" vertical="center"/>
    </xf>
    <xf numFmtId="0" fontId="12" fillId="2" borderId="10" xfId="64" applyFont="1" applyFill="1" applyBorder="1" applyAlignment="1">
      <alignment vertical="center"/>
    </xf>
    <xf numFmtId="180" fontId="12" fillId="2" borderId="10" xfId="64" applyNumberFormat="1" applyFont="1" applyFill="1" applyBorder="1" applyAlignment="1">
      <alignment horizontal="left" vertical="center"/>
    </xf>
    <xf numFmtId="0" fontId="12" fillId="2" borderId="6" xfId="64" applyFont="1" applyFill="1" applyBorder="1" applyAlignment="1">
      <alignment vertical="center"/>
    </xf>
    <xf numFmtId="186" fontId="22" fillId="2" borderId="1" xfId="0" applyNumberFormat="1" applyFont="1" applyFill="1" applyBorder="1" applyAlignment="1" applyProtection="1">
      <alignment vertical="center"/>
      <protection locked="0"/>
    </xf>
    <xf numFmtId="0" fontId="12" fillId="2" borderId="0" xfId="64" applyFont="1" applyFill="1" applyAlignment="1">
      <alignment vertical="center"/>
    </xf>
    <xf numFmtId="185" fontId="1" fillId="2" borderId="13" xfId="64" applyNumberFormat="1" applyFont="1" applyFill="1" applyBorder="1" applyAlignment="1">
      <alignment vertical="center"/>
    </xf>
    <xf numFmtId="185" fontId="1" fillId="2" borderId="0" xfId="64" applyNumberFormat="1" applyFont="1" applyFill="1" applyAlignment="1">
      <alignment vertical="center"/>
    </xf>
    <xf numFmtId="0" fontId="30" fillId="2" borderId="0" xfId="64" applyFont="1" applyFill="1" applyAlignment="1">
      <alignment horizontal="right" vertical="center"/>
    </xf>
    <xf numFmtId="0" fontId="33" fillId="2" borderId="0" xfId="64" applyFont="1" applyFill="1" applyAlignment="1">
      <alignment vertical="center"/>
    </xf>
    <xf numFmtId="0" fontId="30" fillId="2" borderId="0" xfId="64" applyFont="1" applyFill="1" applyAlignment="1">
      <alignment horizontal="left" vertical="center"/>
    </xf>
    <xf numFmtId="178" fontId="7" fillId="2" borderId="7" xfId="64" applyNumberFormat="1" applyFont="1" applyFill="1" applyBorder="1" applyAlignment="1">
      <alignment vertical="center" shrinkToFit="1"/>
    </xf>
    <xf numFmtId="0" fontId="7" fillId="2" borderId="7" xfId="64" applyFont="1" applyFill="1" applyBorder="1" applyAlignment="1">
      <alignment vertical="center"/>
    </xf>
    <xf numFmtId="0" fontId="25" fillId="2" borderId="7" xfId="64" applyFont="1" applyFill="1" applyBorder="1" applyAlignment="1">
      <alignment horizontal="distributed" vertical="center"/>
    </xf>
    <xf numFmtId="0" fontId="7" fillId="2" borderId="0" xfId="64" applyFont="1" applyFill="1" applyAlignment="1">
      <alignment vertical="center" wrapText="1"/>
    </xf>
    <xf numFmtId="0" fontId="7" fillId="2" borderId="5" xfId="64" applyFont="1" applyFill="1" applyBorder="1" applyAlignment="1">
      <alignment horizontal="center" vertical="center"/>
    </xf>
    <xf numFmtId="0" fontId="7" fillId="2" borderId="7" xfId="64" applyFont="1" applyFill="1" applyBorder="1" applyAlignment="1">
      <alignment horizontal="center" vertical="center"/>
    </xf>
    <xf numFmtId="0" fontId="5" fillId="2" borderId="1" xfId="64" applyFont="1" applyFill="1" applyBorder="1" applyAlignment="1">
      <alignment horizontal="left" vertical="center"/>
    </xf>
    <xf numFmtId="0" fontId="25" fillId="2" borderId="1" xfId="64" applyFont="1" applyFill="1" applyBorder="1" applyAlignment="1">
      <alignment vertical="center"/>
    </xf>
    <xf numFmtId="178" fontId="5" fillId="5" borderId="1" xfId="64" applyNumberFormat="1" applyFont="1" applyFill="1" applyBorder="1" applyAlignment="1">
      <alignment vertical="center" shrinkToFit="1"/>
    </xf>
    <xf numFmtId="178" fontId="30" fillId="2" borderId="1" xfId="64" applyNumberFormat="1" applyFont="1" applyFill="1" applyBorder="1" applyAlignment="1" applyProtection="1">
      <alignment vertical="center" shrinkToFit="1"/>
      <protection locked="0"/>
    </xf>
    <xf numFmtId="178" fontId="30" fillId="2" borderId="0" xfId="64" applyNumberFormat="1" applyFont="1" applyFill="1" applyAlignment="1" applyProtection="1">
      <alignment vertical="center" shrinkToFit="1"/>
      <protection locked="0"/>
    </xf>
    <xf numFmtId="178" fontId="45" fillId="2" borderId="1" xfId="64" applyNumberFormat="1" applyFont="1" applyFill="1" applyBorder="1" applyAlignment="1" applyProtection="1">
      <alignment vertical="center" shrinkToFit="1"/>
      <protection locked="0"/>
    </xf>
    <xf numFmtId="0" fontId="25" fillId="2" borderId="5" xfId="64" applyFont="1" applyFill="1" applyBorder="1" applyAlignment="1">
      <alignment horizontal="distributed" vertical="center"/>
    </xf>
    <xf numFmtId="0" fontId="46" fillId="2" borderId="0" xfId="64" applyFont="1" applyFill="1" applyAlignment="1">
      <alignment vertical="center"/>
    </xf>
    <xf numFmtId="0" fontId="47" fillId="2" borderId="0" xfId="64" applyFont="1" applyFill="1" applyAlignment="1">
      <alignment vertical="center"/>
    </xf>
    <xf numFmtId="0" fontId="33" fillId="2" borderId="0" xfId="64" applyFill="1" applyAlignment="1">
      <alignment vertical="center"/>
    </xf>
    <xf numFmtId="0" fontId="48" fillId="2" borderId="0" xfId="64" applyFont="1" applyFill="1" applyAlignment="1">
      <alignment horizontal="center" vertical="center"/>
    </xf>
    <xf numFmtId="0" fontId="49" fillId="2" borderId="0" xfId="64" applyFont="1" applyFill="1" applyAlignment="1">
      <alignment horizontal="left" vertical="center"/>
    </xf>
    <xf numFmtId="176" fontId="0" fillId="0" borderId="0" xfId="0" applyNumberFormat="1" applyFont="1">
      <alignment vertical="center"/>
    </xf>
    <xf numFmtId="0" fontId="50" fillId="0" borderId="0" xfId="0" applyFont="1">
      <alignment vertical="center"/>
    </xf>
    <xf numFmtId="49" fontId="19" fillId="0" borderId="0" xfId="0" applyNumberFormat="1" applyFont="1">
      <alignment vertical="center"/>
    </xf>
    <xf numFmtId="0" fontId="30" fillId="2" borderId="0" xfId="62" applyFont="1" applyFill="1" applyAlignment="1">
      <alignment vertical="center"/>
    </xf>
    <xf numFmtId="0" fontId="12" fillId="2" borderId="0" xfId="62" applyFont="1" applyFill="1" applyAlignment="1">
      <alignment vertical="center"/>
    </xf>
    <xf numFmtId="0" fontId="12" fillId="2" borderId="0" xfId="65" applyFont="1" applyFill="1" applyAlignment="1">
      <alignment vertical="center"/>
    </xf>
    <xf numFmtId="0" fontId="44" fillId="2" borderId="0" xfId="65" applyFont="1" applyFill="1" applyAlignment="1" applyProtection="1">
      <alignment vertical="center"/>
      <protection hidden="1"/>
    </xf>
    <xf numFmtId="0" fontId="44" fillId="2" borderId="0" xfId="65" applyFont="1" applyFill="1" applyAlignment="1" applyProtection="1">
      <alignment vertical="center"/>
      <protection locked="0" hidden="1"/>
    </xf>
    <xf numFmtId="0" fontId="51" fillId="2" borderId="0" xfId="62" applyFont="1" applyFill="1" applyAlignment="1">
      <alignment vertical="center"/>
    </xf>
    <xf numFmtId="0" fontId="49" fillId="2" borderId="0" xfId="62" applyFont="1" applyFill="1" applyAlignment="1">
      <alignment vertical="center"/>
    </xf>
    <xf numFmtId="0" fontId="52" fillId="2" borderId="0" xfId="62" applyFont="1" applyFill="1" applyAlignment="1">
      <alignment horizontal="center" vertical="center" wrapText="1"/>
    </xf>
    <xf numFmtId="0" fontId="52" fillId="2" borderId="0" xfId="62" applyFont="1" applyFill="1" applyAlignment="1">
      <alignment horizontal="center" vertical="center"/>
    </xf>
    <xf numFmtId="0" fontId="53" fillId="2" borderId="0" xfId="62" applyFont="1" applyFill="1" applyAlignment="1">
      <alignment vertical="center"/>
    </xf>
    <xf numFmtId="0" fontId="30" fillId="2" borderId="0" xfId="62" applyFont="1" applyFill="1" applyAlignment="1" applyProtection="1">
      <alignment vertical="center"/>
      <protection hidden="1"/>
    </xf>
    <xf numFmtId="0" fontId="53" fillId="2" borderId="0" xfId="62" applyFont="1" applyFill="1" applyAlignment="1" applyProtection="1">
      <alignment vertical="center"/>
      <protection locked="0"/>
    </xf>
    <xf numFmtId="0" fontId="12" fillId="2" borderId="0" xfId="62" applyFont="1" applyFill="1" applyAlignment="1">
      <alignment horizontal="center" vertical="center"/>
    </xf>
    <xf numFmtId="49" fontId="53" fillId="2" borderId="0" xfId="62" applyNumberFormat="1" applyFont="1" applyFill="1" applyAlignment="1">
      <alignment horizontal="left" vertical="center"/>
    </xf>
    <xf numFmtId="49" fontId="54" fillId="2" borderId="0" xfId="62" applyNumberFormat="1" applyFont="1" applyFill="1" applyAlignment="1">
      <alignment horizontal="left" vertical="center"/>
    </xf>
    <xf numFmtId="0" fontId="55" fillId="0" borderId="0" xfId="0" applyFont="1" applyAlignment="1">
      <alignment vertical="center" wrapText="1"/>
    </xf>
    <xf numFmtId="0" fontId="56" fillId="0" borderId="0" xfId="0" applyFont="1">
      <alignment vertical="center"/>
    </xf>
    <xf numFmtId="0" fontId="22" fillId="0" borderId="0" xfId="0" applyFont="1">
      <alignment vertical="center"/>
    </xf>
    <xf numFmtId="0" fontId="55" fillId="0" borderId="0" xfId="0" applyFont="1">
      <alignment vertical="center"/>
    </xf>
    <xf numFmtId="0" fontId="57" fillId="0" borderId="0" xfId="0" applyFont="1">
      <alignment vertical="center"/>
    </xf>
    <xf numFmtId="0" fontId="58" fillId="0" borderId="0" xfId="0" applyFont="1">
      <alignment vertical="center"/>
    </xf>
    <xf numFmtId="0" fontId="59" fillId="0" borderId="0" xfId="0" applyFont="1">
      <alignment vertical="center"/>
    </xf>
    <xf numFmtId="0" fontId="59" fillId="0" borderId="0" xfId="0" applyFont="1" applyAlignment="1">
      <alignment horizontal="left" vertical="center" indent="4"/>
    </xf>
    <xf numFmtId="0" fontId="0" fillId="0" borderId="0" xfId="0" applyFont="1" quotePrefix="1">
      <alignment vertical="center"/>
    </xf>
    <xf numFmtId="49" fontId="19" fillId="0" borderId="0" xfId="0" applyNumberFormat="1" applyFont="1" quotePrefix="1">
      <alignment vertical="center"/>
    </xf>
    <xf numFmtId="0" fontId="7" fillId="2" borderId="1" xfId="64" applyFont="1" applyFill="1" applyBorder="1" applyAlignment="1" quotePrefix="1">
      <alignment vertical="center"/>
    </xf>
    <xf numFmtId="49" fontId="7" fillId="2" borderId="1" xfId="0" applyNumberFormat="1" applyFont="1" applyFill="1" applyBorder="1" applyAlignment="1" quotePrefix="1">
      <alignment horizontal="left" vertical="center"/>
    </xf>
    <xf numFmtId="49" fontId="7" fillId="2" borderId="1" xfId="64" applyNumberFormat="1" applyFont="1" applyFill="1" applyBorder="1" applyAlignment="1" quotePrefix="1">
      <alignment vertical="center"/>
    </xf>
    <xf numFmtId="49" fontId="7" fillId="0" borderId="1" xfId="64" applyNumberFormat="1" applyFont="1" applyBorder="1" applyAlignment="1" quotePrefix="1">
      <alignment vertical="center"/>
    </xf>
    <xf numFmtId="49" fontId="7" fillId="6" borderId="1" xfId="64" applyNumberFormat="1" applyFont="1" applyFill="1" applyBorder="1" applyAlignment="1" quotePrefix="1">
      <alignment vertical="center"/>
    </xf>
    <xf numFmtId="180" fontId="7" fillId="2" borderId="1" xfId="0" applyNumberFormat="1" applyFont="1" applyFill="1" applyBorder="1" applyAlignment="1" quotePrefix="1">
      <alignment horizontal="left" vertical="center"/>
    </xf>
    <xf numFmtId="49" fontId="7" fillId="6" borderId="1" xfId="64" applyNumberFormat="1" applyFont="1" applyFill="1" applyBorder="1" applyAlignment="1" quotePrefix="1">
      <alignment horizontal="left" vertical="center" indent="1"/>
    </xf>
    <xf numFmtId="0" fontId="7" fillId="6" borderId="1" xfId="64" applyFont="1" applyFill="1" applyBorder="1" applyAlignment="1" quotePrefix="1">
      <alignment horizontal="left" vertical="center" indent="1"/>
    </xf>
    <xf numFmtId="0" fontId="7" fillId="0" borderId="1" xfId="64" applyFont="1" applyBorder="1" applyAlignment="1" quotePrefix="1">
      <alignment vertical="center"/>
    </xf>
    <xf numFmtId="0" fontId="7" fillId="13" borderId="1" xfId="64" applyFont="1" applyFill="1" applyBorder="1" applyAlignment="1" quotePrefix="1">
      <alignment horizontal="left" vertical="center" indent="1"/>
    </xf>
    <xf numFmtId="0" fontId="7" fillId="6" borderId="1" xfId="64" applyFont="1" applyFill="1" applyBorder="1" applyAlignment="1" quotePrefix="1">
      <alignment vertical="center"/>
    </xf>
    <xf numFmtId="0" fontId="7" fillId="0" borderId="1" xfId="64" applyFont="1" applyBorder="1" applyAlignment="1" quotePrefix="1">
      <alignment horizontal="left" vertical="center" indent="1"/>
    </xf>
    <xf numFmtId="0" fontId="7" fillId="2" borderId="1" xfId="64" applyFont="1" applyFill="1" applyBorder="1" applyAlignment="1" quotePrefix="1">
      <alignment horizontal="left" vertical="center"/>
    </xf>
  </cellXfs>
  <cellStyles count="7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百分比 2" xfId="50"/>
    <cellStyle name="常规 12" xfId="51"/>
    <cellStyle name="常规 16" xfId="52"/>
    <cellStyle name="常规 2 2 2" xfId="53"/>
    <cellStyle name="差_部门基本支出预算统计表2016发海娟" xfId="54"/>
    <cellStyle name="常规 2 2" xfId="55"/>
    <cellStyle name="常规 10" xfId="56"/>
    <cellStyle name="常规 2 3" xfId="57"/>
    <cellStyle name="常规 2 10" xfId="58"/>
    <cellStyle name="常规 5" xfId="59"/>
    <cellStyle name="差_保定市2015年预算表格（八张全表不含定州）" xfId="60"/>
    <cellStyle name="常规 11" xfId="61"/>
    <cellStyle name="常规 2 4" xfId="62"/>
    <cellStyle name="常规 11 7" xfId="63"/>
    <cellStyle name="常规 2" xfId="64"/>
    <cellStyle name="常规 2 4 2" xfId="65"/>
    <cellStyle name="常规 2_保定市2015年预算表格（八张全表不含定州）" xfId="66"/>
    <cellStyle name="常规 3" xfId="67"/>
    <cellStyle name="常规 3 2" xfId="68"/>
    <cellStyle name="常规 3 2 2" xfId="69"/>
    <cellStyle name="常规 3_保定市2015年预算表格（八张全表不含定州）" xfId="70"/>
    <cellStyle name="常规 4" xfId="71"/>
    <cellStyle name="常规 4 2" xfId="72"/>
    <cellStyle name="常规 4 3" xfId="73"/>
    <cellStyle name="常规 4_☆广阳区(3月2日)" xfId="74"/>
    <cellStyle name="好_保定市2015年预算表格（八张全表不含定州）" xfId="75"/>
    <cellStyle name="好_部门基本支出预算统计表2016发海娟" xfId="76"/>
  </cellStyles>
  <tableStyles count="0" defaultTableStyle="TableStyleMedium9" defaultPivotStyle="PivotStyleLight16"/>
  <colors>
    <mruColors>
      <color rgb="00FFFF71"/>
      <color rgb="00FFFFB7"/>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sharedStrings" Target="sharedStrings.xml"/><Relationship Id="rId27" Type="http://schemas.openxmlformats.org/officeDocument/2006/relationships/theme" Target="theme/theme1.xml"/><Relationship Id="rId26" Type="http://schemas.openxmlformats.org/officeDocument/2006/relationships/customXml" Target="../customXml/item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absolute">
    <xdr:from>
      <xdr:col>12</xdr:col>
      <xdr:colOff>422910</xdr:colOff>
      <xdr:row>12</xdr:row>
      <xdr:rowOff>83820</xdr:rowOff>
    </xdr:from>
    <xdr:to>
      <xdr:col>18</xdr:col>
      <xdr:colOff>137160</xdr:colOff>
      <xdr:row>20</xdr:row>
      <xdr:rowOff>0</xdr:rowOff>
    </xdr:to>
    <xdr:sp>
      <xdr:nvSpPr>
        <xdr:cNvPr id="2" name="爆炸形: 8 pt  1"/>
        <xdr:cNvSpPr/>
      </xdr:nvSpPr>
      <xdr:spPr>
        <a:xfrm>
          <a:off x="8016240" y="3020695"/>
          <a:ext cx="3829050" cy="1884680"/>
        </a:xfrm>
        <a:prstGeom prst="irregularSeal1">
          <a:avLst/>
        </a:prstGeom>
        <a:solidFill>
          <a:srgbClr val="FFFF71"/>
        </a:solidFill>
        <a:ln>
          <a:solidFill>
            <a:schemeClr val="accent2">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wrap="none" rtlCol="0" anchor="t"/>
        <a:lstStyle/>
        <a:p>
          <a:pPr algn="l"/>
          <a:r>
            <a:rPr lang="zh-CN" altLang="en-US" sz="2400">
              <a:solidFill>
                <a:srgbClr val="FF0000"/>
              </a:solidFill>
              <a:latin typeface="华文新魏" panose="02010800040101010101" pitchFamily="2" charset="-122"/>
              <a:ea typeface="华文新魏" panose="02010800040101010101" pitchFamily="2" charset="-122"/>
            </a:rPr>
            <a:t>不止更新，</a:t>
          </a:r>
          <a:endParaRPr lang="en-US" altLang="zh-CN" sz="2400">
            <a:solidFill>
              <a:srgbClr val="FF0000"/>
            </a:solidFill>
            <a:latin typeface="华文新魏" panose="02010800040101010101" pitchFamily="2" charset="-122"/>
            <a:ea typeface="华文新魏" panose="02010800040101010101" pitchFamily="2" charset="-122"/>
          </a:endParaRPr>
        </a:p>
        <a:p>
          <a:pPr algn="l"/>
          <a:r>
            <a:rPr lang="en-US" altLang="zh-CN" sz="2400">
              <a:solidFill>
                <a:srgbClr val="FF0000"/>
              </a:solidFill>
              <a:latin typeface="华文新魏" panose="02010800040101010101" pitchFamily="2" charset="-122"/>
              <a:ea typeface="华文新魏" panose="02010800040101010101" pitchFamily="2" charset="-122"/>
            </a:rPr>
            <a:t>        </a:t>
          </a:r>
          <a:r>
            <a:rPr lang="zh-CN" altLang="en-US" sz="2400">
              <a:solidFill>
                <a:srgbClr val="FF0000"/>
              </a:solidFill>
              <a:latin typeface="华文新魏" panose="02010800040101010101" pitchFamily="2" charset="-122"/>
              <a:ea typeface="华文新魏" panose="02010800040101010101" pitchFamily="2" charset="-122"/>
            </a:rPr>
            <a:t>这是迭代！</a:t>
          </a:r>
          <a:endParaRPr lang="zh-CN" altLang="en-US" sz="1100">
            <a:solidFill>
              <a:srgbClr val="FF0000"/>
            </a:solidFill>
            <a:latin typeface="华文新魏" panose="02010800040101010101" pitchFamily="2" charset="-122"/>
            <a:ea typeface="华文新魏" panose="02010800040101010101" pitchFamily="2"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0</xdr:col>
      <xdr:colOff>1977390</xdr:colOff>
      <xdr:row>15</xdr:row>
      <xdr:rowOff>7620</xdr:rowOff>
    </xdr:from>
    <xdr:ext cx="5391219" cy="1144905"/>
    <xdr:sp>
      <xdr:nvSpPr>
        <xdr:cNvPr id="2" name="文本框 1"/>
        <xdr:cNvSpPr txBox="1"/>
      </xdr:nvSpPr>
      <xdr:spPr>
        <a:xfrm>
          <a:off x="1977390" y="5739765"/>
          <a:ext cx="5391150" cy="1144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zh-CN" altLang="en-US" sz="1200" kern="1200">
              <a:solidFill>
                <a:srgbClr val="FF0000"/>
              </a:solidFill>
              <a:latin typeface="方正小标宋简体" panose="02010601030101010101" pitchFamily="2" charset="-122"/>
              <a:ea typeface="方正小标宋简体" panose="02010601030101010101" pitchFamily="2" charset="-122"/>
            </a:rPr>
            <a:t>年终决算结算对象录入提示：按办理财政结算的上级对象级次选择！</a:t>
          </a:r>
          <a:endParaRPr lang="zh-CN" altLang="en-US" sz="1200" kern="1200">
            <a:solidFill>
              <a:srgbClr val="FF0000"/>
            </a:solidFill>
            <a:latin typeface="方正小标宋简体" panose="02010601030101010101" pitchFamily="2" charset="-122"/>
            <a:ea typeface="方正小标宋简体" panose="02010601030101010101" pitchFamily="2" charset="-122"/>
          </a:endParaRPr>
        </a:p>
        <a:p>
          <a:r>
            <a:rPr lang="zh-CN" altLang="en-US" sz="1100" kern="1200">
              <a:solidFill>
                <a:srgbClr val="FF0000"/>
              </a:solidFill>
              <a:latin typeface="方正小标宋简体" panose="02010601030101010101" pitchFamily="2" charset="-122"/>
              <a:ea typeface="方正小标宋简体" panose="02010601030101010101" pitchFamily="2" charset="-122"/>
            </a:rPr>
            <a:t>        </a:t>
          </a:r>
          <a:r>
            <a:rPr lang="zh-CN" altLang="en-US" sz="1200" kern="1200">
              <a:solidFill>
                <a:srgbClr val="FF0000"/>
              </a:solidFill>
              <a:latin typeface="仿宋_GB2312" panose="02010609030101010101" pitchFamily="49" charset="-122"/>
              <a:ea typeface="仿宋_GB2312" panose="02010609030101010101" pitchFamily="49" charset="-122"/>
            </a:rPr>
            <a:t>省（直辖市、自治区、计划单列市）本级请选择“中央级”。</a:t>
          </a:r>
          <a:endParaRPr lang="zh-CN" altLang="en-US" sz="1200" kern="1200">
            <a:solidFill>
              <a:srgbClr val="FF0000"/>
            </a:solidFill>
            <a:latin typeface="仿宋_GB2312" panose="02010609030101010101" pitchFamily="49" charset="-122"/>
            <a:ea typeface="仿宋_GB2312" panose="02010609030101010101" pitchFamily="49" charset="-122"/>
          </a:endParaRPr>
        </a:p>
        <a:p>
          <a:r>
            <a:rPr lang="zh-CN" altLang="en-US" sz="1100" kern="1200">
              <a:solidFill>
                <a:srgbClr val="FF0000"/>
              </a:solidFill>
              <a:latin typeface="方正小标宋简体" panose="02010601030101010101" pitchFamily="2" charset="-122"/>
              <a:ea typeface="方正小标宋简体" panose="02010601030101010101" pitchFamily="2" charset="-122"/>
            </a:rPr>
            <a:t>        </a:t>
          </a:r>
          <a:r>
            <a:rPr lang="zh-CN" altLang="en-US" sz="1200" kern="1200">
              <a:solidFill>
                <a:srgbClr val="FF0000"/>
              </a:solidFill>
              <a:latin typeface="仿宋_GB2312" panose="02010609030101010101" pitchFamily="49" charset="-122"/>
              <a:ea typeface="仿宋_GB2312" panose="02010609030101010101" pitchFamily="49" charset="-122"/>
            </a:rPr>
            <a:t>地（市、州、盟、地区）级、财政省直管县（市、区）请选择“省级”。</a:t>
          </a:r>
          <a:endParaRPr lang="zh-CN" altLang="en-US" sz="1200" kern="1200">
            <a:solidFill>
              <a:srgbClr val="FF0000"/>
            </a:solidFill>
            <a:latin typeface="仿宋_GB2312" panose="02010609030101010101" pitchFamily="49" charset="-122"/>
            <a:ea typeface="仿宋_GB2312" panose="02010609030101010101" pitchFamily="49" charset="-122"/>
          </a:endParaRPr>
        </a:p>
        <a:p>
          <a:r>
            <a:rPr lang="zh-CN" altLang="en-US" sz="1100" kern="1200">
              <a:solidFill>
                <a:srgbClr val="FF0000"/>
              </a:solidFill>
              <a:latin typeface="方正小标宋简体" panose="02010601030101010101" pitchFamily="2" charset="-122"/>
              <a:ea typeface="方正小标宋简体" panose="02010601030101010101" pitchFamily="2" charset="-122"/>
            </a:rPr>
            <a:t>        </a:t>
          </a:r>
          <a:r>
            <a:rPr lang="zh-CN" altLang="en-US" sz="1100" kern="1200">
              <a:solidFill>
                <a:srgbClr val="FF0000"/>
              </a:solidFill>
              <a:latin typeface="仿宋_GB2312" panose="02010609030101010101" pitchFamily="49" charset="-122"/>
              <a:ea typeface="仿宋_GB2312" panose="02010609030101010101" pitchFamily="49" charset="-122"/>
            </a:rPr>
            <a:t>财政</a:t>
          </a:r>
          <a:r>
            <a:rPr lang="zh-CN" altLang="en-US" sz="1200" kern="1200">
              <a:solidFill>
                <a:srgbClr val="FF0000"/>
              </a:solidFill>
              <a:latin typeface="仿宋_GB2312" panose="02010609030101010101" pitchFamily="49" charset="-122"/>
              <a:ea typeface="仿宋_GB2312" panose="02010609030101010101" pitchFamily="49" charset="-122"/>
            </a:rPr>
            <a:t>地（市、州、盟、地区）管县市、市辖区请选择“地市级”。</a:t>
          </a:r>
          <a:endParaRPr lang="zh-CN" altLang="en-US" sz="1200" kern="1200">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absolute">
    <xdr:from>
      <xdr:col>7</xdr:col>
      <xdr:colOff>140970</xdr:colOff>
      <xdr:row>0</xdr:row>
      <xdr:rowOff>76200</xdr:rowOff>
    </xdr:from>
    <xdr:to>
      <xdr:col>10</xdr:col>
      <xdr:colOff>447040</xdr:colOff>
      <xdr:row>5</xdr:row>
      <xdr:rowOff>160020</xdr:rowOff>
    </xdr:to>
    <xdr:sp>
      <xdr:nvSpPr>
        <xdr:cNvPr id="2" name="文本框 1"/>
        <xdr:cNvSpPr txBox="1"/>
      </xdr:nvSpPr>
      <xdr:spPr>
        <a:xfrm>
          <a:off x="6930390" y="76200"/>
          <a:ext cx="2317750" cy="1531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zh-CN" altLang="en-US" sz="1400">
              <a:latin typeface="仿宋_GB2312" panose="02010609030101010101" pitchFamily="49" charset="-122"/>
              <a:ea typeface="仿宋_GB2312" panose="02010609030101010101" pitchFamily="49" charset="-122"/>
            </a:rPr>
            <a:t>    为确保项级科目可比，上年执行数中</a:t>
          </a:r>
          <a:r>
            <a:rPr lang="en-US" altLang="zh-CN" sz="1400">
              <a:latin typeface="仿宋_GB2312" panose="02010609030101010101" pitchFamily="49" charset="-122"/>
              <a:ea typeface="仿宋_GB2312" panose="02010609030101010101" pitchFamily="49" charset="-122"/>
            </a:rPr>
            <a:t>2025</a:t>
          </a:r>
          <a:r>
            <a:rPr lang="zh-CN" altLang="en-US" sz="1400">
              <a:latin typeface="仿宋_GB2312" panose="02010609030101010101" pitchFamily="49" charset="-122"/>
              <a:ea typeface="仿宋_GB2312" panose="02010609030101010101" pitchFamily="49" charset="-122"/>
            </a:rPr>
            <a:t>年科目表已删除转列的科目需要转列录入，汇总后类级科目与上年执行数不符</a:t>
          </a:r>
          <a:r>
            <a:rPr lang="en-US" altLang="zh-CN" sz="1400">
              <a:latin typeface="仿宋_GB2312" panose="02010609030101010101" pitchFamily="49" charset="-122"/>
              <a:ea typeface="仿宋_GB2312" panose="02010609030101010101" pitchFamily="49" charset="-122"/>
            </a:rPr>
            <a:t>,</a:t>
          </a:r>
          <a:r>
            <a:rPr lang="zh-CN" altLang="en-US" sz="1400">
              <a:latin typeface="仿宋_GB2312" panose="02010609030101010101" pitchFamily="49" charset="-122"/>
              <a:ea typeface="仿宋_GB2312" panose="02010609030101010101" pitchFamily="49" charset="-122"/>
            </a:rPr>
            <a:t>一般公共预算支出不变。</a:t>
          </a:r>
          <a:endParaRPr lang="zh-CN" altLang="en-US" sz="1400">
            <a:latin typeface="仿宋_GB2312" panose="02010609030101010101" pitchFamily="49" charset="-122"/>
            <a:ea typeface="仿宋_GB2312" panose="02010609030101010101" pitchFamily="49" charset="-122"/>
          </a:endParaRPr>
        </a:p>
      </xdr:txBody>
    </xdr:sp>
    <xdr:clientData fPrintsWithSheet="0"/>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
  <sheetViews>
    <sheetView showGridLines="0" topLeftCell="A28" workbookViewId="0">
      <selection activeCell="M11" sqref="M11"/>
    </sheetView>
  </sheetViews>
  <sheetFormatPr defaultColWidth="9" defaultRowHeight="14.25" outlineLevelCol="3"/>
  <cols>
    <col min="2" max="2" width="4.8" customWidth="1"/>
    <col min="3" max="3" width="4.85" customWidth="1"/>
  </cols>
  <sheetData>
    <row r="1" ht="17.1" customHeight="1" spans="1:4">
      <c r="A1" s="375"/>
    </row>
    <row r="2" ht="26.65" customHeight="1" spans="1:4">
      <c r="A2" s="375" t="s">
        <v>0</v>
      </c>
    </row>
    <row r="3" ht="18.75" spans="1:4">
      <c r="B3" s="375" t="s">
        <v>1</v>
      </c>
    </row>
    <row r="4" ht="18.75" spans="1:4">
      <c r="B4" s="375"/>
      <c r="C4" s="376" t="s">
        <v>2</v>
      </c>
    </row>
    <row r="5" ht="18.75" spans="1:4">
      <c r="B5" s="375"/>
      <c r="C5" s="376"/>
      <c r="D5" s="377" t="s">
        <v>3</v>
      </c>
    </row>
    <row r="6" ht="18.75" spans="1:4">
      <c r="B6" s="375"/>
      <c r="C6" s="376"/>
      <c r="D6" s="377" t="s">
        <v>4</v>
      </c>
    </row>
    <row r="7" ht="18.75" spans="1:4">
      <c r="B7" s="375"/>
      <c r="C7" s="376"/>
      <c r="D7" s="377" t="s">
        <v>5</v>
      </c>
    </row>
    <row r="8" ht="18.75" spans="1:4">
      <c r="B8" s="375"/>
      <c r="C8" s="376"/>
      <c r="D8" s="377" t="s">
        <v>6</v>
      </c>
    </row>
    <row r="9" ht="18.75" spans="1:4">
      <c r="B9" s="375"/>
      <c r="C9" s="376"/>
      <c r="D9" s="377" t="s">
        <v>7</v>
      </c>
    </row>
    <row r="10" ht="18.75" spans="1:4">
      <c r="B10" s="375"/>
      <c r="C10" s="376"/>
      <c r="D10" s="377" t="s">
        <v>8</v>
      </c>
    </row>
    <row r="11" ht="18.75" spans="1:4">
      <c r="B11" s="375"/>
      <c r="C11" s="376" t="s">
        <v>9</v>
      </c>
    </row>
    <row r="12" ht="18.75" spans="1:4">
      <c r="B12" s="375"/>
      <c r="D12" s="377" t="s">
        <v>10</v>
      </c>
    </row>
    <row r="13" ht="18.75" spans="1:4">
      <c r="B13" s="375"/>
      <c r="D13" s="377" t="s">
        <v>11</v>
      </c>
    </row>
    <row r="14" ht="18.75" spans="1:4">
      <c r="B14" s="375"/>
      <c r="D14" s="377" t="s">
        <v>12</v>
      </c>
    </row>
    <row r="16" ht="26.65" customHeight="1" spans="1:4">
      <c r="A16" s="375" t="s">
        <v>13</v>
      </c>
    </row>
    <row r="17" ht="26.65" customHeight="1" spans="2:3">
      <c r="B17" s="375" t="s">
        <v>14</v>
      </c>
    </row>
    <row r="18" ht="16.65" customHeight="1" spans="2:3">
      <c r="C18" s="377" t="s">
        <v>15</v>
      </c>
    </row>
    <row r="19" ht="16.65" customHeight="1" spans="2:3">
      <c r="C19" s="377" t="s">
        <v>16</v>
      </c>
    </row>
    <row r="20" ht="16.65" customHeight="1" spans="2:3">
      <c r="C20" s="377" t="s">
        <v>17</v>
      </c>
    </row>
    <row r="21" ht="16.65" customHeight="1" spans="2:3">
      <c r="C21" s="377" t="s">
        <v>18</v>
      </c>
    </row>
    <row r="22" ht="16.65" customHeight="1" spans="2:3">
      <c r="C22" s="377" t="s">
        <v>19</v>
      </c>
    </row>
    <row r="23" ht="26.65" customHeight="1" spans="2:3">
      <c r="B23" s="375" t="s">
        <v>20</v>
      </c>
      <c r="C23" s="377"/>
    </row>
    <row r="24" ht="16.65" customHeight="1" spans="2:3">
      <c r="C24" s="377" t="s">
        <v>21</v>
      </c>
    </row>
    <row r="25" ht="16.65" customHeight="1" spans="2:3">
      <c r="C25" s="377" t="s">
        <v>22</v>
      </c>
    </row>
    <row r="26" ht="16.65" customHeight="1" spans="2:3">
      <c r="C26" s="377" t="s">
        <v>23</v>
      </c>
    </row>
    <row r="27" ht="16.65" customHeight="1" spans="2:3">
      <c r="C27" s="377" t="s">
        <v>24</v>
      </c>
    </row>
    <row r="28" ht="26.65" customHeight="1" spans="2:3">
      <c r="B28" s="375" t="s">
        <v>25</v>
      </c>
      <c r="C28" s="377"/>
    </row>
    <row r="29" ht="16.65" customHeight="1" spans="2:3">
      <c r="C29" s="377" t="s">
        <v>26</v>
      </c>
    </row>
    <row r="30" ht="16.65" customHeight="1" spans="2:3">
      <c r="C30" s="377" t="s">
        <v>27</v>
      </c>
    </row>
    <row r="31" ht="16.65" customHeight="1" spans="2:3">
      <c r="C31" s="377" t="s">
        <v>28</v>
      </c>
    </row>
    <row r="32" ht="16.65" customHeight="1" spans="2:3">
      <c r="C32" s="377" t="s">
        <v>29</v>
      </c>
    </row>
    <row r="33" ht="16.65" customHeight="1" spans="1:3">
      <c r="C33" s="377" t="s">
        <v>30</v>
      </c>
    </row>
    <row r="34" ht="18.75" spans="1:3">
      <c r="C34" s="377" t="s">
        <v>31</v>
      </c>
    </row>
    <row r="35" ht="18.75" spans="1:3">
      <c r="C35" s="377" t="s">
        <v>32</v>
      </c>
    </row>
    <row r="37" ht="18.75" spans="1:3">
      <c r="A37" s="377" t="s">
        <v>33</v>
      </c>
    </row>
    <row r="38" ht="18.75" spans="1:3">
      <c r="A38" s="378" t="s">
        <v>34</v>
      </c>
    </row>
  </sheetData>
  <sheetProtection algorithmName="SHA-512" hashValue="LyLx124qbCrFbdNjD6ke0vI2f9i0FVP0z91/+EbNqKmlEMZzrgyoR2S2mKFdx20ciVnElga2+zJif07A2+Tg8g==" saltValue="NJYJmSpF7H+LWYFTxfd/NA==" spinCount="100000" sheet="1" formatColumns="0" formatRows="0" autoFilter="0" objects="1" scenarios="1"/>
  <pageMargins left="0.7" right="0.7" top="0.75" bottom="0.75" header="0.3" footer="0.3"/>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H134"/>
  <sheetViews>
    <sheetView showGridLines="0" showZeros="0" workbookViewId="0">
      <pane xSplit="3" ySplit="7" topLeftCell="D120" activePane="bottomRight" state="frozen"/>
      <selection/>
      <selection pane="topRight"/>
      <selection pane="bottomLeft"/>
      <selection pane="bottomRight" activeCell="E130" sqref="E130"/>
    </sheetView>
  </sheetViews>
  <sheetFormatPr defaultColWidth="8.8" defaultRowHeight="14.25" outlineLevelCol="7"/>
  <cols>
    <col min="1" max="1" width="9.9" style="70" customWidth="1"/>
    <col min="2" max="2" width="41.8" style="70" customWidth="1"/>
    <col min="3" max="5" width="10.45" style="70" customWidth="1"/>
    <col min="6" max="6" width="9.45" style="263" customWidth="1"/>
    <col min="7" max="7" width="9.45" style="121" customWidth="1"/>
  </cols>
  <sheetData>
    <row r="1" ht="18" customHeight="1" spans="1:8">
      <c r="A1" s="264" t="s">
        <v>12377</v>
      </c>
      <c r="B1" s="46">
        <f ca="1" t="array" ref="B1">IF(SUMPRODUCT(ISTEXT(C6:C134)*ROW(C6:C134))&gt;0,"录入了非数字，请检查 "&amp;IFERROR(ADDRESS(SUMPRODUCT(MAX(ISTEXT(C6:C134)*ROW(C6:C134))),4)&amp;" 单元格！",0),IF(SUMPRODUCT(ISTEXT(D6:D134)*ROW(D6:D134))&gt;0,"录入了非数字，请检查 "&amp;IFERROR(ADDRESS(SUMPRODUCT(MAX(ISTEXT(D6:D134)*ROW(D6:D134))),5)&amp;" 单元格！",0),IF(SUMPRODUCT(ISTEXT(E6:E134)*ROW(E6:E134))&gt;0,"录入了非数字，请检查 "&amp;IFERROR(ADDRESS(SUMPRODUCT(MAX((ISTEXT(E6:E134)*ROW(E6:E134)))),6)&amp;" 单元格！",0),IF(SUMPRODUCT(ISERROR(C6:E134)*COLUMN(C134:E134))&gt;0,"录入了错误值，请检查 "&amp;IFERROR(CHAR(SUMPRODUCT(MAX(ISERROR(C6:E134)*COLUMN(C134:E134)))+64)&amp;" 列！",0),0))))</f>
        <v>0</v>
      </c>
      <c r="C1" s="200"/>
      <c r="D1" s="200"/>
      <c r="E1" s="200"/>
      <c r="H1" s="265" t="s">
        <v>12378</v>
      </c>
    </row>
    <row r="2" ht="24" spans="1:8">
      <c r="A2" s="48" t="s">
        <v>12379</v>
      </c>
      <c r="B2" s="48"/>
      <c r="C2" s="48"/>
      <c r="D2" s="48"/>
      <c r="E2" s="48"/>
      <c r="F2" s="48"/>
      <c r="G2" s="48"/>
    </row>
    <row r="3" ht="20.25" customHeight="1" spans="1:8">
      <c r="G3" s="125" t="s">
        <v>9749</v>
      </c>
    </row>
    <row r="4" ht="22.2" customHeight="1" spans="1:8">
      <c r="A4" s="258" t="s">
        <v>9815</v>
      </c>
      <c r="B4" s="258" t="s">
        <v>9814</v>
      </c>
      <c r="C4" s="103" t="s">
        <v>12380</v>
      </c>
      <c r="D4" s="103" t="s">
        <v>12381</v>
      </c>
      <c r="E4" s="103" t="s">
        <v>12134</v>
      </c>
      <c r="F4" s="103"/>
      <c r="G4" s="103"/>
    </row>
    <row r="5" ht="46.2" customHeight="1" spans="1:8">
      <c r="A5" s="258"/>
      <c r="B5" s="258"/>
      <c r="C5" s="103"/>
      <c r="D5" s="103"/>
      <c r="E5" s="103" t="s">
        <v>12135</v>
      </c>
      <c r="F5" s="266" t="s">
        <v>12136</v>
      </c>
      <c r="G5" s="266" t="s">
        <v>12137</v>
      </c>
    </row>
    <row r="6" ht="46.2" hidden="1" customHeight="1" spans="1:8">
      <c r="A6" s="258"/>
      <c r="B6" s="258"/>
      <c r="C6" s="103"/>
      <c r="D6" s="103"/>
      <c r="E6" s="103"/>
      <c r="F6" s="266"/>
      <c r="G6" s="266"/>
    </row>
    <row r="7" ht="16.8" customHeight="1" spans="1:8">
      <c r="A7" s="383" t="s">
        <v>12298</v>
      </c>
      <c r="B7" s="267" t="s">
        <v>12299</v>
      </c>
      <c r="C7" s="89">
        <f>表九!J357</f>
        <v>30000</v>
      </c>
      <c r="D7" s="89">
        <f>表九!K357</f>
        <v>11771</v>
      </c>
      <c r="E7" s="89">
        <f ca="1">表九!L357</f>
        <v>33000</v>
      </c>
      <c r="F7" s="61">
        <f ca="1">IFERROR(OFFSET(F7,0,-1)/OFFSET(F7,0,-3),)</f>
        <v>1.1</v>
      </c>
      <c r="G7" s="61">
        <f ca="1">IFERROR(OFFSET(G7,0,-2)/OFFSET(G7,0,-3),)</f>
        <v>2.80350012743182</v>
      </c>
      <c r="H7" s="133" t="s">
        <v>12382</v>
      </c>
    </row>
    <row r="8" ht="16.8" customHeight="1" spans="1:8">
      <c r="A8" s="383" t="s">
        <v>12288</v>
      </c>
      <c r="B8" s="268" t="s">
        <v>12289</v>
      </c>
      <c r="C8" s="153">
        <f ca="1">SUM(OFFSET('表九（录入表）'!$C$56,0,1),OFFSET('表九（录入表）'!$C$58,0,1),OFFSET('表九（录入表）'!$C$60,0,1),OFFSET('表九（录入表）'!$C$63,0,1))</f>
        <v>0</v>
      </c>
      <c r="D8" s="153">
        <f ca="1">SUM(OFFSET('表九（录入表）'!$C$56,0,2),OFFSET('表九（录入表）'!$C$58,0,2),OFFSET('表九（录入表）'!$C$60,0,2),OFFSET('表九（录入表）'!$C$63,0,2))</f>
        <v>0</v>
      </c>
      <c r="E8" s="153">
        <f ca="1">SUM(OFFSET('表九（录入表）'!$C$56,0,3),OFFSET('表九（录入表）'!$C$58,0,3),OFFSET('表九（录入表）'!$C$60,0,3),OFFSET('表九（录入表）'!$C$63,0,3))</f>
        <v>0</v>
      </c>
      <c r="F8" s="61">
        <f ca="1">IFERROR(OFFSET(F8,0,-1)/OFFSET(F8,0,-3),)</f>
        <v>0</v>
      </c>
      <c r="G8" s="61">
        <f ca="1">IFERROR(OFFSET(G8,0,-2)/OFFSET(G8,0,-3),)</f>
        <v>0</v>
      </c>
      <c r="H8" s="3" t="s">
        <v>12383</v>
      </c>
    </row>
    <row r="9" ht="16.8" customHeight="1" spans="1:8">
      <c r="A9" s="384" t="s">
        <v>12286</v>
      </c>
      <c r="B9" s="73" t="s">
        <v>12287</v>
      </c>
      <c r="C9" s="130">
        <v>16400</v>
      </c>
      <c r="D9" s="110">
        <v>23069</v>
      </c>
      <c r="E9" s="89">
        <f ca="1">OFFSET(B108,0,2)</f>
        <v>3700</v>
      </c>
      <c r="F9" s="61">
        <f ca="1">IFERROR(OFFSET(F9,0,-1)/OFFSET(F9,0,-3),)</f>
        <v>0.225609756097561</v>
      </c>
      <c r="G9" s="61">
        <f ca="1">IFERROR(OFFSET(G9,0,-2)/OFFSET(G9,0,-3),)</f>
        <v>0.160388400017339</v>
      </c>
      <c r="H9" s="133" t="s">
        <v>12384</v>
      </c>
    </row>
    <row r="10" ht="16.8" customHeight="1" spans="1:8">
      <c r="A10" s="385" t="s">
        <v>12385</v>
      </c>
      <c r="B10" s="75" t="s">
        <v>12386</v>
      </c>
      <c r="C10" s="130"/>
      <c r="D10" s="110"/>
      <c r="E10" s="89">
        <f ca="1">OFFSET(B109,0,2)</f>
        <v>0</v>
      </c>
      <c r="F10" s="61">
        <f ca="1">IFERROR(OFFSET(F10,0,-1)/OFFSET(F10,0,-3),)</f>
        <v>0</v>
      </c>
      <c r="G10" s="61">
        <f ca="1">IFERROR(OFFSET(G10,0,-2)/OFFSET(G10,0,-3),)</f>
        <v>0</v>
      </c>
    </row>
    <row r="11" ht="16.8" customHeight="1" spans="1:8">
      <c r="A11" s="385" t="s">
        <v>12387</v>
      </c>
      <c r="B11" s="75" t="s">
        <v>12388</v>
      </c>
      <c r="C11" s="130"/>
      <c r="D11" s="110"/>
      <c r="E11" s="89">
        <f ca="1">OFFSET(B110,0,2)</f>
        <v>0</v>
      </c>
      <c r="F11" s="61">
        <f ca="1">IFERROR(OFFSET(F11,0,-1)/OFFSET(F11,0,-3),)</f>
        <v>0</v>
      </c>
      <c r="G11" s="61">
        <f ca="1">IFERROR(OFFSET(G11,0,-2)/OFFSET(G11,0,-3),)</f>
        <v>0</v>
      </c>
    </row>
    <row r="12" ht="16.8" customHeight="1" spans="1:8">
      <c r="A12" s="147" t="s">
        <v>12150</v>
      </c>
      <c r="B12" s="267" t="s">
        <v>12151</v>
      </c>
      <c r="C12" s="130">
        <v>1085</v>
      </c>
      <c r="D12" s="130">
        <v>1085</v>
      </c>
      <c r="E12" s="130">
        <v>1085</v>
      </c>
      <c r="F12" s="61">
        <f ca="1" t="shared" ref="F12:F75" si="0">IFERROR(OFFSET(F12,0,-1)/OFFSET(F12,0,-3),)</f>
        <v>1</v>
      </c>
      <c r="G12" s="61">
        <f ca="1" t="shared" ref="G12:G75" si="1">IFERROR(OFFSET(G12,0,-2)/OFFSET(G12,0,-3),)</f>
        <v>1</v>
      </c>
    </row>
    <row r="13" ht="16.8" customHeight="1" spans="1:8">
      <c r="A13" s="147" t="s">
        <v>12154</v>
      </c>
      <c r="B13" s="267" t="s">
        <v>12155</v>
      </c>
      <c r="C13" s="130">
        <v>883</v>
      </c>
      <c r="D13" s="130">
        <v>883</v>
      </c>
      <c r="E13" s="130">
        <v>883</v>
      </c>
      <c r="F13" s="61">
        <f ca="1" t="shared" si="0"/>
        <v>1</v>
      </c>
      <c r="G13" s="61">
        <f ca="1" t="shared" si="1"/>
        <v>1</v>
      </c>
    </row>
    <row r="14" ht="16.8" customHeight="1" spans="1:8">
      <c r="A14" s="147" t="s">
        <v>12158</v>
      </c>
      <c r="B14" s="267" t="s">
        <v>12159</v>
      </c>
      <c r="C14" s="130">
        <v>3851</v>
      </c>
      <c r="D14" s="130">
        <v>3851</v>
      </c>
      <c r="E14" s="130">
        <v>3851</v>
      </c>
      <c r="F14" s="61">
        <f ca="1" t="shared" si="0"/>
        <v>1</v>
      </c>
      <c r="G14" s="61">
        <f ca="1" t="shared" si="1"/>
        <v>1</v>
      </c>
    </row>
    <row r="15" ht="16.8" customHeight="1" spans="1:8">
      <c r="A15" s="147" t="s">
        <v>12160</v>
      </c>
      <c r="B15" s="267" t="s">
        <v>12161</v>
      </c>
      <c r="C15" s="130">
        <v>27</v>
      </c>
      <c r="D15" s="130">
        <v>27</v>
      </c>
      <c r="E15" s="130">
        <v>27</v>
      </c>
      <c r="F15" s="61">
        <f ca="1" t="shared" si="0"/>
        <v>1</v>
      </c>
      <c r="G15" s="61">
        <f ca="1" t="shared" si="1"/>
        <v>1</v>
      </c>
    </row>
    <row r="16" ht="16.8" customHeight="1" spans="1:8">
      <c r="A16" s="147" t="s">
        <v>12162</v>
      </c>
      <c r="B16" s="267" t="s">
        <v>12163</v>
      </c>
      <c r="C16" s="130">
        <v>-4033</v>
      </c>
      <c r="D16" s="130">
        <v>-4033</v>
      </c>
      <c r="E16" s="130">
        <v>-4033</v>
      </c>
      <c r="F16" s="61">
        <f ca="1" t="shared" si="0"/>
        <v>1</v>
      </c>
      <c r="G16" s="61">
        <f ca="1" t="shared" si="1"/>
        <v>1</v>
      </c>
    </row>
    <row r="17" ht="16.8" customHeight="1" spans="1:8">
      <c r="A17" s="147" t="s">
        <v>12164</v>
      </c>
      <c r="B17" s="267" t="s">
        <v>12165</v>
      </c>
      <c r="C17" s="130"/>
      <c r="D17" s="130"/>
      <c r="E17" s="110"/>
      <c r="F17" s="61">
        <f ca="1" t="shared" si="0"/>
        <v>0</v>
      </c>
      <c r="G17" s="61">
        <f ca="1" t="shared" si="1"/>
        <v>0</v>
      </c>
    </row>
    <row r="18" ht="16.8" customHeight="1" spans="1:8">
      <c r="A18" s="147" t="s">
        <v>12168</v>
      </c>
      <c r="B18" s="267" t="s">
        <v>12169</v>
      </c>
      <c r="C18" s="130"/>
      <c r="D18" s="130"/>
      <c r="E18" s="110"/>
      <c r="F18" s="61">
        <f ca="1" t="shared" si="0"/>
        <v>0</v>
      </c>
      <c r="G18" s="61">
        <f ca="1" t="shared" si="1"/>
        <v>0</v>
      </c>
    </row>
    <row r="19" ht="16.8" customHeight="1" spans="1:8">
      <c r="A19" s="147" t="s">
        <v>12170</v>
      </c>
      <c r="B19" s="267" t="s">
        <v>12171</v>
      </c>
      <c r="C19" s="110">
        <v>27795</v>
      </c>
      <c r="D19" s="130">
        <v>41310</v>
      </c>
      <c r="E19" s="110">
        <v>27924</v>
      </c>
      <c r="F19" s="61">
        <f ca="1" t="shared" si="0"/>
        <v>1.00464112250405</v>
      </c>
      <c r="G19" s="61">
        <f ca="1" t="shared" si="1"/>
        <v>0.67596223674655</v>
      </c>
    </row>
    <row r="20" ht="16.8" customHeight="1" spans="1:8">
      <c r="A20" s="147" t="s">
        <v>12172</v>
      </c>
      <c r="B20" s="267" t="s">
        <v>12173</v>
      </c>
      <c r="C20" s="110">
        <v>9772</v>
      </c>
      <c r="D20" s="130">
        <v>14567</v>
      </c>
      <c r="E20" s="110">
        <v>12054</v>
      </c>
      <c r="F20" s="61">
        <f ca="1" t="shared" si="0"/>
        <v>1.23352435530086</v>
      </c>
      <c r="G20" s="61">
        <f ca="1" t="shared" si="1"/>
        <v>0.827486785199423</v>
      </c>
    </row>
    <row r="21" ht="16.8" customHeight="1" spans="1:8">
      <c r="A21" s="384" t="s">
        <v>12174</v>
      </c>
      <c r="B21" s="73" t="s">
        <v>12175</v>
      </c>
      <c r="C21" s="110">
        <v>-1863</v>
      </c>
      <c r="D21" s="130">
        <v>6557</v>
      </c>
      <c r="E21" s="110">
        <v>-1773</v>
      </c>
      <c r="F21" s="61">
        <f ca="1" t="shared" si="0"/>
        <v>0.951690821256039</v>
      </c>
      <c r="G21" s="61">
        <f ca="1" t="shared" si="1"/>
        <v>-0.270398047887754</v>
      </c>
      <c r="H21" s="133" t="s">
        <v>12389</v>
      </c>
    </row>
    <row r="22" ht="16.8" customHeight="1" spans="1:8">
      <c r="A22" s="138" t="s">
        <v>12390</v>
      </c>
      <c r="B22" s="75" t="s">
        <v>12391</v>
      </c>
      <c r="C22" s="110"/>
      <c r="D22" s="130"/>
      <c r="E22" s="110"/>
      <c r="F22" s="61">
        <f ca="1" t="shared" si="0"/>
        <v>0</v>
      </c>
      <c r="G22" s="61">
        <f ca="1" t="shared" si="1"/>
        <v>0</v>
      </c>
      <c r="H22" s="133" t="s">
        <v>12392</v>
      </c>
    </row>
    <row r="23" ht="16.8" customHeight="1" spans="1:8">
      <c r="A23" s="147" t="s">
        <v>12176</v>
      </c>
      <c r="B23" s="267" t="s">
        <v>12177</v>
      </c>
      <c r="C23" s="110"/>
      <c r="D23" s="130"/>
      <c r="E23" s="110"/>
      <c r="F23" s="61">
        <f ca="1" t="shared" si="0"/>
        <v>0</v>
      </c>
      <c r="G23" s="61">
        <f ca="1" t="shared" si="1"/>
        <v>0</v>
      </c>
    </row>
    <row r="24" ht="16.8" customHeight="1" spans="1:8">
      <c r="A24" s="147" t="s">
        <v>12178</v>
      </c>
      <c r="B24" s="267" t="s">
        <v>12179</v>
      </c>
      <c r="C24" s="110"/>
      <c r="D24" s="130"/>
      <c r="E24" s="110"/>
      <c r="F24" s="61">
        <f ca="1" t="shared" si="0"/>
        <v>0</v>
      </c>
      <c r="G24" s="61">
        <f ca="1" t="shared" si="1"/>
        <v>0</v>
      </c>
    </row>
    <row r="25" ht="16.8" customHeight="1" spans="1:8">
      <c r="A25" s="147" t="s">
        <v>12180</v>
      </c>
      <c r="B25" s="267" t="s">
        <v>12181</v>
      </c>
      <c r="C25" s="110"/>
      <c r="D25" s="130"/>
      <c r="E25" s="110"/>
      <c r="F25" s="61">
        <f ca="1" t="shared" si="0"/>
        <v>0</v>
      </c>
      <c r="G25" s="61">
        <f ca="1" t="shared" si="1"/>
        <v>0</v>
      </c>
    </row>
    <row r="26" ht="16.8" customHeight="1" spans="1:8">
      <c r="A26" s="147" t="s">
        <v>12182</v>
      </c>
      <c r="B26" s="267" t="s">
        <v>12183</v>
      </c>
      <c r="C26" s="110">
        <v>24900</v>
      </c>
      <c r="D26" s="130">
        <v>28900</v>
      </c>
      <c r="E26" s="110">
        <v>25485</v>
      </c>
      <c r="F26" s="61">
        <f ca="1" t="shared" si="0"/>
        <v>1.02349397590361</v>
      </c>
      <c r="G26" s="61">
        <f ca="1" t="shared" si="1"/>
        <v>0.881833910034602</v>
      </c>
    </row>
    <row r="27" ht="16.8" customHeight="1" spans="1:8">
      <c r="A27" s="147" t="s">
        <v>12184</v>
      </c>
      <c r="B27" s="267" t="s">
        <v>12185</v>
      </c>
      <c r="C27" s="110">
        <v>23599</v>
      </c>
      <c r="D27" s="130">
        <v>24034</v>
      </c>
      <c r="E27" s="110">
        <v>23599</v>
      </c>
      <c r="F27" s="61">
        <f ca="1" t="shared" si="0"/>
        <v>1</v>
      </c>
      <c r="G27" s="61">
        <f ca="1" t="shared" si="1"/>
        <v>0.981900640758925</v>
      </c>
    </row>
    <row r="28" ht="16.8" customHeight="1" spans="1:8">
      <c r="A28" s="147" t="s">
        <v>12186</v>
      </c>
      <c r="B28" s="267" t="s">
        <v>12187</v>
      </c>
      <c r="C28" s="110"/>
      <c r="D28" s="130"/>
      <c r="E28" s="110"/>
      <c r="F28" s="61">
        <f ca="1" t="shared" si="0"/>
        <v>0</v>
      </c>
      <c r="G28" s="61">
        <f ca="1" t="shared" si="1"/>
        <v>0</v>
      </c>
    </row>
    <row r="29" ht="16.8" customHeight="1" spans="1:8">
      <c r="A29" s="147" t="s">
        <v>12188</v>
      </c>
      <c r="B29" s="267" t="s">
        <v>12189</v>
      </c>
      <c r="C29" s="110"/>
      <c r="D29" s="130"/>
      <c r="E29" s="110"/>
      <c r="F29" s="61">
        <f ca="1" t="shared" si="0"/>
        <v>0</v>
      </c>
      <c r="G29" s="61">
        <f ca="1" t="shared" si="1"/>
        <v>0</v>
      </c>
    </row>
    <row r="30" ht="16.8" customHeight="1" spans="1:8">
      <c r="A30" s="147" t="s">
        <v>12190</v>
      </c>
      <c r="B30" s="267" t="s">
        <v>12191</v>
      </c>
      <c r="C30" s="110"/>
      <c r="D30" s="130"/>
      <c r="E30" s="110"/>
      <c r="F30" s="61">
        <f ca="1" t="shared" si="0"/>
        <v>0</v>
      </c>
      <c r="G30" s="61">
        <f ca="1" t="shared" si="1"/>
        <v>0</v>
      </c>
    </row>
    <row r="31" ht="16.8" customHeight="1" spans="1:8">
      <c r="A31" s="147" t="s">
        <v>12192</v>
      </c>
      <c r="B31" s="267" t="s">
        <v>12193</v>
      </c>
      <c r="C31" s="110">
        <v>2791</v>
      </c>
      <c r="D31" s="130">
        <v>4112</v>
      </c>
      <c r="E31" s="110">
        <v>3039</v>
      </c>
      <c r="F31" s="61">
        <f ca="1" t="shared" si="0"/>
        <v>1.08885704048728</v>
      </c>
      <c r="G31" s="61">
        <f ca="1" t="shared" si="1"/>
        <v>0.739056420233463</v>
      </c>
    </row>
    <row r="32" ht="16.8" customHeight="1" spans="1:8">
      <c r="A32" s="147" t="s">
        <v>12194</v>
      </c>
      <c r="B32" s="267" t="s">
        <v>12195</v>
      </c>
      <c r="C32" s="110"/>
      <c r="D32" s="269"/>
      <c r="E32" s="110"/>
      <c r="F32" s="61">
        <f ca="1" t="shared" si="0"/>
        <v>0</v>
      </c>
      <c r="G32" s="61">
        <f ca="1" t="shared" si="1"/>
        <v>0</v>
      </c>
    </row>
    <row r="33" ht="15" spans="1:7">
      <c r="A33" s="147" t="s">
        <v>12196</v>
      </c>
      <c r="B33" s="267" t="s">
        <v>12197</v>
      </c>
      <c r="C33" s="110"/>
      <c r="D33" s="269"/>
      <c r="E33" s="110"/>
      <c r="F33" s="61">
        <f ca="1" t="shared" si="0"/>
        <v>0</v>
      </c>
      <c r="G33" s="61">
        <f ca="1" t="shared" si="1"/>
        <v>0</v>
      </c>
    </row>
    <row r="34" ht="15" spans="1:7">
      <c r="A34" s="147" t="s">
        <v>12198</v>
      </c>
      <c r="B34" s="267" t="s">
        <v>12199</v>
      </c>
      <c r="C34" s="110"/>
      <c r="D34" s="269"/>
      <c r="E34" s="110"/>
      <c r="F34" s="61">
        <f ca="1" t="shared" si="0"/>
        <v>0</v>
      </c>
      <c r="G34" s="61">
        <f ca="1" t="shared" si="1"/>
        <v>0</v>
      </c>
    </row>
    <row r="35" ht="15" spans="1:7">
      <c r="A35" s="147" t="s">
        <v>12200</v>
      </c>
      <c r="B35" s="267" t="s">
        <v>12201</v>
      </c>
      <c r="C35" s="110">
        <v>1495</v>
      </c>
      <c r="D35" s="269">
        <v>1807</v>
      </c>
      <c r="E35" s="110">
        <v>1426</v>
      </c>
      <c r="F35" s="61">
        <f ca="1" t="shared" si="0"/>
        <v>0.953846153846154</v>
      </c>
      <c r="G35" s="61">
        <f ca="1" t="shared" si="1"/>
        <v>0.789153292750415</v>
      </c>
    </row>
    <row r="36" ht="15" spans="1:7">
      <c r="A36" s="147" t="s">
        <v>12202</v>
      </c>
      <c r="B36" s="267" t="s">
        <v>12203</v>
      </c>
      <c r="C36" s="110">
        <v>15894</v>
      </c>
      <c r="D36" s="269">
        <v>16967</v>
      </c>
      <c r="E36" s="110">
        <v>15477</v>
      </c>
      <c r="F36" s="61">
        <f ca="1" t="shared" si="0"/>
        <v>0.973763684409211</v>
      </c>
      <c r="G36" s="61">
        <f ca="1" t="shared" si="1"/>
        <v>0.912182471857134</v>
      </c>
    </row>
    <row r="37" ht="15" spans="1:7">
      <c r="A37" s="147" t="s">
        <v>12204</v>
      </c>
      <c r="B37" s="267" t="s">
        <v>12205</v>
      </c>
      <c r="C37" s="110"/>
      <c r="D37" s="269"/>
      <c r="E37" s="110"/>
      <c r="F37" s="61">
        <f ca="1" t="shared" si="0"/>
        <v>0</v>
      </c>
      <c r="G37" s="61">
        <f ca="1" t="shared" si="1"/>
        <v>0</v>
      </c>
    </row>
    <row r="38" ht="15" spans="1:7">
      <c r="A38" s="147" t="s">
        <v>12206</v>
      </c>
      <c r="B38" s="267" t="s">
        <v>12207</v>
      </c>
      <c r="C38" s="110">
        <v>332</v>
      </c>
      <c r="D38" s="269">
        <v>388</v>
      </c>
      <c r="E38" s="110">
        <v>319</v>
      </c>
      <c r="F38" s="61">
        <f ca="1" t="shared" si="0"/>
        <v>0.960843373493976</v>
      </c>
      <c r="G38" s="61">
        <f ca="1" t="shared" si="1"/>
        <v>0.822164948453608</v>
      </c>
    </row>
    <row r="39" ht="15" spans="1:7">
      <c r="A39" s="147" t="s">
        <v>12208</v>
      </c>
      <c r="B39" s="267" t="s">
        <v>12209</v>
      </c>
      <c r="C39" s="110">
        <v>8319</v>
      </c>
      <c r="D39" s="269">
        <v>11045</v>
      </c>
      <c r="E39" s="110">
        <v>9754</v>
      </c>
      <c r="F39" s="61">
        <f ca="1" t="shared" si="0"/>
        <v>1.17249669431422</v>
      </c>
      <c r="G39" s="61">
        <f ca="1" t="shared" si="1"/>
        <v>0.8831145314622</v>
      </c>
    </row>
    <row r="40" ht="15" spans="1:7">
      <c r="A40" s="147" t="s">
        <v>12210</v>
      </c>
      <c r="B40" s="267" t="s">
        <v>12211</v>
      </c>
      <c r="C40" s="110">
        <v>4212</v>
      </c>
      <c r="D40" s="269">
        <v>6954</v>
      </c>
      <c r="E40" s="110">
        <v>4718</v>
      </c>
      <c r="F40" s="61">
        <f ca="1" t="shared" si="0"/>
        <v>1.12013295346629</v>
      </c>
      <c r="G40" s="61">
        <f ca="1" t="shared" si="1"/>
        <v>0.678458441184929</v>
      </c>
    </row>
    <row r="41" ht="15" spans="1:7">
      <c r="A41" s="147" t="s">
        <v>12212</v>
      </c>
      <c r="B41" s="267" t="s">
        <v>12213</v>
      </c>
      <c r="C41" s="110">
        <v>78</v>
      </c>
      <c r="D41" s="269">
        <v>736</v>
      </c>
      <c r="E41" s="110">
        <v>3559</v>
      </c>
      <c r="F41" s="61">
        <f ca="1" t="shared" si="0"/>
        <v>45.6282051282051</v>
      </c>
      <c r="G41" s="61">
        <f ca="1" t="shared" si="1"/>
        <v>4.83559782608696</v>
      </c>
    </row>
    <row r="42" ht="15" spans="1:7">
      <c r="A42" s="147" t="s">
        <v>12214</v>
      </c>
      <c r="B42" s="267" t="s">
        <v>12215</v>
      </c>
      <c r="C42" s="110"/>
      <c r="D42" s="269"/>
      <c r="E42" s="110"/>
      <c r="F42" s="61">
        <f ca="1" t="shared" si="0"/>
        <v>0</v>
      </c>
      <c r="G42" s="61">
        <f ca="1" t="shared" si="1"/>
        <v>0</v>
      </c>
    </row>
    <row r="43" ht="15" spans="1:7">
      <c r="A43" s="147" t="s">
        <v>12216</v>
      </c>
      <c r="B43" s="267" t="s">
        <v>12217</v>
      </c>
      <c r="C43" s="110">
        <v>5528</v>
      </c>
      <c r="D43" s="269">
        <v>8284</v>
      </c>
      <c r="E43" s="110">
        <v>6824</v>
      </c>
      <c r="F43" s="61">
        <f ca="1" t="shared" si="0"/>
        <v>1.23444283646889</v>
      </c>
      <c r="G43" s="61">
        <f ca="1" t="shared" si="1"/>
        <v>0.823756639304684</v>
      </c>
    </row>
    <row r="44" ht="15" spans="1:7">
      <c r="A44" s="147" t="s">
        <v>12218</v>
      </c>
      <c r="B44" s="267" t="s">
        <v>12219</v>
      </c>
      <c r="C44" s="110">
        <v>70</v>
      </c>
      <c r="D44" s="269">
        <v>4379</v>
      </c>
      <c r="E44" s="110"/>
      <c r="F44" s="61">
        <f ca="1" t="shared" si="0"/>
        <v>0</v>
      </c>
      <c r="G44" s="61">
        <f ca="1" t="shared" si="1"/>
        <v>0</v>
      </c>
    </row>
    <row r="45" ht="15" spans="1:7">
      <c r="A45" s="147" t="s">
        <v>12220</v>
      </c>
      <c r="B45" s="267" t="s">
        <v>12221</v>
      </c>
      <c r="C45" s="110"/>
      <c r="D45" s="269"/>
      <c r="E45" s="110"/>
      <c r="F45" s="61">
        <f ca="1" t="shared" si="0"/>
        <v>0</v>
      </c>
      <c r="G45" s="61">
        <f ca="1" t="shared" si="1"/>
        <v>0</v>
      </c>
    </row>
    <row r="46" ht="15" spans="1:7">
      <c r="A46" s="147" t="s">
        <v>12222</v>
      </c>
      <c r="B46" s="267" t="s">
        <v>12223</v>
      </c>
      <c r="C46" s="110"/>
      <c r="D46" s="269"/>
      <c r="E46" s="110"/>
      <c r="F46" s="61">
        <f ca="1" t="shared" si="0"/>
        <v>0</v>
      </c>
      <c r="G46" s="61">
        <f ca="1" t="shared" si="1"/>
        <v>0</v>
      </c>
    </row>
    <row r="47" ht="15" spans="1:7">
      <c r="A47" s="147" t="s">
        <v>12224</v>
      </c>
      <c r="B47" s="267" t="s">
        <v>12225</v>
      </c>
      <c r="C47" s="110"/>
      <c r="D47" s="269"/>
      <c r="E47" s="110"/>
      <c r="F47" s="61">
        <f ca="1" t="shared" si="0"/>
        <v>0</v>
      </c>
      <c r="G47" s="61">
        <f ca="1" t="shared" si="1"/>
        <v>0</v>
      </c>
    </row>
    <row r="48" ht="15" spans="1:7">
      <c r="A48" s="147" t="s">
        <v>12226</v>
      </c>
      <c r="B48" s="267" t="s">
        <v>12227</v>
      </c>
      <c r="C48" s="110"/>
      <c r="D48" s="269"/>
      <c r="E48" s="110"/>
      <c r="F48" s="61">
        <f ca="1" t="shared" si="0"/>
        <v>0</v>
      </c>
      <c r="G48" s="61">
        <f ca="1" t="shared" si="1"/>
        <v>0</v>
      </c>
    </row>
    <row r="49" ht="15" spans="1:7">
      <c r="A49" s="147" t="s">
        <v>12228</v>
      </c>
      <c r="B49" s="267" t="s">
        <v>12229</v>
      </c>
      <c r="C49" s="110">
        <v>32</v>
      </c>
      <c r="D49" s="269">
        <v>742</v>
      </c>
      <c r="E49" s="110">
        <v>1229</v>
      </c>
      <c r="F49" s="61">
        <f ca="1" t="shared" si="0"/>
        <v>38.40625</v>
      </c>
      <c r="G49" s="61">
        <f ca="1" t="shared" si="1"/>
        <v>1.65633423180593</v>
      </c>
    </row>
    <row r="50" ht="15" spans="1:7">
      <c r="A50" s="147" t="s">
        <v>12230</v>
      </c>
      <c r="B50" s="267" t="s">
        <v>12231</v>
      </c>
      <c r="C50" s="130"/>
      <c r="D50" s="269"/>
      <c r="E50" s="110"/>
      <c r="F50" s="61">
        <f ca="1" t="shared" si="0"/>
        <v>0</v>
      </c>
      <c r="G50" s="61">
        <f ca="1" t="shared" si="1"/>
        <v>0</v>
      </c>
    </row>
    <row r="51" ht="15" spans="1:7">
      <c r="A51" s="147" t="s">
        <v>12232</v>
      </c>
      <c r="B51" s="267" t="s">
        <v>12233</v>
      </c>
      <c r="C51" s="130"/>
      <c r="D51" s="269">
        <v>504</v>
      </c>
      <c r="E51" s="110"/>
      <c r="F51" s="61">
        <f ca="1" t="shared" si="0"/>
        <v>0</v>
      </c>
      <c r="G51" s="61">
        <f ca="1" t="shared" si="1"/>
        <v>0</v>
      </c>
    </row>
    <row r="52" ht="15" spans="1:7">
      <c r="A52" s="147" t="s">
        <v>12234</v>
      </c>
      <c r="B52" s="267" t="s">
        <v>12235</v>
      </c>
      <c r="C52" s="130"/>
      <c r="D52" s="269"/>
      <c r="E52" s="110"/>
      <c r="F52" s="61">
        <f ca="1" t="shared" si="0"/>
        <v>0</v>
      </c>
      <c r="G52" s="61">
        <f ca="1" t="shared" si="1"/>
        <v>0</v>
      </c>
    </row>
    <row r="53" ht="15" spans="1:7">
      <c r="A53" s="147" t="s">
        <v>12236</v>
      </c>
      <c r="B53" s="270" t="s">
        <v>12237</v>
      </c>
      <c r="C53" s="130"/>
      <c r="D53" s="269"/>
      <c r="E53" s="110"/>
      <c r="F53" s="61">
        <f ca="1" t="shared" si="0"/>
        <v>0</v>
      </c>
      <c r="G53" s="61">
        <f ca="1" t="shared" si="1"/>
        <v>0</v>
      </c>
    </row>
    <row r="54" ht="15" spans="1:7">
      <c r="A54" s="147" t="s">
        <v>12240</v>
      </c>
      <c r="B54" s="267" t="s">
        <v>10175</v>
      </c>
      <c r="C54" s="110">
        <v>1</v>
      </c>
      <c r="D54" s="269">
        <v>170</v>
      </c>
      <c r="E54" s="271">
        <v>1</v>
      </c>
      <c r="F54" s="61">
        <f ca="1" t="shared" si="0"/>
        <v>1</v>
      </c>
      <c r="G54" s="61">
        <f ca="1" t="shared" si="1"/>
        <v>0.00588235294117647</v>
      </c>
    </row>
    <row r="55" ht="15" spans="1:7">
      <c r="A55" s="147" t="s">
        <v>12241</v>
      </c>
      <c r="B55" s="267" t="s">
        <v>12242</v>
      </c>
      <c r="C55" s="130"/>
      <c r="D55" s="130"/>
      <c r="E55" s="271"/>
      <c r="F55" s="61">
        <f ca="1" t="shared" si="0"/>
        <v>0</v>
      </c>
      <c r="G55" s="61">
        <f ca="1" t="shared" si="1"/>
        <v>0</v>
      </c>
    </row>
    <row r="56" ht="15" spans="1:7">
      <c r="A56" s="147" t="s">
        <v>12243</v>
      </c>
      <c r="B56" s="267" t="s">
        <v>12244</v>
      </c>
      <c r="C56" s="130"/>
      <c r="D56" s="130">
        <v>12</v>
      </c>
      <c r="E56" s="110"/>
      <c r="F56" s="61">
        <f ca="1" t="shared" si="0"/>
        <v>0</v>
      </c>
      <c r="G56" s="61">
        <f ca="1" t="shared" si="1"/>
        <v>0</v>
      </c>
    </row>
    <row r="57" ht="15" spans="1:7">
      <c r="A57" s="147" t="s">
        <v>12245</v>
      </c>
      <c r="B57" s="267" t="s">
        <v>12246</v>
      </c>
      <c r="C57" s="130"/>
      <c r="D57" s="130">
        <v>57</v>
      </c>
      <c r="E57" s="110"/>
      <c r="F57" s="61">
        <f ca="1" t="shared" si="0"/>
        <v>0</v>
      </c>
      <c r="G57" s="61">
        <f ca="1" t="shared" si="1"/>
        <v>0</v>
      </c>
    </row>
    <row r="58" ht="15" spans="1:7">
      <c r="A58" s="147" t="s">
        <v>12247</v>
      </c>
      <c r="B58" s="267" t="s">
        <v>10177</v>
      </c>
      <c r="C58" s="130"/>
      <c r="D58" s="130">
        <v>718</v>
      </c>
      <c r="E58" s="110"/>
      <c r="F58" s="61">
        <f ca="1" t="shared" si="0"/>
        <v>0</v>
      </c>
      <c r="G58" s="61">
        <f ca="1" t="shared" si="1"/>
        <v>0</v>
      </c>
    </row>
    <row r="59" ht="15" spans="1:7">
      <c r="A59" s="147" t="s">
        <v>12248</v>
      </c>
      <c r="B59" s="267" t="s">
        <v>12249</v>
      </c>
      <c r="C59" s="130"/>
      <c r="D59" s="130">
        <v>63</v>
      </c>
      <c r="E59" s="110"/>
      <c r="F59" s="61">
        <f ca="1" t="shared" si="0"/>
        <v>0</v>
      </c>
      <c r="G59" s="61">
        <f ca="1" t="shared" si="1"/>
        <v>0</v>
      </c>
    </row>
    <row r="60" ht="15" spans="1:7">
      <c r="A60" s="147" t="s">
        <v>12250</v>
      </c>
      <c r="B60" s="267" t="s">
        <v>10179</v>
      </c>
      <c r="C60" s="130"/>
      <c r="D60" s="130">
        <v>138</v>
      </c>
      <c r="E60" s="110"/>
      <c r="F60" s="61">
        <f ca="1" t="shared" si="0"/>
        <v>0</v>
      </c>
      <c r="G60" s="61">
        <f ca="1" t="shared" si="1"/>
        <v>0</v>
      </c>
    </row>
    <row r="61" ht="15" spans="1:7">
      <c r="A61" s="147" t="s">
        <v>12251</v>
      </c>
      <c r="B61" s="267" t="s">
        <v>12252</v>
      </c>
      <c r="C61" s="130"/>
      <c r="D61" s="130">
        <v>17</v>
      </c>
      <c r="E61" s="110"/>
      <c r="F61" s="61">
        <f ca="1" t="shared" si="0"/>
        <v>0</v>
      </c>
      <c r="G61" s="61">
        <f ca="1" t="shared" si="1"/>
        <v>0</v>
      </c>
    </row>
    <row r="62" ht="15" spans="1:7">
      <c r="A62" s="147" t="s">
        <v>12253</v>
      </c>
      <c r="B62" s="267" t="s">
        <v>10181</v>
      </c>
      <c r="C62" s="110">
        <v>133</v>
      </c>
      <c r="D62" s="130">
        <v>166</v>
      </c>
      <c r="E62" s="110">
        <v>129</v>
      </c>
      <c r="F62" s="61">
        <f ca="1" t="shared" si="0"/>
        <v>0.969924812030075</v>
      </c>
      <c r="G62" s="61">
        <f ca="1" t="shared" si="1"/>
        <v>0.77710843373494</v>
      </c>
    </row>
    <row r="63" ht="15" spans="1:7">
      <c r="A63" s="147" t="s">
        <v>12254</v>
      </c>
      <c r="B63" s="267" t="s">
        <v>10183</v>
      </c>
      <c r="C63" s="110">
        <v>3119</v>
      </c>
      <c r="D63" s="130">
        <v>23272</v>
      </c>
      <c r="E63" s="110"/>
      <c r="F63" s="61">
        <f ca="1" t="shared" si="0"/>
        <v>0</v>
      </c>
      <c r="G63" s="61">
        <f ca="1" t="shared" si="1"/>
        <v>0</v>
      </c>
    </row>
    <row r="64" ht="15" spans="1:7">
      <c r="A64" s="147" t="s">
        <v>12255</v>
      </c>
      <c r="B64" s="267" t="s">
        <v>12256</v>
      </c>
      <c r="C64" s="110"/>
      <c r="D64" s="130"/>
      <c r="E64" s="110"/>
      <c r="F64" s="61">
        <f ca="1" t="shared" si="0"/>
        <v>0</v>
      </c>
      <c r="G64" s="61">
        <f ca="1" t="shared" si="1"/>
        <v>0</v>
      </c>
    </row>
    <row r="65" ht="15" spans="1:7">
      <c r="A65" s="147" t="s">
        <v>12257</v>
      </c>
      <c r="B65" s="267" t="s">
        <v>12258</v>
      </c>
      <c r="C65" s="110">
        <v>1023</v>
      </c>
      <c r="D65" s="130">
        <v>20514</v>
      </c>
      <c r="E65" s="110">
        <v>11741</v>
      </c>
      <c r="F65" s="61">
        <f ca="1" t="shared" si="0"/>
        <v>11.4770283479961</v>
      </c>
      <c r="G65" s="61">
        <f ca="1" t="shared" si="1"/>
        <v>0.572340840401677</v>
      </c>
    </row>
    <row r="66" ht="15" spans="1:7">
      <c r="A66" s="147" t="s">
        <v>12259</v>
      </c>
      <c r="B66" s="267" t="s">
        <v>10186</v>
      </c>
      <c r="C66" s="110"/>
      <c r="D66" s="130">
        <v>9540</v>
      </c>
      <c r="E66" s="110"/>
      <c r="F66" s="61">
        <f ca="1" t="shared" si="0"/>
        <v>0</v>
      </c>
      <c r="G66" s="61">
        <f ca="1" t="shared" si="1"/>
        <v>0</v>
      </c>
    </row>
    <row r="67" ht="15" spans="1:7">
      <c r="A67" s="147" t="s">
        <v>12260</v>
      </c>
      <c r="B67" s="267" t="s">
        <v>12261</v>
      </c>
      <c r="C67" s="110">
        <v>100</v>
      </c>
      <c r="D67" s="130">
        <v>2977</v>
      </c>
      <c r="E67" s="110"/>
      <c r="F67" s="61">
        <f ca="1" t="shared" si="0"/>
        <v>0</v>
      </c>
      <c r="G67" s="61">
        <f ca="1" t="shared" si="1"/>
        <v>0</v>
      </c>
    </row>
    <row r="68" ht="15" spans="1:7">
      <c r="A68" s="147" t="s">
        <v>12262</v>
      </c>
      <c r="B68" s="267" t="s">
        <v>12263</v>
      </c>
      <c r="C68" s="130"/>
      <c r="D68" s="130"/>
      <c r="E68" s="110"/>
      <c r="F68" s="61">
        <f ca="1" t="shared" si="0"/>
        <v>0</v>
      </c>
      <c r="G68" s="61">
        <f ca="1" t="shared" si="1"/>
        <v>0</v>
      </c>
    </row>
    <row r="69" ht="15" spans="1:7">
      <c r="A69" s="147" t="s">
        <v>12264</v>
      </c>
      <c r="B69" s="267" t="s">
        <v>12265</v>
      </c>
      <c r="C69" s="130"/>
      <c r="D69" s="130"/>
      <c r="E69" s="110"/>
      <c r="F69" s="61">
        <f ca="1" t="shared" si="0"/>
        <v>0</v>
      </c>
      <c r="G69" s="61">
        <f ca="1" t="shared" si="1"/>
        <v>0</v>
      </c>
    </row>
    <row r="70" ht="15" spans="1:7">
      <c r="A70" s="147" t="s">
        <v>12266</v>
      </c>
      <c r="B70" s="267" t="s">
        <v>12267</v>
      </c>
      <c r="C70" s="130"/>
      <c r="D70" s="130">
        <v>236</v>
      </c>
      <c r="E70" s="110">
        <v>374</v>
      </c>
      <c r="F70" s="61">
        <f ca="1" t="shared" si="0"/>
        <v>0</v>
      </c>
      <c r="G70" s="61">
        <f ca="1" t="shared" si="1"/>
        <v>1.58474576271186</v>
      </c>
    </row>
    <row r="71" ht="15" spans="1:7">
      <c r="A71" s="147" t="s">
        <v>12268</v>
      </c>
      <c r="B71" s="267" t="s">
        <v>10188</v>
      </c>
      <c r="C71" s="130"/>
      <c r="D71" s="130"/>
      <c r="E71" s="110"/>
      <c r="F71" s="61">
        <f ca="1" t="shared" si="0"/>
        <v>0</v>
      </c>
      <c r="G71" s="61">
        <f ca="1" t="shared" si="1"/>
        <v>0</v>
      </c>
    </row>
    <row r="72" ht="15" spans="1:7">
      <c r="A72" s="147" t="s">
        <v>12269</v>
      </c>
      <c r="B72" s="267" t="s">
        <v>12270</v>
      </c>
      <c r="C72" s="130"/>
      <c r="D72" s="130">
        <v>2000</v>
      </c>
      <c r="E72" s="110"/>
      <c r="F72" s="61">
        <f ca="1" t="shared" si="0"/>
        <v>0</v>
      </c>
      <c r="G72" s="61">
        <f ca="1" t="shared" si="1"/>
        <v>0</v>
      </c>
    </row>
    <row r="73" ht="15" spans="1:7">
      <c r="A73" s="147" t="s">
        <v>12271</v>
      </c>
      <c r="B73" s="267" t="s">
        <v>12272</v>
      </c>
      <c r="C73" s="110">
        <v>11</v>
      </c>
      <c r="D73" s="130">
        <v>1472</v>
      </c>
      <c r="E73" s="110"/>
      <c r="F73" s="61">
        <f ca="1" t="shared" si="0"/>
        <v>0</v>
      </c>
      <c r="G73" s="61">
        <f ca="1" t="shared" si="1"/>
        <v>0</v>
      </c>
    </row>
    <row r="74" ht="15" spans="1:7">
      <c r="A74" s="147" t="s">
        <v>12273</v>
      </c>
      <c r="B74" s="267" t="s">
        <v>9808</v>
      </c>
      <c r="C74" s="130"/>
      <c r="D74" s="130"/>
      <c r="E74" s="110"/>
      <c r="F74" s="61">
        <f ca="1" t="shared" si="0"/>
        <v>0</v>
      </c>
      <c r="G74" s="61">
        <f ca="1" t="shared" si="1"/>
        <v>0</v>
      </c>
    </row>
    <row r="75" ht="15.75" spans="1:7">
      <c r="A75" s="147" t="s">
        <v>12278</v>
      </c>
      <c r="B75" s="267" t="s">
        <v>12279</v>
      </c>
      <c r="C75" s="131"/>
      <c r="D75" s="131"/>
      <c r="E75" s="131"/>
      <c r="F75" s="61">
        <f ca="1" t="shared" si="0"/>
        <v>0</v>
      </c>
      <c r="G75" s="61">
        <f ca="1" t="shared" si="1"/>
        <v>0</v>
      </c>
    </row>
    <row r="76" ht="15.75" spans="1:7">
      <c r="A76" s="384" t="s">
        <v>12282</v>
      </c>
      <c r="B76" s="65" t="s">
        <v>12283</v>
      </c>
      <c r="C76" s="131"/>
      <c r="D76" s="131"/>
      <c r="E76" s="131"/>
      <c r="F76" s="61">
        <f ca="1" t="shared" ref="F76:F133" si="2">IFERROR(OFFSET(F76,0,-1)/OFFSET(F76,0,-3),)</f>
        <v>0</v>
      </c>
      <c r="G76" s="61">
        <f ca="1" t="shared" ref="G76:G133" si="3">IFERROR(OFFSET(G76,0,-2)/OFFSET(G76,0,-3),)</f>
        <v>0</v>
      </c>
    </row>
    <row r="77" ht="15" spans="1:7">
      <c r="A77" s="385" t="s">
        <v>12393</v>
      </c>
      <c r="B77" s="75" t="s">
        <v>12394</v>
      </c>
      <c r="C77" s="130"/>
      <c r="D77" s="130"/>
      <c r="E77" s="272"/>
      <c r="F77" s="61">
        <f ca="1" t="shared" si="2"/>
        <v>0</v>
      </c>
      <c r="G77" s="61">
        <f ca="1" t="shared" si="3"/>
        <v>0</v>
      </c>
    </row>
    <row r="78" ht="15" spans="1:7">
      <c r="A78" s="383" t="s">
        <v>12300</v>
      </c>
      <c r="B78" s="267" t="s">
        <v>12301</v>
      </c>
      <c r="C78" s="130">
        <v>10000</v>
      </c>
      <c r="D78" s="130">
        <v>10003</v>
      </c>
      <c r="E78" s="271">
        <v>11000</v>
      </c>
      <c r="F78" s="61">
        <f ca="1" t="shared" si="2"/>
        <v>1.1</v>
      </c>
      <c r="G78" s="61">
        <f ca="1" t="shared" si="3"/>
        <v>1.09967009897031</v>
      </c>
    </row>
    <row r="79" ht="15" spans="1:7">
      <c r="A79" s="147" t="s">
        <v>12302</v>
      </c>
      <c r="B79" s="267" t="s">
        <v>12303</v>
      </c>
      <c r="C79" s="130"/>
      <c r="D79" s="130"/>
      <c r="E79" s="271"/>
      <c r="F79" s="61">
        <f ca="1" t="shared" si="2"/>
        <v>0</v>
      </c>
      <c r="G79" s="61">
        <f ca="1" t="shared" si="3"/>
        <v>0</v>
      </c>
    </row>
    <row r="80" ht="15" spans="1:7">
      <c r="A80" s="147" t="s">
        <v>12312</v>
      </c>
      <c r="B80" s="267" t="s">
        <v>12313</v>
      </c>
      <c r="C80" s="130"/>
      <c r="D80" s="130">
        <v>20300</v>
      </c>
      <c r="E80" s="271"/>
      <c r="F80" s="61">
        <f ca="1" t="shared" si="2"/>
        <v>0</v>
      </c>
      <c r="G80" s="61">
        <f ca="1" t="shared" si="3"/>
        <v>0</v>
      </c>
    </row>
    <row r="81" ht="15" spans="1:8">
      <c r="A81" s="147" t="s">
        <v>12316</v>
      </c>
      <c r="B81" s="267" t="s">
        <v>12317</v>
      </c>
      <c r="C81" s="130"/>
      <c r="D81" s="130"/>
      <c r="E81" s="271"/>
      <c r="F81" s="61">
        <f ca="1" t="shared" si="2"/>
        <v>0</v>
      </c>
      <c r="G81" s="61">
        <f ca="1" t="shared" si="3"/>
        <v>0</v>
      </c>
    </row>
    <row r="82" ht="15" spans="1:8">
      <c r="A82" s="147" t="s">
        <v>12320</v>
      </c>
      <c r="B82" s="267" t="s">
        <v>12321</v>
      </c>
      <c r="C82" s="130"/>
      <c r="D82" s="110"/>
      <c r="E82" s="271"/>
      <c r="F82" s="61">
        <f ca="1" t="shared" si="2"/>
        <v>0</v>
      </c>
      <c r="G82" s="61">
        <f ca="1" t="shared" si="3"/>
        <v>0</v>
      </c>
    </row>
    <row r="83" ht="15" spans="1:8">
      <c r="A83" s="147" t="s">
        <v>12324</v>
      </c>
      <c r="B83" s="267" t="s">
        <v>12325</v>
      </c>
      <c r="C83" s="130"/>
      <c r="D83" s="110"/>
      <c r="E83" s="271"/>
      <c r="F83" s="61">
        <f ca="1" t="shared" si="2"/>
        <v>0</v>
      </c>
      <c r="G83" s="61">
        <f ca="1" t="shared" si="3"/>
        <v>0</v>
      </c>
    </row>
    <row r="84" ht="15" spans="1:8">
      <c r="A84" s="147" t="s">
        <v>12328</v>
      </c>
      <c r="B84" s="267" t="s">
        <v>12329</v>
      </c>
      <c r="C84" s="130">
        <v>2000</v>
      </c>
      <c r="D84" s="130">
        <v>2968</v>
      </c>
      <c r="E84" s="271">
        <v>1000</v>
      </c>
      <c r="F84" s="61">
        <f ca="1" t="shared" si="2"/>
        <v>0.5</v>
      </c>
      <c r="G84" s="61">
        <f ca="1" t="shared" si="3"/>
        <v>0.336927223719677</v>
      </c>
    </row>
    <row r="85" ht="15" spans="1:8">
      <c r="A85" s="147" t="s">
        <v>12336</v>
      </c>
      <c r="B85" s="273" t="s">
        <v>12395</v>
      </c>
      <c r="C85" s="130"/>
      <c r="D85" s="130"/>
      <c r="E85" s="271"/>
      <c r="F85" s="61">
        <f ca="1" t="shared" si="2"/>
        <v>0</v>
      </c>
      <c r="G85" s="61">
        <f ca="1" t="shared" si="3"/>
        <v>0</v>
      </c>
      <c r="H85" s="3" t="s">
        <v>12396</v>
      </c>
    </row>
    <row r="86" ht="15" spans="1:8">
      <c r="A86" s="147" t="s">
        <v>12336</v>
      </c>
      <c r="B86" s="274" t="s">
        <v>12397</v>
      </c>
      <c r="C86" s="130"/>
      <c r="D86" s="130"/>
      <c r="E86" s="271"/>
      <c r="F86" s="61"/>
      <c r="G86" s="61"/>
    </row>
    <row r="87" ht="15" spans="1:8">
      <c r="A87" s="147" t="s">
        <v>12336</v>
      </c>
      <c r="B87" s="275" t="s">
        <v>12398</v>
      </c>
      <c r="C87" s="130"/>
      <c r="D87" s="130"/>
      <c r="E87" s="271"/>
      <c r="F87" s="61"/>
      <c r="G87" s="61"/>
    </row>
    <row r="88" ht="15" spans="1:8">
      <c r="A88" s="147" t="s">
        <v>12339</v>
      </c>
      <c r="B88" s="273" t="s">
        <v>12399</v>
      </c>
      <c r="C88" s="130"/>
      <c r="D88" s="110"/>
      <c r="E88" s="271"/>
      <c r="F88" s="61">
        <f ca="1" t="shared" si="2"/>
        <v>0</v>
      </c>
      <c r="G88" s="61">
        <f ca="1" t="shared" si="3"/>
        <v>0</v>
      </c>
    </row>
    <row r="89" ht="15" spans="1:8">
      <c r="A89" s="147" t="s">
        <v>12339</v>
      </c>
      <c r="B89" s="274" t="s">
        <v>12400</v>
      </c>
      <c r="C89" s="130"/>
      <c r="D89" s="110"/>
      <c r="E89" s="271"/>
      <c r="F89" s="61"/>
      <c r="G89" s="61"/>
    </row>
    <row r="90" ht="15" spans="1:8">
      <c r="A90" s="147" t="s">
        <v>12339</v>
      </c>
      <c r="B90" s="275" t="s">
        <v>12401</v>
      </c>
      <c r="C90" s="130"/>
      <c r="D90" s="110"/>
      <c r="E90" s="271"/>
      <c r="F90" s="61"/>
      <c r="G90" s="61"/>
    </row>
    <row r="91" ht="15" spans="1:8">
      <c r="A91" s="147" t="s">
        <v>12343</v>
      </c>
      <c r="B91" s="273" t="s">
        <v>12402</v>
      </c>
      <c r="C91" s="130"/>
      <c r="D91" s="110"/>
      <c r="E91" s="110"/>
      <c r="F91" s="61">
        <f ca="1" t="shared" si="2"/>
        <v>0</v>
      </c>
      <c r="G91" s="61">
        <f ca="1" t="shared" si="3"/>
        <v>0</v>
      </c>
    </row>
    <row r="92" ht="15" spans="1:8">
      <c r="A92" s="147" t="s">
        <v>12343</v>
      </c>
      <c r="B92" s="274" t="s">
        <v>12403</v>
      </c>
      <c r="C92" s="130"/>
      <c r="D92" s="110"/>
      <c r="E92" s="110"/>
      <c r="F92" s="61"/>
      <c r="G92" s="61"/>
    </row>
    <row r="93" ht="15" spans="1:8">
      <c r="A93" s="147" t="s">
        <v>12343</v>
      </c>
      <c r="B93" s="275" t="s">
        <v>12404</v>
      </c>
      <c r="C93" s="130"/>
      <c r="D93" s="110"/>
      <c r="E93" s="110"/>
      <c r="F93" s="61"/>
      <c r="G93" s="61"/>
    </row>
    <row r="94" ht="15" spans="1:8">
      <c r="A94" s="147" t="s">
        <v>12347</v>
      </c>
      <c r="B94" s="273" t="s">
        <v>12405</v>
      </c>
      <c r="C94" s="130"/>
      <c r="D94" s="110"/>
      <c r="E94" s="110"/>
      <c r="F94" s="61">
        <f ca="1" t="shared" si="2"/>
        <v>0</v>
      </c>
      <c r="G94" s="61">
        <f ca="1" t="shared" si="3"/>
        <v>0</v>
      </c>
    </row>
    <row r="95" ht="15" spans="1:8">
      <c r="A95" s="147" t="s">
        <v>12347</v>
      </c>
      <c r="B95" s="274" t="s">
        <v>12406</v>
      </c>
      <c r="C95" s="130"/>
      <c r="D95" s="110"/>
      <c r="E95" s="110"/>
      <c r="F95" s="61"/>
      <c r="G95" s="61"/>
    </row>
    <row r="96" ht="15" spans="1:8">
      <c r="A96" s="147" t="s">
        <v>12347</v>
      </c>
      <c r="B96" s="275" t="s">
        <v>12407</v>
      </c>
      <c r="C96" s="130"/>
      <c r="D96" s="110"/>
      <c r="E96" s="110"/>
      <c r="F96" s="61"/>
      <c r="G96" s="61"/>
    </row>
    <row r="97" ht="15" spans="1:8">
      <c r="A97" s="147" t="s">
        <v>12363</v>
      </c>
      <c r="B97" s="267" t="s">
        <v>12364</v>
      </c>
      <c r="C97" s="130">
        <v>3700</v>
      </c>
      <c r="D97" s="110"/>
      <c r="E97" s="110"/>
      <c r="F97" s="61">
        <f ca="1" t="shared" si="2"/>
        <v>0</v>
      </c>
      <c r="G97" s="61">
        <f ca="1" t="shared" si="3"/>
        <v>0</v>
      </c>
    </row>
    <row r="98" ht="15" spans="1:8">
      <c r="A98" s="147" t="s">
        <v>12367</v>
      </c>
      <c r="B98" s="267" t="s">
        <v>12368</v>
      </c>
      <c r="C98" s="130"/>
      <c r="D98" s="110"/>
      <c r="E98" s="110"/>
      <c r="F98" s="61">
        <f ca="1" t="shared" si="2"/>
        <v>0</v>
      </c>
      <c r="G98" s="61">
        <f ca="1" t="shared" si="3"/>
        <v>0</v>
      </c>
    </row>
    <row r="99" ht="15" spans="1:8">
      <c r="A99" s="147" t="s">
        <v>12371</v>
      </c>
      <c r="B99" s="267" t="s">
        <v>12372</v>
      </c>
      <c r="C99" s="130"/>
      <c r="D99" s="110"/>
      <c r="E99" s="110"/>
      <c r="F99" s="61">
        <f ca="1" t="shared" si="2"/>
        <v>0</v>
      </c>
      <c r="G99" s="61">
        <f ca="1" t="shared" si="3"/>
        <v>0</v>
      </c>
    </row>
    <row r="100" ht="15" spans="1:8">
      <c r="A100" s="147" t="s">
        <v>12375</v>
      </c>
      <c r="B100" s="267" t="s">
        <v>12376</v>
      </c>
      <c r="C100" s="130"/>
      <c r="D100" s="110"/>
      <c r="E100" s="110"/>
      <c r="F100" s="61">
        <f ca="1" t="shared" si="2"/>
        <v>0</v>
      </c>
      <c r="G100" s="61">
        <f ca="1" t="shared" si="3"/>
        <v>0</v>
      </c>
    </row>
    <row r="101" ht="15" spans="1:8">
      <c r="A101" s="383" t="s">
        <v>12148</v>
      </c>
      <c r="B101" s="267" t="s">
        <v>12149</v>
      </c>
      <c r="C101" s="130"/>
      <c r="D101" s="110"/>
      <c r="E101" s="110"/>
      <c r="F101" s="61">
        <f ca="1" t="shared" si="2"/>
        <v>0</v>
      </c>
      <c r="G101" s="61">
        <f ca="1" t="shared" si="3"/>
        <v>0</v>
      </c>
    </row>
    <row r="102" ht="15" spans="1:8">
      <c r="A102" s="383" t="s">
        <v>12152</v>
      </c>
      <c r="B102" s="65" t="s">
        <v>12153</v>
      </c>
      <c r="C102" s="130"/>
      <c r="D102" s="110"/>
      <c r="E102" s="110"/>
      <c r="F102" s="61">
        <f ca="1" t="shared" si="2"/>
        <v>0</v>
      </c>
      <c r="G102" s="61">
        <f ca="1" t="shared" si="3"/>
        <v>0</v>
      </c>
    </row>
    <row r="103" ht="15" spans="1:8">
      <c r="A103" s="385" t="s">
        <v>12408</v>
      </c>
      <c r="B103" s="69" t="s">
        <v>12409</v>
      </c>
      <c r="C103" s="130"/>
      <c r="D103" s="110"/>
      <c r="E103" s="110"/>
      <c r="F103" s="61">
        <f ca="1" t="shared" si="2"/>
        <v>0</v>
      </c>
      <c r="G103" s="61">
        <f ca="1" t="shared" si="3"/>
        <v>0</v>
      </c>
    </row>
    <row r="104" ht="15" spans="1:8">
      <c r="A104" s="383" t="s">
        <v>12156</v>
      </c>
      <c r="B104" s="267" t="s">
        <v>12157</v>
      </c>
      <c r="C104" s="130"/>
      <c r="D104" s="110"/>
      <c r="E104" s="110"/>
      <c r="F104" s="61">
        <f ca="1" t="shared" si="2"/>
        <v>0</v>
      </c>
      <c r="G104" s="61">
        <f ca="1" t="shared" si="3"/>
        <v>0</v>
      </c>
    </row>
    <row r="105" ht="15.75" spans="1:8">
      <c r="A105" s="147" t="s">
        <v>12280</v>
      </c>
      <c r="B105" s="58" t="s">
        <v>12281</v>
      </c>
      <c r="C105" s="131">
        <v>2907</v>
      </c>
      <c r="D105" s="131">
        <v>2907</v>
      </c>
      <c r="E105" s="131">
        <v>2907</v>
      </c>
      <c r="F105" s="61">
        <f ca="1" t="shared" si="2"/>
        <v>1</v>
      </c>
      <c r="G105" s="61">
        <f ca="1" t="shared" si="3"/>
        <v>1</v>
      </c>
    </row>
    <row r="106" ht="15.75" spans="1:8">
      <c r="A106" s="147" t="s">
        <v>12284</v>
      </c>
      <c r="B106" s="65" t="s">
        <v>12285</v>
      </c>
      <c r="C106" s="131">
        <v>34693</v>
      </c>
      <c r="D106" s="131">
        <v>36647</v>
      </c>
      <c r="E106" s="131">
        <v>36071</v>
      </c>
      <c r="F106" s="61">
        <f ca="1" t="shared" si="2"/>
        <v>1.03971982820742</v>
      </c>
      <c r="G106" s="61">
        <f ca="1" t="shared" si="3"/>
        <v>0.984282478784075</v>
      </c>
    </row>
    <row r="107" ht="15" spans="1:8">
      <c r="A107" s="385" t="s">
        <v>12410</v>
      </c>
      <c r="B107" s="69" t="s">
        <v>12411</v>
      </c>
      <c r="C107" s="130"/>
      <c r="D107" s="110"/>
      <c r="E107" s="110"/>
      <c r="F107" s="61">
        <f ca="1" t="shared" si="2"/>
        <v>0</v>
      </c>
      <c r="G107" s="61">
        <f ca="1" t="shared" si="3"/>
        <v>0</v>
      </c>
    </row>
    <row r="108" ht="15" spans="1:8">
      <c r="A108" s="147" t="s">
        <v>12296</v>
      </c>
      <c r="B108" s="268" t="s">
        <v>12297</v>
      </c>
      <c r="C108" s="130"/>
      <c r="D108" s="110">
        <v>3700</v>
      </c>
      <c r="E108" s="110"/>
      <c r="F108" s="61">
        <f ca="1" t="shared" si="2"/>
        <v>0</v>
      </c>
      <c r="G108" s="61">
        <f ca="1" t="shared" si="3"/>
        <v>0</v>
      </c>
      <c r="H108" s="3" t="s">
        <v>12412</v>
      </c>
    </row>
    <row r="109" ht="15" spans="1:8">
      <c r="A109" s="385" t="s">
        <v>12413</v>
      </c>
      <c r="B109" s="69" t="s">
        <v>12414</v>
      </c>
      <c r="C109" s="130"/>
      <c r="D109" s="110"/>
      <c r="E109" s="110"/>
      <c r="F109" s="61">
        <f ca="1" t="shared" si="2"/>
        <v>0</v>
      </c>
      <c r="G109" s="61">
        <f ca="1" t="shared" si="3"/>
        <v>0</v>
      </c>
    </row>
    <row r="110" ht="15" spans="1:8">
      <c r="A110" s="385" t="s">
        <v>12415</v>
      </c>
      <c r="B110" s="69" t="s">
        <v>12416</v>
      </c>
      <c r="C110" s="130"/>
      <c r="D110" s="110"/>
      <c r="E110" s="110"/>
      <c r="F110" s="61">
        <f ca="1" t="shared" si="2"/>
        <v>0</v>
      </c>
      <c r="G110" s="61">
        <f ca="1" t="shared" si="3"/>
        <v>0</v>
      </c>
    </row>
    <row r="111" ht="15" spans="1:8">
      <c r="A111" s="147" t="s">
        <v>12310</v>
      </c>
      <c r="B111" s="268" t="s">
        <v>12311</v>
      </c>
      <c r="C111" s="130"/>
      <c r="D111" s="130"/>
      <c r="E111" s="110"/>
      <c r="F111" s="61">
        <f ca="1" t="shared" si="2"/>
        <v>0</v>
      </c>
      <c r="G111" s="61">
        <f ca="1" t="shared" si="3"/>
        <v>0</v>
      </c>
    </row>
    <row r="112" ht="15" spans="1:8">
      <c r="A112" s="147" t="s">
        <v>12314</v>
      </c>
      <c r="B112" s="268" t="s">
        <v>12315</v>
      </c>
      <c r="C112" s="130"/>
      <c r="D112" s="130"/>
      <c r="E112" s="110"/>
      <c r="F112" s="61">
        <f ca="1" t="shared" si="2"/>
        <v>0</v>
      </c>
      <c r="G112" s="61">
        <f ca="1" t="shared" si="3"/>
        <v>0</v>
      </c>
    </row>
    <row r="113" ht="15" spans="1:8">
      <c r="A113" s="147" t="s">
        <v>12318</v>
      </c>
      <c r="B113" s="268" t="s">
        <v>12319</v>
      </c>
      <c r="C113" s="130"/>
      <c r="D113" s="130"/>
      <c r="E113" s="110"/>
      <c r="F113" s="61">
        <f ca="1" t="shared" si="2"/>
        <v>0</v>
      </c>
      <c r="G113" s="61">
        <f ca="1" t="shared" si="3"/>
        <v>0</v>
      </c>
    </row>
    <row r="114" ht="15" spans="1:8">
      <c r="A114" s="147" t="s">
        <v>12322</v>
      </c>
      <c r="B114" s="268" t="s">
        <v>12323</v>
      </c>
      <c r="C114" s="130"/>
      <c r="D114" s="110"/>
      <c r="E114" s="110"/>
      <c r="F114" s="61">
        <f ca="1" t="shared" si="2"/>
        <v>0</v>
      </c>
      <c r="G114" s="61">
        <f ca="1" t="shared" si="3"/>
        <v>0</v>
      </c>
    </row>
    <row r="115" ht="15" spans="1:8">
      <c r="A115" s="385" t="s">
        <v>12417</v>
      </c>
      <c r="B115" s="69" t="s">
        <v>12418</v>
      </c>
      <c r="C115" s="130"/>
      <c r="D115" s="110"/>
      <c r="E115" s="110"/>
      <c r="F115" s="61">
        <f ca="1" t="shared" si="2"/>
        <v>0</v>
      </c>
      <c r="G115" s="61">
        <f ca="1" t="shared" si="3"/>
        <v>0</v>
      </c>
    </row>
    <row r="116" ht="15" spans="1:8">
      <c r="A116" s="147" t="s">
        <v>12326</v>
      </c>
      <c r="B116" s="268" t="s">
        <v>12327</v>
      </c>
      <c r="C116" s="130"/>
      <c r="D116" s="110">
        <v>1277</v>
      </c>
      <c r="E116" s="110"/>
      <c r="F116" s="61">
        <f ca="1" t="shared" si="2"/>
        <v>0</v>
      </c>
      <c r="G116" s="61">
        <f ca="1" t="shared" si="3"/>
        <v>0</v>
      </c>
    </row>
    <row r="117" ht="15" spans="1:8">
      <c r="A117" s="147" t="s">
        <v>12330</v>
      </c>
      <c r="B117" s="268" t="s">
        <v>12331</v>
      </c>
      <c r="C117" s="130"/>
      <c r="D117" s="110"/>
      <c r="E117" s="110"/>
      <c r="F117" s="61">
        <f ca="1" t="shared" si="2"/>
        <v>0</v>
      </c>
      <c r="G117" s="61">
        <f ca="1" t="shared" si="3"/>
        <v>0</v>
      </c>
    </row>
    <row r="118" ht="15" spans="1:8">
      <c r="A118" s="147" t="s">
        <v>12338</v>
      </c>
      <c r="B118" s="276" t="s">
        <v>12419</v>
      </c>
      <c r="C118" s="130"/>
      <c r="D118" s="110"/>
      <c r="E118" s="110"/>
      <c r="F118" s="61">
        <f ca="1" t="shared" si="2"/>
        <v>0</v>
      </c>
      <c r="G118" s="61">
        <f ca="1" t="shared" si="3"/>
        <v>0</v>
      </c>
      <c r="H118" s="3" t="s">
        <v>12420</v>
      </c>
    </row>
    <row r="119" ht="15" spans="1:8">
      <c r="A119" s="147" t="s">
        <v>12338</v>
      </c>
      <c r="B119" s="277" t="s">
        <v>12421</v>
      </c>
      <c r="C119" s="130"/>
      <c r="D119" s="110"/>
      <c r="E119" s="110"/>
      <c r="F119" s="61"/>
      <c r="G119" s="61"/>
    </row>
    <row r="120" ht="15" spans="1:8">
      <c r="A120" s="147" t="s">
        <v>12338</v>
      </c>
      <c r="B120" s="278" t="s">
        <v>12422</v>
      </c>
      <c r="C120" s="130"/>
      <c r="D120" s="110"/>
      <c r="E120" s="110"/>
      <c r="F120" s="61"/>
      <c r="G120" s="61"/>
    </row>
    <row r="121" ht="15" spans="1:8">
      <c r="A121" s="147" t="s">
        <v>12341</v>
      </c>
      <c r="B121" s="276" t="s">
        <v>12423</v>
      </c>
      <c r="C121" s="130"/>
      <c r="D121" s="110"/>
      <c r="E121" s="110"/>
      <c r="F121" s="61">
        <f ca="1" t="shared" si="2"/>
        <v>0</v>
      </c>
      <c r="G121" s="61">
        <f ca="1" t="shared" si="3"/>
        <v>0</v>
      </c>
    </row>
    <row r="122" ht="15" spans="1:8">
      <c r="A122" s="147" t="s">
        <v>12341</v>
      </c>
      <c r="B122" s="277" t="s">
        <v>12424</v>
      </c>
      <c r="C122" s="130"/>
      <c r="D122" s="110"/>
      <c r="E122" s="110"/>
      <c r="F122" s="61"/>
      <c r="G122" s="61"/>
    </row>
    <row r="123" ht="15" spans="1:8">
      <c r="A123" s="147" t="s">
        <v>12341</v>
      </c>
      <c r="B123" s="278" t="s">
        <v>12425</v>
      </c>
      <c r="C123" s="130"/>
      <c r="D123" s="110"/>
      <c r="E123" s="110"/>
      <c r="F123" s="61"/>
      <c r="G123" s="61"/>
    </row>
    <row r="124" ht="15" spans="1:8">
      <c r="A124" s="147" t="s">
        <v>12345</v>
      </c>
      <c r="B124" s="276" t="s">
        <v>12426</v>
      </c>
      <c r="C124" s="130"/>
      <c r="D124" s="110"/>
      <c r="E124" s="110"/>
      <c r="F124" s="61">
        <f ca="1" t="shared" si="2"/>
        <v>0</v>
      </c>
      <c r="G124" s="61">
        <f ca="1" t="shared" si="3"/>
        <v>0</v>
      </c>
    </row>
    <row r="125" ht="15" spans="1:8">
      <c r="A125" s="147" t="s">
        <v>12345</v>
      </c>
      <c r="B125" s="277" t="s">
        <v>12427</v>
      </c>
      <c r="C125" s="130"/>
      <c r="D125" s="110"/>
      <c r="E125" s="110"/>
      <c r="F125" s="61"/>
      <c r="G125" s="61"/>
    </row>
    <row r="126" ht="15" spans="1:8">
      <c r="A126" s="147" t="s">
        <v>12345</v>
      </c>
      <c r="B126" s="278" t="s">
        <v>12428</v>
      </c>
      <c r="C126" s="130"/>
      <c r="D126" s="110"/>
      <c r="E126" s="110"/>
      <c r="F126" s="61"/>
      <c r="G126" s="61"/>
    </row>
    <row r="127" ht="15" spans="1:8">
      <c r="A127" s="147" t="s">
        <v>12349</v>
      </c>
      <c r="B127" s="276" t="s">
        <v>12429</v>
      </c>
      <c r="C127" s="130"/>
      <c r="D127" s="110"/>
      <c r="E127" s="110"/>
      <c r="F127" s="61">
        <f ca="1" t="shared" si="2"/>
        <v>0</v>
      </c>
      <c r="G127" s="61">
        <f ca="1" t="shared" si="3"/>
        <v>0</v>
      </c>
    </row>
    <row r="128" ht="15" spans="1:8">
      <c r="A128" s="147" t="s">
        <v>12349</v>
      </c>
      <c r="B128" s="277" t="s">
        <v>12430</v>
      </c>
      <c r="C128" s="130"/>
      <c r="D128" s="110"/>
      <c r="E128" s="110"/>
      <c r="F128" s="61"/>
      <c r="G128" s="61"/>
    </row>
    <row r="129" ht="15" spans="1:7">
      <c r="A129" s="147" t="s">
        <v>12349</v>
      </c>
      <c r="B129" s="278" t="s">
        <v>12431</v>
      </c>
      <c r="C129" s="130"/>
      <c r="D129" s="110"/>
      <c r="E129" s="110"/>
      <c r="F129" s="61"/>
      <c r="G129" s="61"/>
    </row>
    <row r="130" ht="15" spans="1:7">
      <c r="A130" s="147" t="s">
        <v>12361</v>
      </c>
      <c r="B130" s="58" t="s">
        <v>12362</v>
      </c>
      <c r="C130" s="130">
        <v>1931</v>
      </c>
      <c r="D130" s="130">
        <v>18531</v>
      </c>
      <c r="E130" s="110">
        <v>1520</v>
      </c>
      <c r="F130" s="61">
        <f ca="1" t="shared" si="2"/>
        <v>0.787156913516313</v>
      </c>
      <c r="G130" s="61">
        <f ca="1" t="shared" si="3"/>
        <v>0.0820247153418596</v>
      </c>
    </row>
    <row r="131" ht="15" spans="1:7">
      <c r="A131" s="147" t="s">
        <v>12365</v>
      </c>
      <c r="B131" s="58" t="s">
        <v>12366</v>
      </c>
      <c r="C131" s="130"/>
      <c r="D131" s="110"/>
      <c r="E131" s="110"/>
      <c r="F131" s="61">
        <f ca="1" t="shared" si="2"/>
        <v>0</v>
      </c>
      <c r="G131" s="61">
        <f ca="1" t="shared" si="3"/>
        <v>0</v>
      </c>
    </row>
    <row r="132" ht="15" spans="1:7">
      <c r="A132" s="147" t="s">
        <v>12369</v>
      </c>
      <c r="B132" s="268" t="s">
        <v>12370</v>
      </c>
      <c r="C132" s="130"/>
      <c r="D132" s="110"/>
      <c r="E132" s="110"/>
      <c r="F132" s="61">
        <f ca="1" t="shared" si="2"/>
        <v>0</v>
      </c>
      <c r="G132" s="61">
        <f ca="1" t="shared" si="3"/>
        <v>0</v>
      </c>
    </row>
    <row r="133" ht="15" spans="1:7">
      <c r="A133" s="147" t="s">
        <v>12373</v>
      </c>
      <c r="B133" s="268" t="s">
        <v>12374</v>
      </c>
      <c r="C133" s="130"/>
      <c r="D133" s="110"/>
      <c r="E133" s="110"/>
      <c r="F133" s="61">
        <f ca="1" t="shared" si="2"/>
        <v>0</v>
      </c>
      <c r="G133" s="61">
        <f ca="1" t="shared" si="3"/>
        <v>0</v>
      </c>
    </row>
    <row r="134" hidden="1"/>
  </sheetData>
  <sheetProtection algorithmName="SHA-512" hashValue="uefj9TfyUoaP8ObUr/EBmfTX2VpSKauksoc+UkBaNNd5h+uunoJaDw1oYI26i5WKibcRyQJ8LXXTvWKDx+qu0A==" saltValue="gwaaJFgECE6vQTMe3fpUZw==" spinCount="100000" sheet="1" formatColumns="0" formatRows="0" autoFilter="0" objects="1" scenarios="1"/>
  <sortState ref="A12:B133">
    <sortCondition ref="A12:A133"/>
  </sortState>
  <mergeCells count="6">
    <mergeCell ref="A2:G2"/>
    <mergeCell ref="E4:G4"/>
    <mergeCell ref="A4:A5"/>
    <mergeCell ref="B4:B5"/>
    <mergeCell ref="C4:C5"/>
    <mergeCell ref="D4:D5"/>
  </mergeCells>
  <printOptions horizontalCentered="1"/>
  <pageMargins left="0.47244094488189" right="0.47244094488189" top="0.590551181102362" bottom="0.47244094488189" header="0.31496062992126" footer="0.31496062992126"/>
  <pageSetup paperSize="9" scale="89" fitToHeight="0" orientation="portrait" blackAndWhite="1"/>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HS229"/>
  <sheetViews>
    <sheetView showGridLines="0" showZeros="0" workbookViewId="0">
      <pane xSplit="4" ySplit="7" topLeftCell="E213" activePane="bottomRight" state="frozen"/>
      <selection/>
      <selection pane="topRight"/>
      <selection pane="bottomLeft"/>
      <selection pane="bottomRight" activeCell="G12" sqref="G12"/>
    </sheetView>
  </sheetViews>
  <sheetFormatPr defaultColWidth="8.8" defaultRowHeight="14.25"/>
  <cols>
    <col min="1" max="1" width="5.9" style="70" customWidth="1"/>
    <col min="2" max="2" width="30.2" style="70" customWidth="1"/>
    <col min="3" max="3" width="14" style="256" customWidth="1"/>
    <col min="4" max="6" width="14" style="99" customWidth="1"/>
    <col min="7" max="7" width="14" style="256" customWidth="1"/>
    <col min="8" max="9" width="14" style="99" customWidth="1"/>
    <col min="10" max="16384" width="8.8" style="70"/>
  </cols>
  <sheetData>
    <row r="1" ht="18.75" spans="1:9">
      <c r="A1" s="100" t="s">
        <v>12432</v>
      </c>
      <c r="B1" s="46">
        <f t="array" ref="B1">IF(SUMPRODUCT(ISTEXT(G6:G200)*ROW(G6:G200))&gt;0,"录入了非数字，请检查 "&amp;IFERROR(ADDRESS(SUMPRODUCT(MAX(ISTEXT(G6:G200)*ROW(G6:G200))),7)&amp;" 单元格！",0),IF(SUMPRODUCT(ISTEXT(H6:H200)*ROW(H6:H200))&gt;0,"录入了非数字，请检查 "&amp;IFERROR(ADDRESS(SUMPRODUCT(MAX(ISTEXT(H6:H200)*ROW(H6:H200))),8)&amp;" 单元格！",0),IF(SUMPRODUCT(ISTEXT(D6:D200)*ROW(D6:D200))&gt;0,"录入了非数字，请检查 "&amp;IFERROR(ADDRESS(SUMPRODUCT(MAX(ISTEXT(D6:D200)*ROW(D6:D200))),4)&amp;" 单元格！",0),IF(SUMPRODUCT(ISTEXT(E6:E200)*ROW(E6:E200))&gt;0,"录入了非数字，请检查 "&amp;IFERROR(ADDRESS(SUMPRODUCT(MAX(ISTEXT(E6:E200)*ROW(E6:E200))),5)&amp;" 单元格！",0),IF(SUMPRODUCT(ISTEXT(F6:F200)*ROW(F6:F200))&gt;0,"录入了非数字，请检查 "&amp;IFERROR(ADDRESS(SUMPRODUCT(MAX((ISTEXT(F6:F200)*ROW(F6:F200)))),6)&amp;" 单元格！",0),IF(SUMPRODUCT(ISERROR(C228:I228)*COLUMN(C228:I228))&gt;0,"录入了错误值，请检查 "&amp;IFERROR(CHAR(SUMPRODUCT(MAX(ISERROR(C228:H228)*COLUMN(C228:H228)))+64)&amp;" 列！",0),0))))))</f>
        <v>0</v>
      </c>
    </row>
    <row r="2" s="97" customFormat="1" ht="24" spans="1:9">
      <c r="A2" s="48" t="s">
        <v>12433</v>
      </c>
      <c r="B2" s="48"/>
      <c r="C2" s="101"/>
      <c r="D2" s="101"/>
      <c r="E2" s="101"/>
      <c r="F2" s="101"/>
      <c r="G2" s="101"/>
      <c r="H2" s="101"/>
      <c r="I2" s="101"/>
    </row>
    <row r="3" ht="18" customHeight="1" spans="1:9">
      <c r="I3" s="257" t="s">
        <v>9749</v>
      </c>
    </row>
    <row r="4" s="98" customFormat="1" ht="31.5" customHeight="1" spans="1:9">
      <c r="A4" s="258" t="s">
        <v>9814</v>
      </c>
      <c r="B4" s="258"/>
      <c r="C4" s="103" t="s">
        <v>12434</v>
      </c>
      <c r="D4" s="103" t="s">
        <v>12435</v>
      </c>
      <c r="E4" s="103" t="s">
        <v>12436</v>
      </c>
      <c r="F4" s="103" t="s">
        <v>12437</v>
      </c>
      <c r="G4" s="103" t="s">
        <v>12291</v>
      </c>
      <c r="H4" s="103" t="s">
        <v>12438</v>
      </c>
      <c r="I4" s="103" t="s">
        <v>12439</v>
      </c>
    </row>
    <row r="5" s="98" customFormat="1" ht="27" customHeight="1" spans="1:9">
      <c r="A5" s="258" t="s">
        <v>12440</v>
      </c>
      <c r="B5" s="258" t="s">
        <v>12441</v>
      </c>
      <c r="C5" s="103"/>
      <c r="D5" s="103"/>
      <c r="E5" s="103"/>
      <c r="F5" s="103"/>
      <c r="G5" s="103"/>
      <c r="H5" s="103"/>
      <c r="I5" s="103"/>
    </row>
    <row r="6" s="98" customFormat="1" ht="27" hidden="1" customHeight="1" spans="1:9">
      <c r="A6" s="258"/>
      <c r="B6" s="258"/>
      <c r="C6" s="103"/>
      <c r="D6" s="103"/>
      <c r="E6" s="103"/>
      <c r="F6" s="103"/>
      <c r="G6" s="103"/>
      <c r="H6" s="103"/>
      <c r="I6" s="103"/>
    </row>
    <row r="7" ht="20.1" customHeight="1" spans="1:9">
      <c r="A7" s="259" t="s">
        <v>9818</v>
      </c>
      <c r="B7" s="260" t="s">
        <v>9819</v>
      </c>
      <c r="C7" s="91">
        <f>VLOOKUP(A7,表二!$A$6:$E$222,5,0)</f>
        <v>265</v>
      </c>
      <c r="D7" s="110">
        <v>265</v>
      </c>
      <c r="E7" s="110"/>
      <c r="F7" s="110"/>
      <c r="G7" s="110"/>
      <c r="H7" s="110"/>
      <c r="I7" s="91">
        <f ca="1">C7-SUM(OFFSET(I7,0,-5,1,5))</f>
        <v>0</v>
      </c>
    </row>
    <row r="8" ht="20.1" customHeight="1" spans="1:9">
      <c r="A8" s="259" t="s">
        <v>9820</v>
      </c>
      <c r="B8" s="260" t="s">
        <v>9821</v>
      </c>
      <c r="C8" s="91">
        <f>VLOOKUP(A8,表二!$A$6:$E$222,5,0)</f>
        <v>103</v>
      </c>
      <c r="D8" s="110">
        <v>103</v>
      </c>
      <c r="E8" s="110"/>
      <c r="F8" s="110"/>
      <c r="G8" s="110"/>
      <c r="H8" s="110"/>
      <c r="I8" s="91">
        <f ca="1" t="shared" ref="I8:I71" si="0">C8-SUM(OFFSET(I8,0,-5,1,5))</f>
        <v>0</v>
      </c>
    </row>
    <row r="9" ht="20.1" customHeight="1" spans="1:9">
      <c r="A9" s="259" t="s">
        <v>9822</v>
      </c>
      <c r="B9" s="260" t="s">
        <v>9823</v>
      </c>
      <c r="C9" s="91">
        <f>VLOOKUP(A9,表二!$A$6:$E$222,5,0)</f>
        <v>940</v>
      </c>
      <c r="D9" s="110">
        <v>940</v>
      </c>
      <c r="E9" s="110"/>
      <c r="F9" s="110"/>
      <c r="G9" s="110"/>
      <c r="H9" s="110"/>
      <c r="I9" s="91">
        <f ca="1" t="shared" si="0"/>
        <v>0</v>
      </c>
    </row>
    <row r="10" ht="20.1" customHeight="1" spans="1:9">
      <c r="A10" s="259" t="s">
        <v>9824</v>
      </c>
      <c r="B10" s="260" t="s">
        <v>9825</v>
      </c>
      <c r="C10" s="91">
        <f>VLOOKUP(A10,表二!$A$6:$E$222,5,0)</f>
        <v>70</v>
      </c>
      <c r="D10" s="110">
        <v>70</v>
      </c>
      <c r="E10" s="110"/>
      <c r="F10" s="110"/>
      <c r="G10" s="110"/>
      <c r="H10" s="110"/>
      <c r="I10" s="91">
        <f ca="1" t="shared" si="0"/>
        <v>0</v>
      </c>
    </row>
    <row r="11" ht="20.1" customHeight="1" spans="1:9">
      <c r="A11" s="259" t="s">
        <v>9826</v>
      </c>
      <c r="B11" s="260" t="s">
        <v>9827</v>
      </c>
      <c r="C11" s="91">
        <f>VLOOKUP(A11,表二!$A$6:$E$222,5,0)</f>
        <v>190</v>
      </c>
      <c r="D11" s="110">
        <v>190</v>
      </c>
      <c r="E11" s="110"/>
      <c r="F11" s="110"/>
      <c r="G11" s="110"/>
      <c r="H11" s="110"/>
      <c r="I11" s="91">
        <f ca="1" t="shared" si="0"/>
        <v>0</v>
      </c>
    </row>
    <row r="12" ht="20.1" customHeight="1" spans="1:9">
      <c r="A12" s="259" t="s">
        <v>9828</v>
      </c>
      <c r="B12" s="260" t="s">
        <v>9829</v>
      </c>
      <c r="C12" s="91">
        <f>VLOOKUP(A12,表二!$A$6:$E$222,5,0)</f>
        <v>290</v>
      </c>
      <c r="D12" s="110">
        <v>290</v>
      </c>
      <c r="E12" s="110"/>
      <c r="F12" s="110"/>
      <c r="G12" s="110"/>
      <c r="H12" s="110"/>
      <c r="I12" s="91">
        <f ca="1" t="shared" si="0"/>
        <v>0</v>
      </c>
    </row>
    <row r="13" ht="20.1" customHeight="1" spans="1:9">
      <c r="A13" s="259" t="s">
        <v>9830</v>
      </c>
      <c r="B13" s="260" t="s">
        <v>9831</v>
      </c>
      <c r="C13" s="91">
        <f>VLOOKUP(A13,表二!$A$6:$E$222,5,0)</f>
        <v>160</v>
      </c>
      <c r="D13" s="110">
        <v>160</v>
      </c>
      <c r="E13" s="110"/>
      <c r="F13" s="110"/>
      <c r="G13" s="110"/>
      <c r="H13" s="110"/>
      <c r="I13" s="91">
        <f ca="1" t="shared" si="0"/>
        <v>0</v>
      </c>
    </row>
    <row r="14" ht="20.1" customHeight="1" spans="1:9">
      <c r="A14" s="259" t="s">
        <v>9832</v>
      </c>
      <c r="B14" s="260" t="s">
        <v>9833</v>
      </c>
      <c r="C14" s="91">
        <f>VLOOKUP(A14,表二!$A$6:$E$222,5,0)</f>
        <v>158</v>
      </c>
      <c r="D14" s="110">
        <v>158</v>
      </c>
      <c r="E14" s="110"/>
      <c r="F14" s="110"/>
      <c r="G14" s="110"/>
      <c r="H14" s="110"/>
      <c r="I14" s="91">
        <f ca="1" t="shared" si="0"/>
        <v>0</v>
      </c>
    </row>
    <row r="15" ht="20.1" customHeight="1" spans="1:9">
      <c r="A15" s="259" t="s">
        <v>9834</v>
      </c>
      <c r="B15" s="260" t="s">
        <v>9835</v>
      </c>
      <c r="C15" s="91">
        <f>VLOOKUP(A15,表二!$A$6:$E$222,5,0)</f>
        <v>0</v>
      </c>
      <c r="D15" s="110"/>
      <c r="E15" s="110"/>
      <c r="F15" s="110"/>
      <c r="G15" s="110"/>
      <c r="H15" s="110"/>
      <c r="I15" s="91">
        <f ca="1" t="shared" si="0"/>
        <v>0</v>
      </c>
    </row>
    <row r="16" ht="20.1" customHeight="1" spans="1:9">
      <c r="A16" s="259" t="s">
        <v>9836</v>
      </c>
      <c r="B16" s="260" t="s">
        <v>9837</v>
      </c>
      <c r="C16" s="91">
        <f>VLOOKUP(A16,表二!$A$6:$E$222,5,0)</f>
        <v>306</v>
      </c>
      <c r="D16" s="110">
        <v>306</v>
      </c>
      <c r="E16" s="110"/>
      <c r="F16" s="110"/>
      <c r="G16" s="110"/>
      <c r="H16" s="110"/>
      <c r="I16" s="91">
        <f ca="1" t="shared" si="0"/>
        <v>0</v>
      </c>
    </row>
    <row r="17" ht="20.1" customHeight="1" spans="1:9">
      <c r="A17" s="259" t="s">
        <v>9838</v>
      </c>
      <c r="B17" s="260" t="s">
        <v>9839</v>
      </c>
      <c r="C17" s="91">
        <f>VLOOKUP(A17,表二!$A$6:$E$222,5,0)</f>
        <v>370</v>
      </c>
      <c r="D17" s="110">
        <v>370</v>
      </c>
      <c r="E17" s="110"/>
      <c r="F17" s="110"/>
      <c r="G17" s="110"/>
      <c r="H17" s="110"/>
      <c r="I17" s="91">
        <f ca="1" t="shared" si="0"/>
        <v>0</v>
      </c>
    </row>
    <row r="18" ht="20.1" customHeight="1" spans="1:9">
      <c r="A18" s="259" t="s">
        <v>9840</v>
      </c>
      <c r="B18" s="260" t="s">
        <v>9841</v>
      </c>
      <c r="C18" s="91">
        <f>VLOOKUP(A18,表二!$A$6:$E$222,5,0)</f>
        <v>20</v>
      </c>
      <c r="D18" s="110">
        <v>20</v>
      </c>
      <c r="E18" s="110"/>
      <c r="F18" s="110"/>
      <c r="G18" s="110"/>
      <c r="H18" s="110"/>
      <c r="I18" s="91">
        <f ca="1" t="shared" si="0"/>
        <v>0</v>
      </c>
    </row>
    <row r="19" ht="20.1" customHeight="1" spans="1:9">
      <c r="A19" s="259" t="s">
        <v>9842</v>
      </c>
      <c r="B19" s="260" t="s">
        <v>9843</v>
      </c>
      <c r="C19" s="91">
        <f>VLOOKUP(A19,表二!$A$6:$E$222,5,0)</f>
        <v>0</v>
      </c>
      <c r="D19" s="110"/>
      <c r="E19" s="110"/>
      <c r="F19" s="110"/>
      <c r="G19" s="110"/>
      <c r="H19" s="110"/>
      <c r="I19" s="91">
        <f ca="1" t="shared" si="0"/>
        <v>0</v>
      </c>
    </row>
    <row r="20" ht="20.1" customHeight="1" spans="1:9">
      <c r="A20" s="259" t="s">
        <v>9844</v>
      </c>
      <c r="B20" s="260" t="s">
        <v>9845</v>
      </c>
      <c r="C20" s="91">
        <f>VLOOKUP(A20,表二!$A$6:$E$222,5,0)</f>
        <v>0</v>
      </c>
      <c r="D20" s="110"/>
      <c r="E20" s="110"/>
      <c r="F20" s="110"/>
      <c r="G20" s="110"/>
      <c r="H20" s="110"/>
      <c r="I20" s="91">
        <f ca="1" t="shared" si="0"/>
        <v>0</v>
      </c>
    </row>
    <row r="21" ht="20.1" customHeight="1" spans="1:9">
      <c r="A21" s="259" t="s">
        <v>9846</v>
      </c>
      <c r="B21" s="260" t="s">
        <v>9847</v>
      </c>
      <c r="C21" s="91">
        <f>VLOOKUP(A21,表二!$A$6:$E$222,5,0)</f>
        <v>30</v>
      </c>
      <c r="D21" s="110">
        <v>30</v>
      </c>
      <c r="E21" s="110"/>
      <c r="F21" s="110"/>
      <c r="G21" s="110"/>
      <c r="H21" s="110"/>
      <c r="I21" s="91">
        <f ca="1" t="shared" si="0"/>
        <v>0</v>
      </c>
    </row>
    <row r="22" ht="20.1" customHeight="1" spans="1:9">
      <c r="A22" s="259" t="s">
        <v>9848</v>
      </c>
      <c r="B22" s="260" t="s">
        <v>9849</v>
      </c>
      <c r="C22" s="91">
        <f>VLOOKUP(A22,表二!$A$6:$E$222,5,0)</f>
        <v>29</v>
      </c>
      <c r="D22" s="110">
        <v>29</v>
      </c>
      <c r="E22" s="110"/>
      <c r="F22" s="110"/>
      <c r="G22" s="110"/>
      <c r="H22" s="110"/>
      <c r="I22" s="91">
        <f ca="1" t="shared" si="0"/>
        <v>0</v>
      </c>
    </row>
    <row r="23" ht="20.1" customHeight="1" spans="1:9">
      <c r="A23" s="259" t="s">
        <v>9850</v>
      </c>
      <c r="B23" s="260" t="s">
        <v>9851</v>
      </c>
      <c r="C23" s="91">
        <f>VLOOKUP(A23,表二!$A$6:$E$222,5,0)</f>
        <v>114</v>
      </c>
      <c r="D23" s="110">
        <v>114</v>
      </c>
      <c r="E23" s="110"/>
      <c r="F23" s="110"/>
      <c r="G23" s="110"/>
      <c r="H23" s="110"/>
      <c r="I23" s="91">
        <f ca="1" t="shared" si="0"/>
        <v>0</v>
      </c>
    </row>
    <row r="24" ht="20.1" customHeight="1" spans="1:9">
      <c r="A24" s="259" t="s">
        <v>9852</v>
      </c>
      <c r="B24" s="260" t="s">
        <v>9853</v>
      </c>
      <c r="C24" s="91">
        <f>VLOOKUP(A24,表二!$A$6:$E$222,5,0)</f>
        <v>430</v>
      </c>
      <c r="D24" s="110">
        <v>430</v>
      </c>
      <c r="E24" s="110"/>
      <c r="F24" s="110"/>
      <c r="G24" s="110"/>
      <c r="H24" s="110"/>
      <c r="I24" s="91">
        <f ca="1" t="shared" si="0"/>
        <v>0</v>
      </c>
    </row>
    <row r="25" ht="20.1" customHeight="1" spans="1:9">
      <c r="A25" s="259" t="s">
        <v>9854</v>
      </c>
      <c r="B25" s="260" t="s">
        <v>9855</v>
      </c>
      <c r="C25" s="91">
        <f>VLOOKUP(A25,表二!$A$6:$E$222,5,0)</f>
        <v>275</v>
      </c>
      <c r="D25" s="110">
        <v>275</v>
      </c>
      <c r="E25" s="110"/>
      <c r="F25" s="110"/>
      <c r="G25" s="110"/>
      <c r="H25" s="110"/>
      <c r="I25" s="91">
        <f ca="1" t="shared" si="0"/>
        <v>0</v>
      </c>
    </row>
    <row r="26" ht="20.1" customHeight="1" spans="1:9">
      <c r="A26" s="259" t="s">
        <v>9856</v>
      </c>
      <c r="B26" s="260" t="s">
        <v>9857</v>
      </c>
      <c r="C26" s="91">
        <f>VLOOKUP(A26,表二!$A$6:$E$222,5,0)</f>
        <v>144</v>
      </c>
      <c r="D26" s="110">
        <v>144</v>
      </c>
      <c r="E26" s="110"/>
      <c r="F26" s="110"/>
      <c r="G26" s="110"/>
      <c r="H26" s="110"/>
      <c r="I26" s="91">
        <f ca="1" t="shared" si="0"/>
        <v>0</v>
      </c>
    </row>
    <row r="27" ht="20.1" customHeight="1" spans="1:9">
      <c r="A27" s="259" t="s">
        <v>9858</v>
      </c>
      <c r="B27" s="260" t="s">
        <v>9859</v>
      </c>
      <c r="C27" s="91">
        <f>VLOOKUP(A27,表二!$A$6:$E$222,5,0)</f>
        <v>183</v>
      </c>
      <c r="D27" s="110">
        <v>183</v>
      </c>
      <c r="E27" s="110"/>
      <c r="F27" s="110"/>
      <c r="G27" s="110"/>
      <c r="H27" s="110"/>
      <c r="I27" s="91">
        <f ca="1" t="shared" si="0"/>
        <v>0</v>
      </c>
    </row>
    <row r="28" ht="20.1" customHeight="1" spans="1:9">
      <c r="A28" s="259" t="s">
        <v>9860</v>
      </c>
      <c r="B28" s="260" t="s">
        <v>9861</v>
      </c>
      <c r="C28" s="91">
        <f>VLOOKUP(A28,表二!$A$6:$E$222,5,0)</f>
        <v>0</v>
      </c>
      <c r="D28" s="110"/>
      <c r="E28" s="110"/>
      <c r="F28" s="110"/>
      <c r="G28" s="110"/>
      <c r="H28" s="110"/>
      <c r="I28" s="91">
        <f ca="1" t="shared" si="0"/>
        <v>0</v>
      </c>
    </row>
    <row r="29" ht="20.1" customHeight="1" spans="1:9">
      <c r="A29" s="259" t="s">
        <v>9862</v>
      </c>
      <c r="B29" s="260" t="s">
        <v>9863</v>
      </c>
      <c r="C29" s="91">
        <f>VLOOKUP(A29,表二!$A$6:$E$222,5,0)</f>
        <v>200</v>
      </c>
      <c r="D29" s="110">
        <v>200</v>
      </c>
      <c r="E29" s="110"/>
      <c r="F29" s="110"/>
      <c r="G29" s="110"/>
      <c r="H29" s="110"/>
      <c r="I29" s="91">
        <f ca="1" t="shared" si="0"/>
        <v>0</v>
      </c>
    </row>
    <row r="30" ht="20.1" customHeight="1" spans="1:9">
      <c r="A30" s="259" t="s">
        <v>9864</v>
      </c>
      <c r="B30" s="260" t="s">
        <v>9865</v>
      </c>
      <c r="C30" s="91">
        <f>VLOOKUP(A30,表二!$A$6:$E$222,5,0)</f>
        <v>0</v>
      </c>
      <c r="D30" s="110"/>
      <c r="E30" s="110"/>
      <c r="F30" s="110"/>
      <c r="G30" s="110"/>
      <c r="H30" s="110"/>
      <c r="I30" s="91">
        <f ca="1" t="shared" si="0"/>
        <v>0</v>
      </c>
    </row>
    <row r="31" ht="20.1" customHeight="1" spans="1:9">
      <c r="A31" s="259" t="s">
        <v>9866</v>
      </c>
      <c r="B31" s="260" t="s">
        <v>9867</v>
      </c>
      <c r="C31" s="91">
        <f>VLOOKUP(A31,表二!$A$6:$E$222,5,0)</f>
        <v>141</v>
      </c>
      <c r="D31" s="110">
        <v>140</v>
      </c>
      <c r="E31" s="110">
        <v>1</v>
      </c>
      <c r="F31" s="110"/>
      <c r="G31" s="110"/>
      <c r="H31" s="110"/>
      <c r="I31" s="91">
        <f ca="1" t="shared" si="0"/>
        <v>0</v>
      </c>
    </row>
    <row r="32" ht="20.1" customHeight="1" spans="1:9">
      <c r="A32" s="259" t="s">
        <v>9868</v>
      </c>
      <c r="B32" s="260" t="s">
        <v>9869</v>
      </c>
      <c r="C32" s="91">
        <f>VLOOKUP(A32,表二!$A$6:$E$222,5,0)</f>
        <v>150</v>
      </c>
      <c r="D32" s="110">
        <v>150</v>
      </c>
      <c r="E32" s="110"/>
      <c r="F32" s="110"/>
      <c r="G32" s="110"/>
      <c r="H32" s="110"/>
      <c r="I32" s="91">
        <f ca="1" t="shared" si="0"/>
        <v>0</v>
      </c>
    </row>
    <row r="33" ht="20.1" customHeight="1" spans="1:9">
      <c r="A33" s="259" t="s">
        <v>9870</v>
      </c>
      <c r="B33" s="260" t="s">
        <v>9871</v>
      </c>
      <c r="C33" s="91">
        <f>VLOOKUP(A33,表二!$A$6:$E$222,5,0)</f>
        <v>130</v>
      </c>
      <c r="D33" s="110">
        <v>130</v>
      </c>
      <c r="E33" s="110"/>
      <c r="F33" s="110"/>
      <c r="G33" s="110"/>
      <c r="H33" s="110"/>
      <c r="I33" s="91">
        <f ca="1" t="shared" si="0"/>
        <v>0</v>
      </c>
    </row>
    <row r="34" ht="20.1" customHeight="1" spans="1:9">
      <c r="A34" s="259" t="s">
        <v>9872</v>
      </c>
      <c r="B34" s="260" t="s">
        <v>9873</v>
      </c>
      <c r="C34" s="91">
        <f>VLOOKUP(A34,表二!$A$6:$E$222,5,0)</f>
        <v>0</v>
      </c>
      <c r="D34" s="110"/>
      <c r="E34" s="110"/>
      <c r="F34" s="110"/>
      <c r="G34" s="110"/>
      <c r="H34" s="110"/>
      <c r="I34" s="91">
        <f ca="1" t="shared" si="0"/>
        <v>0</v>
      </c>
    </row>
    <row r="35" ht="20.1" customHeight="1" spans="1:9">
      <c r="A35" s="259" t="s">
        <v>9874</v>
      </c>
      <c r="B35" s="260" t="s">
        <v>9875</v>
      </c>
      <c r="C35" s="91">
        <f>VLOOKUP(A35,表二!$A$6:$E$222,5,0)</f>
        <v>656</v>
      </c>
      <c r="D35" s="110">
        <v>656</v>
      </c>
      <c r="E35" s="110"/>
      <c r="F35" s="110"/>
      <c r="G35" s="110"/>
      <c r="H35" s="110"/>
      <c r="I35" s="91">
        <f ca="1" t="shared" si="0"/>
        <v>0</v>
      </c>
    </row>
    <row r="36" ht="20.1" customHeight="1" spans="1:9">
      <c r="A36" s="259" t="s">
        <v>9878</v>
      </c>
      <c r="B36" s="260" t="s">
        <v>9879</v>
      </c>
      <c r="C36" s="91">
        <f>VLOOKUP(A36,表二!$A$6:$E$222,5,0)</f>
        <v>0</v>
      </c>
      <c r="D36" s="110"/>
      <c r="E36" s="110"/>
      <c r="F36" s="110"/>
      <c r="G36" s="110"/>
      <c r="H36" s="110"/>
      <c r="I36" s="91">
        <f ca="1" t="shared" si="0"/>
        <v>0</v>
      </c>
    </row>
    <row r="37" ht="20.1" customHeight="1" spans="1:9">
      <c r="A37" s="259" t="s">
        <v>9880</v>
      </c>
      <c r="B37" s="260" t="s">
        <v>9881</v>
      </c>
      <c r="C37" s="91">
        <f>VLOOKUP(A37,表二!$A$6:$E$222,5,0)</f>
        <v>0</v>
      </c>
      <c r="D37" s="110"/>
      <c r="E37" s="110"/>
      <c r="F37" s="110"/>
      <c r="G37" s="110"/>
      <c r="H37" s="110"/>
      <c r="I37" s="91">
        <f ca="1" t="shared" si="0"/>
        <v>0</v>
      </c>
    </row>
    <row r="38" ht="20.1" customHeight="1" spans="1:9">
      <c r="A38" s="259" t="s">
        <v>9882</v>
      </c>
      <c r="B38" s="260" t="s">
        <v>9883</v>
      </c>
      <c r="C38" s="91">
        <f>VLOOKUP(A38,表二!$A$6:$E$222,5,0)</f>
        <v>0</v>
      </c>
      <c r="D38" s="110"/>
      <c r="E38" s="110"/>
      <c r="F38" s="110"/>
      <c r="G38" s="110"/>
      <c r="H38" s="110"/>
      <c r="I38" s="91">
        <f ca="1" t="shared" si="0"/>
        <v>0</v>
      </c>
    </row>
    <row r="39" ht="20.1" customHeight="1" spans="1:9">
      <c r="A39" s="259" t="s">
        <v>9884</v>
      </c>
      <c r="B39" s="260" t="s">
        <v>9885</v>
      </c>
      <c r="C39" s="91">
        <f>VLOOKUP(A39,表二!$A$6:$E$222,5,0)</f>
        <v>0</v>
      </c>
      <c r="D39" s="110"/>
      <c r="E39" s="110"/>
      <c r="F39" s="110"/>
      <c r="G39" s="110"/>
      <c r="H39" s="110"/>
      <c r="I39" s="91">
        <f ca="1" t="shared" si="0"/>
        <v>0</v>
      </c>
    </row>
    <row r="40" ht="20.1" customHeight="1" spans="1:9">
      <c r="A40" s="259" t="s">
        <v>9886</v>
      </c>
      <c r="B40" s="260" t="s">
        <v>9887</v>
      </c>
      <c r="C40" s="91">
        <f>VLOOKUP(A40,表二!$A$6:$E$222,5,0)</f>
        <v>0</v>
      </c>
      <c r="D40" s="110"/>
      <c r="E40" s="110"/>
      <c r="F40" s="110"/>
      <c r="G40" s="110"/>
      <c r="H40" s="110"/>
      <c r="I40" s="91">
        <f ca="1" t="shared" si="0"/>
        <v>0</v>
      </c>
    </row>
    <row r="41" ht="20.1" customHeight="1" spans="1:9">
      <c r="A41" s="259" t="s">
        <v>9888</v>
      </c>
      <c r="B41" s="260" t="s">
        <v>9889</v>
      </c>
      <c r="C41" s="91">
        <f>VLOOKUP(A41,表二!$A$6:$E$222,5,0)</f>
        <v>0</v>
      </c>
      <c r="D41" s="110"/>
      <c r="E41" s="110"/>
      <c r="F41" s="110"/>
      <c r="G41" s="110"/>
      <c r="H41" s="110"/>
      <c r="I41" s="91">
        <f ca="1" t="shared" si="0"/>
        <v>0</v>
      </c>
    </row>
    <row r="42" ht="20.1" customHeight="1" spans="1:9">
      <c r="A42" s="259" t="s">
        <v>9890</v>
      </c>
      <c r="B42" s="260" t="s">
        <v>9891</v>
      </c>
      <c r="C42" s="91">
        <f>VLOOKUP(A42,表二!$A$6:$E$222,5,0)</f>
        <v>0</v>
      </c>
      <c r="D42" s="110"/>
      <c r="E42" s="110"/>
      <c r="F42" s="110"/>
      <c r="G42" s="110"/>
      <c r="H42" s="110"/>
      <c r="I42" s="91">
        <f ca="1" t="shared" si="0"/>
        <v>0</v>
      </c>
    </row>
    <row r="43" ht="20.1" customHeight="1" spans="1:9">
      <c r="A43" s="259" t="s">
        <v>9892</v>
      </c>
      <c r="B43" s="260" t="s">
        <v>9893</v>
      </c>
      <c r="C43" s="91">
        <f>VLOOKUP(A43,表二!$A$6:$E$222,5,0)</f>
        <v>0</v>
      </c>
      <c r="D43" s="110"/>
      <c r="E43" s="110"/>
      <c r="F43" s="110"/>
      <c r="G43" s="110"/>
      <c r="H43" s="110"/>
      <c r="I43" s="91">
        <f ca="1" t="shared" si="0"/>
        <v>0</v>
      </c>
    </row>
    <row r="44" ht="20.1" customHeight="1" spans="1:9">
      <c r="A44" s="259" t="s">
        <v>9894</v>
      </c>
      <c r="B44" s="260" t="s">
        <v>9895</v>
      </c>
      <c r="C44" s="91">
        <f>VLOOKUP(A44,表二!$A$6:$E$222,5,0)</f>
        <v>0</v>
      </c>
      <c r="D44" s="110"/>
      <c r="E44" s="110"/>
      <c r="F44" s="110"/>
      <c r="G44" s="110"/>
      <c r="H44" s="110"/>
      <c r="I44" s="91">
        <f ca="1" t="shared" si="0"/>
        <v>0</v>
      </c>
    </row>
    <row r="45" ht="20.1" customHeight="1" spans="1:9">
      <c r="A45" s="259" t="s">
        <v>9898</v>
      </c>
      <c r="B45" s="260" t="s">
        <v>9899</v>
      </c>
      <c r="C45" s="91">
        <f>VLOOKUP(A45,表二!$A$6:$E$222,5,0)</f>
        <v>0</v>
      </c>
      <c r="D45" s="110"/>
      <c r="E45" s="110"/>
      <c r="F45" s="110"/>
      <c r="G45" s="110"/>
      <c r="H45" s="110"/>
      <c r="I45" s="91">
        <f ca="1" t="shared" si="0"/>
        <v>0</v>
      </c>
    </row>
    <row r="46" ht="20.1" customHeight="1" spans="1:9">
      <c r="A46" s="259" t="s">
        <v>9900</v>
      </c>
      <c r="B46" s="260" t="s">
        <v>9901</v>
      </c>
      <c r="C46" s="91">
        <f>VLOOKUP(A46,表二!$A$6:$E$222,5,0)</f>
        <v>0</v>
      </c>
      <c r="D46" s="110"/>
      <c r="E46" s="110"/>
      <c r="F46" s="110"/>
      <c r="G46" s="110"/>
      <c r="H46" s="110"/>
      <c r="I46" s="91">
        <f ca="1" t="shared" si="0"/>
        <v>0</v>
      </c>
    </row>
    <row r="47" ht="20.1" customHeight="1" spans="1:9">
      <c r="A47" s="259" t="s">
        <v>9902</v>
      </c>
      <c r="B47" s="260" t="s">
        <v>9903</v>
      </c>
      <c r="C47" s="91">
        <f>VLOOKUP(A47,表二!$A$6:$E$222,5,0)</f>
        <v>0</v>
      </c>
      <c r="D47" s="110"/>
      <c r="E47" s="110"/>
      <c r="F47" s="110"/>
      <c r="G47" s="110"/>
      <c r="H47" s="110"/>
      <c r="I47" s="91">
        <f ca="1" t="shared" si="0"/>
        <v>0</v>
      </c>
    </row>
    <row r="48" ht="20.1" customHeight="1" spans="1:9">
      <c r="A48" s="259" t="s">
        <v>9904</v>
      </c>
      <c r="B48" s="260" t="s">
        <v>9905</v>
      </c>
      <c r="C48" s="91">
        <f>VLOOKUP(A48,表二!$A$6:$E$222,5,0)</f>
        <v>49</v>
      </c>
      <c r="D48" s="110">
        <v>49</v>
      </c>
      <c r="E48" s="110"/>
      <c r="F48" s="110"/>
      <c r="G48" s="110"/>
      <c r="H48" s="110"/>
      <c r="I48" s="91">
        <f ca="1" t="shared" si="0"/>
        <v>0</v>
      </c>
    </row>
    <row r="49" ht="20.1" customHeight="1" spans="1:9">
      <c r="A49" s="259" t="s">
        <v>9906</v>
      </c>
      <c r="B49" s="260" t="s">
        <v>9907</v>
      </c>
      <c r="C49" s="91">
        <f>VLOOKUP(A49,表二!$A$6:$E$222,5,0)</f>
        <v>0</v>
      </c>
      <c r="D49" s="110"/>
      <c r="E49" s="110"/>
      <c r="F49" s="110"/>
      <c r="G49" s="110"/>
      <c r="H49" s="110"/>
      <c r="I49" s="91">
        <f ca="1" t="shared" si="0"/>
        <v>0</v>
      </c>
    </row>
    <row r="50" ht="20.1" customHeight="1" spans="1:9">
      <c r="A50" s="259" t="s">
        <v>9910</v>
      </c>
      <c r="B50" s="260" t="s">
        <v>9911</v>
      </c>
      <c r="C50" s="91">
        <f>VLOOKUP(A50,表二!$A$6:$E$222,5,0)</f>
        <v>0</v>
      </c>
      <c r="D50" s="110"/>
      <c r="E50" s="110"/>
      <c r="F50" s="110"/>
      <c r="G50" s="110"/>
      <c r="H50" s="110"/>
      <c r="I50" s="91">
        <f ca="1" t="shared" si="0"/>
        <v>0</v>
      </c>
    </row>
    <row r="51" ht="20.1" customHeight="1" spans="1:9">
      <c r="A51" s="259" t="s">
        <v>9912</v>
      </c>
      <c r="B51" s="260" t="s">
        <v>9913</v>
      </c>
      <c r="C51" s="91">
        <f>VLOOKUP(A51,表二!$A$6:$E$222,5,0)</f>
        <v>400</v>
      </c>
      <c r="D51" s="110">
        <v>400</v>
      </c>
      <c r="E51" s="110"/>
      <c r="F51" s="110"/>
      <c r="G51" s="110"/>
      <c r="H51" s="110"/>
      <c r="I51" s="91">
        <f ca="1" t="shared" si="0"/>
        <v>0</v>
      </c>
    </row>
    <row r="52" ht="20.1" customHeight="1" spans="1:9">
      <c r="A52" s="259" t="s">
        <v>9914</v>
      </c>
      <c r="B52" s="260" t="s">
        <v>9915</v>
      </c>
      <c r="C52" s="91">
        <f>VLOOKUP(A52,表二!$A$6:$E$222,5,0)</f>
        <v>0</v>
      </c>
      <c r="D52" s="110"/>
      <c r="E52" s="110"/>
      <c r="F52" s="110"/>
      <c r="G52" s="110"/>
      <c r="H52" s="110"/>
      <c r="I52" s="91">
        <f ca="1" t="shared" si="0"/>
        <v>0</v>
      </c>
    </row>
    <row r="53" ht="20.1" customHeight="1" spans="1:9">
      <c r="A53" s="259" t="s">
        <v>9916</v>
      </c>
      <c r="B53" s="261" t="s">
        <v>9917</v>
      </c>
      <c r="C53" s="91">
        <f>VLOOKUP(A53,表二!$A$6:$E$222,5,0)</f>
        <v>70</v>
      </c>
      <c r="D53" s="110">
        <v>70</v>
      </c>
      <c r="E53" s="110"/>
      <c r="F53" s="110"/>
      <c r="G53" s="110"/>
      <c r="H53" s="110"/>
      <c r="I53" s="91">
        <f ca="1" t="shared" si="0"/>
        <v>0</v>
      </c>
    </row>
    <row r="54" ht="20.1" customHeight="1" spans="1:9">
      <c r="A54" s="259" t="s">
        <v>9918</v>
      </c>
      <c r="B54" s="260" t="s">
        <v>9919</v>
      </c>
      <c r="C54" s="91">
        <f>VLOOKUP(A54,表二!$A$6:$E$222,5,0)</f>
        <v>78</v>
      </c>
      <c r="D54" s="110">
        <v>78</v>
      </c>
      <c r="E54" s="110"/>
      <c r="F54" s="110"/>
      <c r="G54" s="110"/>
      <c r="H54" s="110"/>
      <c r="I54" s="91">
        <f ca="1" t="shared" si="0"/>
        <v>0</v>
      </c>
    </row>
    <row r="55" ht="20.1" customHeight="1" spans="1:9">
      <c r="A55" s="259" t="s">
        <v>9920</v>
      </c>
      <c r="B55" s="260" t="s">
        <v>9921</v>
      </c>
      <c r="C55" s="91">
        <f>VLOOKUP(A55,表二!$A$6:$E$222,5,0)</f>
        <v>1180</v>
      </c>
      <c r="D55" s="110">
        <v>1180</v>
      </c>
      <c r="E55" s="110"/>
      <c r="F55" s="110"/>
      <c r="G55" s="110"/>
      <c r="H55" s="110"/>
      <c r="I55" s="91">
        <f ca="1" t="shared" si="0"/>
        <v>0</v>
      </c>
    </row>
    <row r="56" ht="20.1" customHeight="1" spans="1:9">
      <c r="A56" s="259" t="s">
        <v>9922</v>
      </c>
      <c r="B56" s="261" t="s">
        <v>9923</v>
      </c>
      <c r="C56" s="91">
        <f>VLOOKUP(A56,表二!$A$6:$E$222,5,0)</f>
        <v>0</v>
      </c>
      <c r="D56" s="110"/>
      <c r="E56" s="110"/>
      <c r="F56" s="110"/>
      <c r="G56" s="110"/>
      <c r="H56" s="110"/>
      <c r="I56" s="91">
        <f ca="1" t="shared" si="0"/>
        <v>0</v>
      </c>
    </row>
    <row r="57" ht="20.1" customHeight="1" spans="1:9">
      <c r="A57" s="259" t="s">
        <v>9924</v>
      </c>
      <c r="B57" s="260" t="s">
        <v>9925</v>
      </c>
      <c r="C57" s="91">
        <f>VLOOKUP(A57,表二!$A$6:$E$222,5,0)</f>
        <v>0</v>
      </c>
      <c r="D57" s="110"/>
      <c r="E57" s="110"/>
      <c r="F57" s="110"/>
      <c r="G57" s="110"/>
      <c r="H57" s="110"/>
      <c r="I57" s="91">
        <f ca="1" t="shared" si="0"/>
        <v>0</v>
      </c>
    </row>
    <row r="58" ht="20.1" customHeight="1" spans="1:9">
      <c r="A58" s="259" t="s">
        <v>9926</v>
      </c>
      <c r="B58" s="58" t="s">
        <v>9927</v>
      </c>
      <c r="C58" s="91">
        <f>VLOOKUP(A58,表二!$A$6:$E$222,5,0)</f>
        <v>0</v>
      </c>
      <c r="D58" s="110"/>
      <c r="E58" s="110"/>
      <c r="F58" s="110"/>
      <c r="G58" s="110"/>
      <c r="H58" s="110"/>
      <c r="I58" s="91">
        <f ca="1" t="shared" si="0"/>
        <v>0</v>
      </c>
    </row>
    <row r="59" ht="20.1" customHeight="1" spans="1:9">
      <c r="A59" s="259" t="s">
        <v>9928</v>
      </c>
      <c r="B59" s="58" t="s">
        <v>9929</v>
      </c>
      <c r="C59" s="91">
        <f>VLOOKUP(A59,表二!$A$6:$E$222,5,0)</f>
        <v>0</v>
      </c>
      <c r="D59" s="110"/>
      <c r="E59" s="110"/>
      <c r="F59" s="110"/>
      <c r="G59" s="110"/>
      <c r="H59" s="110"/>
      <c r="I59" s="91">
        <f ca="1" t="shared" si="0"/>
        <v>0</v>
      </c>
    </row>
    <row r="60" ht="20.1" customHeight="1" spans="1:9">
      <c r="A60" s="259" t="s">
        <v>9930</v>
      </c>
      <c r="B60" s="260" t="s">
        <v>9931</v>
      </c>
      <c r="C60" s="91">
        <f>VLOOKUP(A60,表二!$A$6:$E$222,5,0)</f>
        <v>3906</v>
      </c>
      <c r="D60" s="110">
        <v>3906</v>
      </c>
      <c r="E60" s="110"/>
      <c r="F60" s="110"/>
      <c r="G60" s="110"/>
      <c r="H60" s="110"/>
      <c r="I60" s="91">
        <f ca="1" t="shared" si="0"/>
        <v>0</v>
      </c>
    </row>
    <row r="61" ht="20.1" customHeight="1" spans="1:9">
      <c r="A61" s="259" t="s">
        <v>9934</v>
      </c>
      <c r="B61" s="260" t="s">
        <v>9935</v>
      </c>
      <c r="C61" s="91">
        <f>VLOOKUP(A61,表二!$A$6:$E$222,5,0)</f>
        <v>3100</v>
      </c>
      <c r="D61" s="110">
        <v>3100</v>
      </c>
      <c r="E61" s="110"/>
      <c r="F61" s="110"/>
      <c r="G61" s="110"/>
      <c r="H61" s="110"/>
      <c r="I61" s="91">
        <f ca="1" t="shared" si="0"/>
        <v>0</v>
      </c>
    </row>
    <row r="62" ht="20.1" customHeight="1" spans="1:9">
      <c r="A62" s="259" t="s">
        <v>9936</v>
      </c>
      <c r="B62" s="261" t="s">
        <v>9937</v>
      </c>
      <c r="C62" s="91">
        <f>VLOOKUP(A62,表二!$A$6:$E$222,5,0)</f>
        <v>101000</v>
      </c>
      <c r="D62" s="110">
        <v>71000</v>
      </c>
      <c r="E62" s="110"/>
      <c r="F62" s="110"/>
      <c r="G62" s="110">
        <v>30000</v>
      </c>
      <c r="H62" s="110"/>
      <c r="I62" s="91">
        <f ca="1" t="shared" si="0"/>
        <v>0</v>
      </c>
    </row>
    <row r="63" ht="20.1" customHeight="1" spans="1:9">
      <c r="A63" s="259" t="s">
        <v>9938</v>
      </c>
      <c r="B63" s="261" t="s">
        <v>9939</v>
      </c>
      <c r="C63" s="91">
        <f>VLOOKUP(A63,表二!$A$6:$E$222,5,0)</f>
        <v>3000</v>
      </c>
      <c r="D63" s="110">
        <v>3000</v>
      </c>
      <c r="E63" s="110"/>
      <c r="F63" s="110"/>
      <c r="G63" s="110"/>
      <c r="H63" s="110"/>
      <c r="I63" s="91">
        <f ca="1" t="shared" si="0"/>
        <v>0</v>
      </c>
    </row>
    <row r="64" ht="20.1" customHeight="1" spans="1:9">
      <c r="A64" s="259" t="s">
        <v>9940</v>
      </c>
      <c r="B64" s="261" t="s">
        <v>9941</v>
      </c>
      <c r="C64" s="91">
        <f>VLOOKUP(A64,表二!$A$6:$E$222,5,0)</f>
        <v>0</v>
      </c>
      <c r="D64" s="110"/>
      <c r="E64" s="110"/>
      <c r="F64" s="110"/>
      <c r="G64" s="110"/>
      <c r="H64" s="110"/>
      <c r="I64" s="91">
        <f ca="1" t="shared" si="0"/>
        <v>0</v>
      </c>
    </row>
    <row r="65" ht="20.1" customHeight="1" spans="1:9">
      <c r="A65" s="259" t="s">
        <v>9942</v>
      </c>
      <c r="B65" s="261" t="s">
        <v>9943</v>
      </c>
      <c r="C65" s="91">
        <f>VLOOKUP(A65,表二!$A$6:$E$222,5,0)</f>
        <v>0</v>
      </c>
      <c r="D65" s="110"/>
      <c r="E65" s="110"/>
      <c r="F65" s="110"/>
      <c r="G65" s="110"/>
      <c r="H65" s="110"/>
      <c r="I65" s="91">
        <f ca="1" t="shared" si="0"/>
        <v>0</v>
      </c>
    </row>
    <row r="66" ht="20.1" customHeight="1" spans="1:9">
      <c r="A66" s="259" t="s">
        <v>9944</v>
      </c>
      <c r="B66" s="261" t="s">
        <v>9945</v>
      </c>
      <c r="C66" s="91">
        <f>VLOOKUP(A66,表二!$A$6:$E$222,5,0)</f>
        <v>0</v>
      </c>
      <c r="D66" s="110"/>
      <c r="E66" s="110"/>
      <c r="F66" s="110"/>
      <c r="G66" s="110"/>
      <c r="H66" s="110"/>
      <c r="I66" s="91">
        <f ca="1" t="shared" si="0"/>
        <v>0</v>
      </c>
    </row>
    <row r="67" ht="20.1" customHeight="1" spans="1:9">
      <c r="A67" s="259" t="s">
        <v>9946</v>
      </c>
      <c r="B67" s="261" t="s">
        <v>9947</v>
      </c>
      <c r="C67" s="91">
        <f>VLOOKUP(A67,表二!$A$6:$E$222,5,0)</f>
        <v>120</v>
      </c>
      <c r="D67" s="110">
        <v>120</v>
      </c>
      <c r="E67" s="110"/>
      <c r="F67" s="110"/>
      <c r="G67" s="110"/>
      <c r="H67" s="110"/>
      <c r="I67" s="91">
        <f ca="1" t="shared" si="0"/>
        <v>0</v>
      </c>
    </row>
    <row r="68" ht="18.75" customHeight="1" spans="1:9">
      <c r="A68" s="259" t="s">
        <v>9948</v>
      </c>
      <c r="B68" s="261" t="s">
        <v>9949</v>
      </c>
      <c r="C68" s="91">
        <f>VLOOKUP(A68,表二!$A$6:$E$222,5,0)</f>
        <v>300</v>
      </c>
      <c r="D68" s="110">
        <v>300</v>
      </c>
      <c r="E68" s="110"/>
      <c r="F68" s="110"/>
      <c r="G68" s="110"/>
      <c r="H68" s="110"/>
      <c r="I68" s="91">
        <f ca="1" t="shared" si="0"/>
        <v>0</v>
      </c>
    </row>
    <row r="69" ht="20.1" customHeight="1" spans="1:9">
      <c r="A69" s="259" t="s">
        <v>9950</v>
      </c>
      <c r="B69" s="261" t="s">
        <v>9951</v>
      </c>
      <c r="C69" s="91">
        <f>VLOOKUP(A69,表二!$A$6:$E$222,5,0)</f>
        <v>4200</v>
      </c>
      <c r="D69" s="110">
        <v>4200</v>
      </c>
      <c r="E69" s="110"/>
      <c r="F69" s="110"/>
      <c r="G69" s="110"/>
      <c r="H69" s="110"/>
      <c r="I69" s="91">
        <f ca="1" t="shared" si="0"/>
        <v>0</v>
      </c>
    </row>
    <row r="70" ht="20.1" customHeight="1" spans="1:9">
      <c r="A70" s="259" t="s">
        <v>9952</v>
      </c>
      <c r="B70" s="260" t="s">
        <v>9953</v>
      </c>
      <c r="C70" s="91">
        <f>VLOOKUP(A70,表二!$A$6:$E$222,5,0)</f>
        <v>1121</v>
      </c>
      <c r="D70" s="110">
        <v>1121</v>
      </c>
      <c r="E70" s="110"/>
      <c r="F70" s="110"/>
      <c r="G70" s="110"/>
      <c r="H70" s="110"/>
      <c r="I70" s="91">
        <f ca="1" t="shared" si="0"/>
        <v>0</v>
      </c>
    </row>
    <row r="71" ht="20.1" customHeight="1" spans="1:9">
      <c r="A71" s="259" t="s">
        <v>9956</v>
      </c>
      <c r="B71" s="260" t="s">
        <v>9957</v>
      </c>
      <c r="C71" s="91">
        <f>VLOOKUP(A71,表二!$A$6:$E$222,5,0)</f>
        <v>1800</v>
      </c>
      <c r="D71" s="110">
        <v>1800</v>
      </c>
      <c r="E71" s="110"/>
      <c r="F71" s="110"/>
      <c r="G71" s="110"/>
      <c r="H71" s="110"/>
      <c r="I71" s="91">
        <f ca="1" t="shared" si="0"/>
        <v>0</v>
      </c>
    </row>
    <row r="72" ht="20.1" customHeight="1" spans="1:9">
      <c r="A72" s="259" t="s">
        <v>9958</v>
      </c>
      <c r="B72" s="260" t="s">
        <v>9959</v>
      </c>
      <c r="C72" s="91">
        <f>VLOOKUP(A72,表二!$A$6:$E$222,5,0)</f>
        <v>0</v>
      </c>
      <c r="D72" s="110"/>
      <c r="E72" s="110"/>
      <c r="F72" s="110"/>
      <c r="G72" s="110"/>
      <c r="H72" s="110"/>
      <c r="I72" s="91">
        <f ca="1" t="shared" ref="I72:I134" si="1">C72-SUM(OFFSET(I72,0,-5,1,5))</f>
        <v>0</v>
      </c>
    </row>
    <row r="73" ht="20.1" customHeight="1" spans="1:9">
      <c r="A73" s="244" t="s">
        <v>9960</v>
      </c>
      <c r="B73" s="58" t="s">
        <v>9961</v>
      </c>
      <c r="C73" s="91">
        <f>VLOOKUP(A73,表二!$A$6:$E$222,5,0)</f>
        <v>5510</v>
      </c>
      <c r="D73" s="110">
        <v>5510</v>
      </c>
      <c r="E73" s="110"/>
      <c r="F73" s="110"/>
      <c r="G73" s="110"/>
      <c r="H73" s="110"/>
      <c r="I73" s="91">
        <f ca="1" t="shared" si="1"/>
        <v>0</v>
      </c>
    </row>
    <row r="74" ht="20.1" customHeight="1" spans="1:9">
      <c r="A74" s="259" t="s">
        <v>9962</v>
      </c>
      <c r="B74" s="260" t="s">
        <v>9963</v>
      </c>
      <c r="C74" s="91">
        <f>VLOOKUP(A74,表二!$A$6:$E$222,5,0)</f>
        <v>2600</v>
      </c>
      <c r="D74" s="110">
        <v>2600</v>
      </c>
      <c r="E74" s="110"/>
      <c r="F74" s="110"/>
      <c r="G74" s="110"/>
      <c r="H74" s="110"/>
      <c r="I74" s="91">
        <f ca="1" t="shared" si="1"/>
        <v>0</v>
      </c>
    </row>
    <row r="75" ht="20.1" customHeight="1" spans="1:9">
      <c r="A75" s="259" t="s">
        <v>9964</v>
      </c>
      <c r="B75" s="260" t="s">
        <v>9965</v>
      </c>
      <c r="C75" s="91">
        <f>VLOOKUP(A75,表二!$A$6:$E$222,5,0)</f>
        <v>0</v>
      </c>
      <c r="D75" s="110"/>
      <c r="E75" s="110"/>
      <c r="F75" s="110"/>
      <c r="G75" s="110"/>
      <c r="H75" s="110"/>
      <c r="I75" s="91">
        <f ca="1" t="shared" si="1"/>
        <v>0</v>
      </c>
    </row>
    <row r="76" ht="20.1" customHeight="1" spans="1:9">
      <c r="A76" s="244" t="s">
        <v>9966</v>
      </c>
      <c r="B76" s="58" t="s">
        <v>9967</v>
      </c>
      <c r="C76" s="91">
        <f>VLOOKUP(A76,表二!$A$6:$E$222,5,0)</f>
        <v>0</v>
      </c>
      <c r="D76" s="110"/>
      <c r="E76" s="110"/>
      <c r="F76" s="110"/>
      <c r="G76" s="110"/>
      <c r="H76" s="110"/>
      <c r="I76" s="91">
        <f ca="1" t="shared" si="1"/>
        <v>0</v>
      </c>
    </row>
    <row r="77" ht="20.1" customHeight="1" spans="1:9">
      <c r="A77" s="244" t="s">
        <v>9968</v>
      </c>
      <c r="B77" s="261" t="s">
        <v>9969</v>
      </c>
      <c r="C77" s="91">
        <f>VLOOKUP(A77,表二!$A$6:$E$222,5,0)</f>
        <v>280</v>
      </c>
      <c r="D77" s="110">
        <v>280</v>
      </c>
      <c r="E77" s="110"/>
      <c r="F77" s="110"/>
      <c r="G77" s="110"/>
      <c r="H77" s="110"/>
      <c r="I77" s="91">
        <f ca="1" t="shared" si="1"/>
        <v>0</v>
      </c>
    </row>
    <row r="78" ht="20.1" customHeight="1" spans="1:9">
      <c r="A78" s="244" t="s">
        <v>9970</v>
      </c>
      <c r="B78" s="261" t="s">
        <v>9971</v>
      </c>
      <c r="C78" s="91">
        <f>VLOOKUP(A78,表二!$A$6:$E$222,5,0)</f>
        <v>0</v>
      </c>
      <c r="D78" s="110"/>
      <c r="E78" s="110"/>
      <c r="F78" s="110"/>
      <c r="G78" s="110"/>
      <c r="H78" s="110"/>
      <c r="I78" s="91">
        <f ca="1" t="shared" si="1"/>
        <v>0</v>
      </c>
    </row>
    <row r="79" ht="20.1" customHeight="1" spans="1:9">
      <c r="A79" s="259" t="s">
        <v>9972</v>
      </c>
      <c r="B79" s="58" t="s">
        <v>9973</v>
      </c>
      <c r="C79" s="91">
        <f>VLOOKUP(A79,表二!$A$6:$E$222,5,0)</f>
        <v>50</v>
      </c>
      <c r="D79" s="110">
        <v>50</v>
      </c>
      <c r="E79" s="110"/>
      <c r="F79" s="110"/>
      <c r="G79" s="110"/>
      <c r="H79" s="110"/>
      <c r="I79" s="91">
        <f ca="1" t="shared" si="1"/>
        <v>0</v>
      </c>
    </row>
    <row r="80" ht="20.1" customHeight="1" spans="1:9">
      <c r="A80" s="259" t="s">
        <v>9974</v>
      </c>
      <c r="B80" s="261" t="s">
        <v>9975</v>
      </c>
      <c r="C80" s="91">
        <f>VLOOKUP(A80,表二!$A$6:$E$222,5,0)</f>
        <v>1328</v>
      </c>
      <c r="D80" s="110">
        <v>1328</v>
      </c>
      <c r="E80" s="110"/>
      <c r="F80" s="110"/>
      <c r="G80" s="110"/>
      <c r="H80" s="110"/>
      <c r="I80" s="91">
        <f ca="1" t="shared" si="1"/>
        <v>0</v>
      </c>
    </row>
    <row r="81" ht="20.1" customHeight="1" spans="1:9">
      <c r="A81" s="259" t="s">
        <v>9978</v>
      </c>
      <c r="B81" s="260" t="s">
        <v>9979</v>
      </c>
      <c r="C81" s="91">
        <f>VLOOKUP(A81,表二!$A$6:$E$222,5,0)</f>
        <v>3860</v>
      </c>
      <c r="D81" s="110">
        <v>3860</v>
      </c>
      <c r="E81" s="110"/>
      <c r="F81" s="110"/>
      <c r="G81" s="110"/>
      <c r="H81" s="110"/>
      <c r="I81" s="91">
        <f ca="1" t="shared" si="1"/>
        <v>0</v>
      </c>
    </row>
    <row r="82" ht="20.1" customHeight="1" spans="1:9">
      <c r="A82" s="259" t="s">
        <v>9980</v>
      </c>
      <c r="B82" s="260" t="s">
        <v>9981</v>
      </c>
      <c r="C82" s="91">
        <f>VLOOKUP(A82,表二!$A$6:$E$222,5,0)</f>
        <v>140</v>
      </c>
      <c r="D82" s="110">
        <v>140</v>
      </c>
      <c r="E82" s="110"/>
      <c r="F82" s="110"/>
      <c r="G82" s="110"/>
      <c r="H82" s="110"/>
      <c r="I82" s="91">
        <f ca="1" t="shared" si="1"/>
        <v>0</v>
      </c>
    </row>
    <row r="83" ht="20.1" customHeight="1" spans="1:9">
      <c r="A83" s="259" t="s">
        <v>9982</v>
      </c>
      <c r="B83" s="58" t="s">
        <v>9983</v>
      </c>
      <c r="C83" s="91">
        <f>VLOOKUP(A83,表二!$A$6:$E$222,5,0)</f>
        <v>406</v>
      </c>
      <c r="D83" s="110">
        <v>406</v>
      </c>
      <c r="E83" s="110"/>
      <c r="F83" s="110"/>
      <c r="G83" s="110"/>
      <c r="H83" s="110"/>
      <c r="I83" s="91">
        <f ca="1" t="shared" si="1"/>
        <v>0</v>
      </c>
    </row>
    <row r="84" ht="20.1" customHeight="1" spans="1:9">
      <c r="A84" s="259" t="s">
        <v>9984</v>
      </c>
      <c r="B84" s="260" t="s">
        <v>9985</v>
      </c>
      <c r="C84" s="91">
        <f>VLOOKUP(A84,表二!$A$6:$E$222,5,0)</f>
        <v>20</v>
      </c>
      <c r="D84" s="110">
        <v>20</v>
      </c>
      <c r="E84" s="110"/>
      <c r="F84" s="110"/>
      <c r="G84" s="110"/>
      <c r="H84" s="110"/>
      <c r="I84" s="91">
        <f ca="1" t="shared" si="1"/>
        <v>0</v>
      </c>
    </row>
    <row r="85" ht="20.1" customHeight="1" spans="1:9">
      <c r="A85" s="259" t="s">
        <v>9986</v>
      </c>
      <c r="B85" s="260" t="s">
        <v>9987</v>
      </c>
      <c r="C85" s="91">
        <f>VLOOKUP(A85,表二!$A$6:$E$222,5,0)</f>
        <v>200</v>
      </c>
      <c r="D85" s="110">
        <v>200</v>
      </c>
      <c r="E85" s="110"/>
      <c r="F85" s="110"/>
      <c r="G85" s="110"/>
      <c r="H85" s="110"/>
      <c r="I85" s="91">
        <f ca="1" t="shared" si="1"/>
        <v>0</v>
      </c>
    </row>
    <row r="86" ht="20.1" customHeight="1" spans="1:9">
      <c r="A86" s="259" t="s">
        <v>9988</v>
      </c>
      <c r="B86" s="58" t="s">
        <v>9989</v>
      </c>
      <c r="C86" s="91">
        <f>VLOOKUP(A86,表二!$A$6:$E$222,5,0)</f>
        <v>2045</v>
      </c>
      <c r="D86" s="110">
        <v>2045</v>
      </c>
      <c r="E86" s="110"/>
      <c r="F86" s="110"/>
      <c r="G86" s="110"/>
      <c r="H86" s="110"/>
      <c r="I86" s="91">
        <f ca="1" t="shared" si="1"/>
        <v>0</v>
      </c>
    </row>
    <row r="87" ht="20.1" customHeight="1" spans="1:9">
      <c r="A87" s="259" t="s">
        <v>9992</v>
      </c>
      <c r="B87" s="260" t="s">
        <v>9993</v>
      </c>
      <c r="C87" s="91">
        <f>VLOOKUP(A87,表二!$A$6:$E$222,5,0)</f>
        <v>1670</v>
      </c>
      <c r="D87" s="110">
        <v>1670</v>
      </c>
      <c r="E87" s="110"/>
      <c r="F87" s="110"/>
      <c r="G87" s="110"/>
      <c r="H87" s="110"/>
      <c r="I87" s="91">
        <f ca="1" t="shared" si="1"/>
        <v>0</v>
      </c>
    </row>
    <row r="88" ht="20.1" customHeight="1" spans="1:9">
      <c r="A88" s="259" t="s">
        <v>9994</v>
      </c>
      <c r="B88" s="260" t="s">
        <v>9995</v>
      </c>
      <c r="C88" s="91">
        <f>VLOOKUP(A88,表二!$A$6:$E$222,5,0)</f>
        <v>620</v>
      </c>
      <c r="D88" s="110">
        <v>620</v>
      </c>
      <c r="E88" s="110"/>
      <c r="F88" s="110"/>
      <c r="G88" s="110"/>
      <c r="H88" s="110"/>
      <c r="I88" s="91">
        <f ca="1" t="shared" si="1"/>
        <v>0</v>
      </c>
    </row>
    <row r="89" ht="20.1" customHeight="1" spans="1:9">
      <c r="A89" s="259" t="s">
        <v>9996</v>
      </c>
      <c r="B89" s="261" t="s">
        <v>9997</v>
      </c>
      <c r="C89" s="91">
        <f>VLOOKUP(A89,表二!$A$6:$E$222,5,0)</f>
        <v>30800</v>
      </c>
      <c r="D89" s="110">
        <v>30800</v>
      </c>
      <c r="E89" s="110"/>
      <c r="F89" s="110"/>
      <c r="G89" s="110"/>
      <c r="H89" s="110"/>
      <c r="I89" s="91">
        <f ca="1" t="shared" si="1"/>
        <v>0</v>
      </c>
    </row>
    <row r="90" ht="20.1" customHeight="1" spans="1:9">
      <c r="A90" s="259" t="s">
        <v>9998</v>
      </c>
      <c r="B90" s="260" t="s">
        <v>9999</v>
      </c>
      <c r="C90" s="91">
        <f>VLOOKUP(A90,表二!$A$6:$E$222,5,0)</f>
        <v>20</v>
      </c>
      <c r="D90" s="110">
        <v>20</v>
      </c>
      <c r="E90" s="110"/>
      <c r="F90" s="110"/>
      <c r="G90" s="110"/>
      <c r="H90" s="110"/>
      <c r="I90" s="91">
        <f ca="1" t="shared" si="1"/>
        <v>0</v>
      </c>
    </row>
    <row r="91" ht="20.1" customHeight="1" spans="1:9">
      <c r="A91" s="259" t="s">
        <v>10000</v>
      </c>
      <c r="B91" s="260" t="s">
        <v>10001</v>
      </c>
      <c r="C91" s="91">
        <f>VLOOKUP(A91,表二!$A$6:$E$222,5,0)</f>
        <v>3100</v>
      </c>
      <c r="D91" s="110">
        <v>3100</v>
      </c>
      <c r="E91" s="110"/>
      <c r="F91" s="110"/>
      <c r="G91" s="110"/>
      <c r="H91" s="110"/>
      <c r="I91" s="91">
        <f ca="1" t="shared" si="1"/>
        <v>0</v>
      </c>
    </row>
    <row r="92" ht="20.1" customHeight="1" spans="1:9">
      <c r="A92" s="259" t="s">
        <v>10002</v>
      </c>
      <c r="B92" s="58" t="s">
        <v>10003</v>
      </c>
      <c r="C92" s="91">
        <f>VLOOKUP(A92,表二!$A$6:$E$222,5,0)</f>
        <v>5300</v>
      </c>
      <c r="D92" s="110">
        <v>5300</v>
      </c>
      <c r="E92" s="110"/>
      <c r="F92" s="110"/>
      <c r="G92" s="110"/>
      <c r="H92" s="110"/>
      <c r="I92" s="91">
        <f ca="1" t="shared" si="1"/>
        <v>0</v>
      </c>
    </row>
    <row r="93" ht="20.1" customHeight="1" spans="1:9">
      <c r="A93" s="259" t="s">
        <v>10004</v>
      </c>
      <c r="B93" s="261" t="s">
        <v>10005</v>
      </c>
      <c r="C93" s="91">
        <f>VLOOKUP(A93,表二!$A$6:$E$222,5,0)</f>
        <v>900</v>
      </c>
      <c r="D93" s="110">
        <v>900</v>
      </c>
      <c r="E93" s="110"/>
      <c r="F93" s="110"/>
      <c r="G93" s="110"/>
      <c r="H93" s="110"/>
      <c r="I93" s="91">
        <f ca="1" t="shared" si="1"/>
        <v>0</v>
      </c>
    </row>
    <row r="94" ht="20.1" customHeight="1" spans="1:9">
      <c r="A94" s="259" t="s">
        <v>10006</v>
      </c>
      <c r="B94" s="261" t="s">
        <v>10007</v>
      </c>
      <c r="C94" s="91">
        <f>VLOOKUP(A94,表二!$A$6:$E$222,5,0)</f>
        <v>3450</v>
      </c>
      <c r="D94" s="110">
        <v>3450</v>
      </c>
      <c r="E94" s="110"/>
      <c r="F94" s="110"/>
      <c r="G94" s="110"/>
      <c r="H94" s="110"/>
      <c r="I94" s="91">
        <f ca="1" t="shared" si="1"/>
        <v>0</v>
      </c>
    </row>
    <row r="95" ht="20.1" customHeight="1" spans="1:9">
      <c r="A95" s="259" t="s">
        <v>10008</v>
      </c>
      <c r="B95" s="260" t="s">
        <v>10009</v>
      </c>
      <c r="C95" s="91">
        <f>VLOOKUP(A95,表二!$A$6:$E$222,5,0)</f>
        <v>1880</v>
      </c>
      <c r="D95" s="110">
        <v>1880</v>
      </c>
      <c r="E95" s="110"/>
      <c r="F95" s="110"/>
      <c r="G95" s="110"/>
      <c r="H95" s="110"/>
      <c r="I95" s="91">
        <f ca="1" t="shared" si="1"/>
        <v>0</v>
      </c>
    </row>
    <row r="96" ht="19.5" customHeight="1" spans="1:9">
      <c r="A96" s="259" t="s">
        <v>10010</v>
      </c>
      <c r="B96" s="261" t="s">
        <v>10011</v>
      </c>
      <c r="C96" s="91">
        <f>VLOOKUP(A96,表二!$A$6:$E$222,5,0)</f>
        <v>0</v>
      </c>
      <c r="D96" s="110"/>
      <c r="E96" s="110"/>
      <c r="F96" s="110"/>
      <c r="G96" s="110"/>
      <c r="H96" s="110"/>
      <c r="I96" s="91">
        <f ca="1" t="shared" si="1"/>
        <v>0</v>
      </c>
    </row>
    <row r="97" ht="20.1" customHeight="1" spans="1:9">
      <c r="A97" s="259" t="s">
        <v>10012</v>
      </c>
      <c r="B97" s="260" t="s">
        <v>10013</v>
      </c>
      <c r="C97" s="91">
        <f>VLOOKUP(A97,表二!$A$6:$E$222,5,0)</f>
        <v>6847</v>
      </c>
      <c r="D97" s="110">
        <v>2847</v>
      </c>
      <c r="E97" s="110"/>
      <c r="F97" s="110"/>
      <c r="G97" s="110">
        <v>4000</v>
      </c>
      <c r="H97" s="110"/>
      <c r="I97" s="91">
        <f ca="1" t="shared" si="1"/>
        <v>0</v>
      </c>
    </row>
    <row r="98" ht="20.1" customHeight="1" spans="1:9">
      <c r="A98" s="259" t="s">
        <v>10014</v>
      </c>
      <c r="B98" s="260" t="s">
        <v>10015</v>
      </c>
      <c r="C98" s="91">
        <f>VLOOKUP(A98,表二!$A$6:$E$222,5,0)</f>
        <v>200</v>
      </c>
      <c r="D98" s="110">
        <v>200</v>
      </c>
      <c r="E98" s="110"/>
      <c r="F98" s="110"/>
      <c r="G98" s="110"/>
      <c r="H98" s="110"/>
      <c r="I98" s="91">
        <f ca="1" t="shared" si="1"/>
        <v>0</v>
      </c>
    </row>
    <row r="99" ht="20.1" customHeight="1" spans="1:9">
      <c r="A99" s="259" t="s">
        <v>10016</v>
      </c>
      <c r="B99" s="58" t="s">
        <v>10017</v>
      </c>
      <c r="C99" s="91">
        <f>VLOOKUP(A99,表二!$A$6:$E$222,5,0)</f>
        <v>3110</v>
      </c>
      <c r="D99" s="110">
        <v>3110</v>
      </c>
      <c r="E99" s="110"/>
      <c r="F99" s="110"/>
      <c r="G99" s="110"/>
      <c r="H99" s="110"/>
      <c r="I99" s="91">
        <f ca="1" t="shared" si="1"/>
        <v>0</v>
      </c>
    </row>
    <row r="100" ht="20.1" customHeight="1" spans="1:9">
      <c r="A100" s="259" t="s">
        <v>10018</v>
      </c>
      <c r="B100" s="261" t="s">
        <v>10019</v>
      </c>
      <c r="C100" s="91">
        <f>VLOOKUP(A100,表二!$A$6:$E$222,5,0)</f>
        <v>0</v>
      </c>
      <c r="D100" s="110"/>
      <c r="E100" s="110"/>
      <c r="F100" s="110"/>
      <c r="G100" s="110"/>
      <c r="H100" s="110"/>
      <c r="I100" s="91">
        <f ca="1" t="shared" si="1"/>
        <v>0</v>
      </c>
    </row>
    <row r="101" ht="20.1" customHeight="1" spans="1:9">
      <c r="A101" s="259" t="s">
        <v>10020</v>
      </c>
      <c r="B101" s="260" t="s">
        <v>10021</v>
      </c>
      <c r="C101" s="91">
        <f>VLOOKUP(A101,表二!$A$6:$E$222,5,0)</f>
        <v>300</v>
      </c>
      <c r="D101" s="110">
        <v>300</v>
      </c>
      <c r="E101" s="110"/>
      <c r="F101" s="110"/>
      <c r="G101" s="110"/>
      <c r="H101" s="110"/>
      <c r="I101" s="91">
        <f ca="1" t="shared" si="1"/>
        <v>0</v>
      </c>
    </row>
    <row r="102" ht="20.1" customHeight="1" spans="1:9">
      <c r="A102" s="259" t="s">
        <v>10022</v>
      </c>
      <c r="B102" s="261" t="s">
        <v>10023</v>
      </c>
      <c r="C102" s="91">
        <f>VLOOKUP(A102,表二!$A$6:$E$222,5,0)</f>
        <v>3000</v>
      </c>
      <c r="D102" s="110"/>
      <c r="E102" s="110"/>
      <c r="F102" s="110"/>
      <c r="G102" s="110">
        <v>3000</v>
      </c>
      <c r="H102" s="110"/>
      <c r="I102" s="91">
        <f ca="1" t="shared" si="1"/>
        <v>0</v>
      </c>
    </row>
    <row r="103" ht="20.1" customHeight="1" spans="1:9">
      <c r="A103" s="259" t="s">
        <v>10024</v>
      </c>
      <c r="B103" s="261" t="s">
        <v>10025</v>
      </c>
      <c r="C103" s="91">
        <f>VLOOKUP(A103,表二!$A$6:$E$222,5,0)</f>
        <v>0</v>
      </c>
      <c r="D103" s="110"/>
      <c r="E103" s="110"/>
      <c r="F103" s="110"/>
      <c r="G103" s="110"/>
      <c r="H103" s="110"/>
      <c r="I103" s="91">
        <f ca="1" t="shared" si="1"/>
        <v>0</v>
      </c>
    </row>
    <row r="104" ht="20.1" customHeight="1" spans="1:9">
      <c r="A104" s="259" t="s">
        <v>10026</v>
      </c>
      <c r="B104" s="261" t="s">
        <v>10027</v>
      </c>
      <c r="C104" s="91">
        <f>VLOOKUP(A104,表二!$A$6:$E$222,5,0)</f>
        <v>170</v>
      </c>
      <c r="D104" s="110">
        <v>170</v>
      </c>
      <c r="E104" s="110"/>
      <c r="F104" s="110"/>
      <c r="G104" s="110"/>
      <c r="H104" s="110"/>
      <c r="I104" s="91">
        <f ca="1" t="shared" si="1"/>
        <v>0</v>
      </c>
    </row>
    <row r="105" ht="20.1" customHeight="1" spans="1:9">
      <c r="A105" s="259" t="s">
        <v>10028</v>
      </c>
      <c r="B105" s="260" t="s">
        <v>10029</v>
      </c>
      <c r="C105" s="91">
        <f>VLOOKUP(A105,表二!$A$6:$E$222,5,0)</f>
        <v>50</v>
      </c>
      <c r="D105" s="110">
        <v>50</v>
      </c>
      <c r="E105" s="110"/>
      <c r="F105" s="110"/>
      <c r="G105" s="110"/>
      <c r="H105" s="110"/>
      <c r="I105" s="91">
        <f ca="1" t="shared" si="1"/>
        <v>0</v>
      </c>
    </row>
    <row r="106" ht="20.1" customHeight="1" spans="1:9">
      <c r="A106" s="259" t="s">
        <v>10030</v>
      </c>
      <c r="B106" s="260" t="s">
        <v>10031</v>
      </c>
      <c r="C106" s="91">
        <f>VLOOKUP(A106,表二!$A$6:$E$222,5,0)</f>
        <v>100</v>
      </c>
      <c r="D106" s="110">
        <v>100</v>
      </c>
      <c r="E106" s="110"/>
      <c r="F106" s="110"/>
      <c r="G106" s="110"/>
      <c r="H106" s="110"/>
      <c r="I106" s="91">
        <f ca="1" t="shared" si="1"/>
        <v>0</v>
      </c>
    </row>
    <row r="107" ht="20.1" customHeight="1" spans="1:9">
      <c r="A107" s="259" t="s">
        <v>10034</v>
      </c>
      <c r="B107" s="58" t="s">
        <v>10035</v>
      </c>
      <c r="C107" s="91">
        <f>VLOOKUP(A107,表二!$A$6:$E$222,5,0)</f>
        <v>790</v>
      </c>
      <c r="D107" s="110">
        <v>790</v>
      </c>
      <c r="E107" s="110"/>
      <c r="F107" s="110"/>
      <c r="G107" s="110"/>
      <c r="H107" s="110"/>
      <c r="I107" s="91">
        <f ca="1" t="shared" si="1"/>
        <v>0</v>
      </c>
    </row>
    <row r="108" ht="20.1" customHeight="1" spans="1:9">
      <c r="A108" s="259" t="s">
        <v>10036</v>
      </c>
      <c r="B108" s="260" t="s">
        <v>10037</v>
      </c>
      <c r="C108" s="91">
        <f>VLOOKUP(A108,表二!$A$6:$E$222,5,0)</f>
        <v>5200</v>
      </c>
      <c r="D108" s="110">
        <v>5200</v>
      </c>
      <c r="E108" s="110"/>
      <c r="F108" s="110"/>
      <c r="G108" s="110"/>
      <c r="H108" s="110"/>
      <c r="I108" s="91">
        <f ca="1" t="shared" si="1"/>
        <v>0</v>
      </c>
    </row>
    <row r="109" ht="20.1" customHeight="1" spans="1:9">
      <c r="A109" s="259" t="s">
        <v>10038</v>
      </c>
      <c r="B109" s="58" t="s">
        <v>10039</v>
      </c>
      <c r="C109" s="91">
        <f>VLOOKUP(A109,表二!$A$6:$E$222,5,0)</f>
        <v>3500</v>
      </c>
      <c r="D109" s="110">
        <v>3500</v>
      </c>
      <c r="E109" s="110"/>
      <c r="F109" s="110"/>
      <c r="G109" s="110"/>
      <c r="H109" s="110"/>
      <c r="I109" s="91">
        <f ca="1" t="shared" si="1"/>
        <v>0</v>
      </c>
    </row>
    <row r="110" ht="20.1" customHeight="1" spans="1:9">
      <c r="A110" s="259" t="s">
        <v>10040</v>
      </c>
      <c r="B110" s="58" t="s">
        <v>10041</v>
      </c>
      <c r="C110" s="91">
        <f>VLOOKUP(A110,表二!$A$6:$E$222,5,0)</f>
        <v>10640</v>
      </c>
      <c r="D110" s="110">
        <v>10511</v>
      </c>
      <c r="E110" s="110">
        <v>129</v>
      </c>
      <c r="F110" s="110"/>
      <c r="G110" s="110"/>
      <c r="H110" s="110"/>
      <c r="I110" s="91">
        <f ca="1" t="shared" si="1"/>
        <v>0</v>
      </c>
    </row>
    <row r="111" ht="20.1" customHeight="1" spans="1:9">
      <c r="A111" s="259" t="s">
        <v>10042</v>
      </c>
      <c r="B111" s="58" t="s">
        <v>10043</v>
      </c>
      <c r="C111" s="91">
        <f>VLOOKUP(A111,表二!$A$6:$E$222,5,0)</f>
        <v>1600</v>
      </c>
      <c r="D111" s="110">
        <v>1600</v>
      </c>
      <c r="E111" s="110"/>
      <c r="F111" s="110"/>
      <c r="G111" s="110"/>
      <c r="H111" s="110"/>
      <c r="I111" s="91">
        <f ca="1" t="shared" si="1"/>
        <v>0</v>
      </c>
    </row>
    <row r="112" ht="20.1" customHeight="1" spans="1:9">
      <c r="A112" s="259" t="s">
        <v>10044</v>
      </c>
      <c r="B112" s="58" t="s">
        <v>10045</v>
      </c>
      <c r="C112" s="91">
        <f>VLOOKUP(A112,表二!$A$6:$E$222,5,0)</f>
        <v>200</v>
      </c>
      <c r="D112" s="110">
        <v>200</v>
      </c>
      <c r="E112" s="110"/>
      <c r="F112" s="110"/>
      <c r="G112" s="110"/>
      <c r="H112" s="110"/>
      <c r="I112" s="91">
        <f ca="1" t="shared" si="1"/>
        <v>0</v>
      </c>
    </row>
    <row r="113" ht="20.1" customHeight="1" spans="1:9">
      <c r="A113" s="259" t="s">
        <v>10046</v>
      </c>
      <c r="B113" s="58" t="s">
        <v>10047</v>
      </c>
      <c r="C113" s="91">
        <f>VLOOKUP(A113,表二!$A$6:$E$222,5,0)</f>
        <v>12100</v>
      </c>
      <c r="D113" s="110">
        <v>5100</v>
      </c>
      <c r="E113" s="110"/>
      <c r="F113" s="110"/>
      <c r="G113" s="110">
        <v>7000</v>
      </c>
      <c r="H113" s="110"/>
      <c r="I113" s="91">
        <f ca="1" t="shared" si="1"/>
        <v>0</v>
      </c>
    </row>
    <row r="114" ht="20.1" customHeight="1" spans="1:9">
      <c r="A114" s="259" t="s">
        <v>10048</v>
      </c>
      <c r="B114" s="58" t="s">
        <v>10049</v>
      </c>
      <c r="C114" s="91">
        <f>VLOOKUP(A114,表二!$A$6:$E$222,5,0)</f>
        <v>1220</v>
      </c>
      <c r="D114" s="110">
        <v>1220</v>
      </c>
      <c r="E114" s="110"/>
      <c r="F114" s="110"/>
      <c r="G114" s="110"/>
      <c r="H114" s="110"/>
      <c r="I114" s="91">
        <f ca="1" t="shared" si="1"/>
        <v>0</v>
      </c>
    </row>
    <row r="115" ht="20.1" customHeight="1" spans="1:9">
      <c r="A115" s="259" t="s">
        <v>10050</v>
      </c>
      <c r="B115" s="58" t="s">
        <v>10051</v>
      </c>
      <c r="C115" s="91">
        <f>VLOOKUP(A115,表二!$A$6:$E$222,5,0)</f>
        <v>50</v>
      </c>
      <c r="D115" s="110">
        <v>50</v>
      </c>
      <c r="E115" s="110"/>
      <c r="F115" s="110"/>
      <c r="G115" s="110"/>
      <c r="H115" s="110"/>
      <c r="I115" s="91">
        <f ca="1" t="shared" si="1"/>
        <v>0</v>
      </c>
    </row>
    <row r="116" ht="20.1" customHeight="1" spans="1:9">
      <c r="A116" s="259" t="s">
        <v>10052</v>
      </c>
      <c r="B116" s="58" t="s">
        <v>10053</v>
      </c>
      <c r="C116" s="91">
        <f>VLOOKUP(A116,表二!$A$6:$E$222,5,0)</f>
        <v>100</v>
      </c>
      <c r="D116" s="110">
        <v>100</v>
      </c>
      <c r="E116" s="110"/>
      <c r="F116" s="110"/>
      <c r="G116" s="110"/>
      <c r="H116" s="110"/>
      <c r="I116" s="91">
        <f ca="1" t="shared" si="1"/>
        <v>0</v>
      </c>
    </row>
    <row r="117" ht="20.1" customHeight="1" spans="1:9">
      <c r="A117" s="259" t="s">
        <v>10054</v>
      </c>
      <c r="B117" s="58" t="s">
        <v>10055</v>
      </c>
      <c r="C117" s="91">
        <f>VLOOKUP(A117,表二!$A$6:$E$222,5,0)</f>
        <v>400</v>
      </c>
      <c r="D117" s="110">
        <v>400</v>
      </c>
      <c r="E117" s="110"/>
      <c r="F117" s="110"/>
      <c r="G117" s="110"/>
      <c r="H117" s="110"/>
      <c r="I117" s="91">
        <f ca="1" t="shared" si="1"/>
        <v>0</v>
      </c>
    </row>
    <row r="118" ht="20.1" customHeight="1" spans="1:9">
      <c r="A118" s="259" t="s">
        <v>10056</v>
      </c>
      <c r="B118" s="58" t="s">
        <v>10057</v>
      </c>
      <c r="C118" s="91">
        <f>VLOOKUP(A118,表二!$A$6:$E$222,5,0)</f>
        <v>0</v>
      </c>
      <c r="D118" s="110"/>
      <c r="E118" s="110"/>
      <c r="F118" s="110"/>
      <c r="G118" s="110"/>
      <c r="H118" s="110"/>
      <c r="I118" s="91">
        <f ca="1" t="shared" si="1"/>
        <v>0</v>
      </c>
    </row>
    <row r="119" ht="20.1" customHeight="1" spans="1:9">
      <c r="A119" s="259" t="s">
        <v>10058</v>
      </c>
      <c r="B119" s="58" t="s">
        <v>10059</v>
      </c>
      <c r="C119" s="91">
        <f>VLOOKUP(A119,表二!$A$6:$E$222,5,0)</f>
        <v>0</v>
      </c>
      <c r="D119" s="110"/>
      <c r="E119" s="110"/>
      <c r="F119" s="110"/>
      <c r="G119" s="110"/>
      <c r="H119" s="110"/>
      <c r="I119" s="91">
        <f ca="1" t="shared" si="1"/>
        <v>0</v>
      </c>
    </row>
    <row r="120" ht="20.1" customHeight="1" spans="1:9">
      <c r="A120" s="259" t="s">
        <v>10060</v>
      </c>
      <c r="B120" s="58" t="s">
        <v>10061</v>
      </c>
      <c r="C120" s="91">
        <f>VLOOKUP(A120,表二!$A$6:$E$222,5,0)</f>
        <v>4588</v>
      </c>
      <c r="D120" s="110">
        <v>4588</v>
      </c>
      <c r="E120" s="110"/>
      <c r="F120" s="110"/>
      <c r="G120" s="110"/>
      <c r="H120" s="110"/>
      <c r="I120" s="91">
        <f ca="1" t="shared" si="1"/>
        <v>0</v>
      </c>
    </row>
    <row r="121" ht="20.1" customHeight="1" spans="1:9">
      <c r="A121" s="259" t="s">
        <v>10064</v>
      </c>
      <c r="B121" s="58" t="s">
        <v>10065</v>
      </c>
      <c r="C121" s="91">
        <f>VLOOKUP(A121,表二!$A$6:$E$222,5,0)</f>
        <v>300</v>
      </c>
      <c r="D121" s="110">
        <v>300</v>
      </c>
      <c r="E121" s="110"/>
      <c r="F121" s="110"/>
      <c r="G121" s="110"/>
      <c r="H121" s="110"/>
      <c r="I121" s="91">
        <f ca="1" t="shared" si="1"/>
        <v>0</v>
      </c>
    </row>
    <row r="122" ht="20.1" customHeight="1" spans="1:9">
      <c r="A122" s="259" t="s">
        <v>10066</v>
      </c>
      <c r="B122" s="58" t="s">
        <v>10067</v>
      </c>
      <c r="C122" s="91">
        <f>VLOOKUP(A122,表二!$A$6:$E$222,5,0)</f>
        <v>0</v>
      </c>
      <c r="D122" s="110"/>
      <c r="E122" s="110"/>
      <c r="F122" s="110"/>
      <c r="G122" s="110"/>
      <c r="H122" s="110"/>
      <c r="I122" s="91">
        <f ca="1" t="shared" si="1"/>
        <v>0</v>
      </c>
    </row>
    <row r="123" ht="20.1" customHeight="1" spans="1:9">
      <c r="A123" s="259" t="s">
        <v>10068</v>
      </c>
      <c r="B123" s="58" t="s">
        <v>10069</v>
      </c>
      <c r="C123" s="91">
        <f>VLOOKUP(A123,表二!$A$6:$E$222,5,0)</f>
        <v>5400</v>
      </c>
      <c r="D123" s="110">
        <v>5400</v>
      </c>
      <c r="E123" s="110"/>
      <c r="F123" s="110"/>
      <c r="G123" s="110"/>
      <c r="H123" s="110"/>
      <c r="I123" s="91">
        <f ca="1" t="shared" si="1"/>
        <v>0</v>
      </c>
    </row>
    <row r="124" ht="20.1" customHeight="1" spans="1:9">
      <c r="A124" s="259" t="s">
        <v>10070</v>
      </c>
      <c r="B124" s="58" t="s">
        <v>10071</v>
      </c>
      <c r="C124" s="91">
        <f>VLOOKUP(A124,表二!$A$6:$E$222,5,0)</f>
        <v>1700</v>
      </c>
      <c r="D124" s="110">
        <v>1700</v>
      </c>
      <c r="E124" s="110"/>
      <c r="F124" s="110"/>
      <c r="G124" s="110"/>
      <c r="H124" s="110"/>
      <c r="I124" s="91">
        <f ca="1" t="shared" si="1"/>
        <v>0</v>
      </c>
    </row>
    <row r="125" ht="20.1" customHeight="1" spans="1:9">
      <c r="A125" s="259" t="s">
        <v>10072</v>
      </c>
      <c r="B125" s="58" t="s">
        <v>10073</v>
      </c>
      <c r="C125" s="91">
        <f>VLOOKUP(A125,表二!$A$6:$E$222,5,0)</f>
        <v>400</v>
      </c>
      <c r="D125" s="110">
        <v>400</v>
      </c>
      <c r="E125" s="110"/>
      <c r="F125" s="110"/>
      <c r="G125" s="110"/>
      <c r="H125" s="110"/>
      <c r="I125" s="91">
        <f ca="1" t="shared" si="1"/>
        <v>0</v>
      </c>
    </row>
    <row r="126" ht="20.1" customHeight="1" spans="1:9">
      <c r="A126" s="259" t="s">
        <v>10074</v>
      </c>
      <c r="B126" s="58" t="s">
        <v>10075</v>
      </c>
      <c r="C126" s="91">
        <f>VLOOKUP(A126,表二!$A$6:$E$222,5,0)</f>
        <v>0</v>
      </c>
      <c r="D126" s="110"/>
      <c r="E126" s="110"/>
      <c r="F126" s="110"/>
      <c r="G126" s="110"/>
      <c r="H126" s="110"/>
      <c r="I126" s="91">
        <f ca="1" t="shared" si="1"/>
        <v>0</v>
      </c>
    </row>
    <row r="127" ht="20.1" customHeight="1" spans="1:9">
      <c r="A127" s="259" t="s">
        <v>10076</v>
      </c>
      <c r="B127" s="58" t="s">
        <v>10077</v>
      </c>
      <c r="C127" s="91">
        <f>VLOOKUP(A127,表二!$A$6:$E$222,5,0)</f>
        <v>0</v>
      </c>
      <c r="D127" s="110"/>
      <c r="E127" s="110"/>
      <c r="F127" s="110"/>
      <c r="G127" s="110"/>
      <c r="H127" s="110"/>
      <c r="I127" s="91">
        <f ca="1" t="shared" si="1"/>
        <v>0</v>
      </c>
    </row>
    <row r="128" ht="20.1" customHeight="1" spans="1:9">
      <c r="A128" s="259" t="s">
        <v>10078</v>
      </c>
      <c r="B128" s="58" t="s">
        <v>10079</v>
      </c>
      <c r="C128" s="91">
        <f>VLOOKUP(A128,表二!$A$6:$E$222,5,0)</f>
        <v>0</v>
      </c>
      <c r="D128" s="110"/>
      <c r="E128" s="110"/>
      <c r="F128" s="110"/>
      <c r="G128" s="110"/>
      <c r="H128" s="110"/>
      <c r="I128" s="91">
        <f ca="1" t="shared" si="1"/>
        <v>0</v>
      </c>
    </row>
    <row r="129" ht="20.1" customHeight="1" spans="1:9">
      <c r="A129" s="259" t="s">
        <v>10080</v>
      </c>
      <c r="B129" s="58" t="s">
        <v>10081</v>
      </c>
      <c r="C129" s="91">
        <f>VLOOKUP(A129,表二!$A$6:$E$222,5,0)</f>
        <v>0</v>
      </c>
      <c r="D129" s="110"/>
      <c r="E129" s="110"/>
      <c r="F129" s="110"/>
      <c r="G129" s="110"/>
      <c r="H129" s="110"/>
      <c r="I129" s="91">
        <f ca="1" t="shared" si="1"/>
        <v>0</v>
      </c>
    </row>
    <row r="130" ht="20.1" customHeight="1" spans="1:9">
      <c r="A130" s="259" t="s">
        <v>10082</v>
      </c>
      <c r="B130" s="58" t="s">
        <v>10083</v>
      </c>
      <c r="C130" s="91">
        <f>VLOOKUP(A130,表二!$A$6:$E$222,5,0)</f>
        <v>200</v>
      </c>
      <c r="D130" s="110">
        <v>200</v>
      </c>
      <c r="E130" s="110"/>
      <c r="F130" s="110"/>
      <c r="G130" s="110"/>
      <c r="H130" s="110"/>
      <c r="I130" s="91">
        <f ca="1" t="shared" si="1"/>
        <v>0</v>
      </c>
    </row>
    <row r="131" ht="20.1" customHeight="1" spans="1:9">
      <c r="A131" s="259" t="s">
        <v>10084</v>
      </c>
      <c r="B131" s="58" t="s">
        <v>10085</v>
      </c>
      <c r="C131" s="91">
        <f>VLOOKUP(A131,表二!$A$6:$E$222,5,0)</f>
        <v>0</v>
      </c>
      <c r="D131" s="110"/>
      <c r="E131" s="110"/>
      <c r="F131" s="110"/>
      <c r="G131" s="110"/>
      <c r="H131" s="110"/>
      <c r="I131" s="91">
        <f ca="1" t="shared" si="1"/>
        <v>0</v>
      </c>
    </row>
    <row r="132" ht="20.1" customHeight="1" spans="1:9">
      <c r="A132" s="259" t="s">
        <v>10086</v>
      </c>
      <c r="B132" s="58" t="s">
        <v>10087</v>
      </c>
      <c r="C132" s="91">
        <f>VLOOKUP(A132,表二!$A$6:$E$222,5,0)</f>
        <v>0</v>
      </c>
      <c r="D132" s="110"/>
      <c r="E132" s="110"/>
      <c r="F132" s="110"/>
      <c r="G132" s="110"/>
      <c r="H132" s="110"/>
      <c r="I132" s="91">
        <f ca="1" t="shared" si="1"/>
        <v>0</v>
      </c>
    </row>
    <row r="133" ht="20.1" customHeight="1" spans="1:9">
      <c r="A133" s="259" t="s">
        <v>10088</v>
      </c>
      <c r="B133" s="249" t="s">
        <v>10089</v>
      </c>
      <c r="C133" s="91">
        <f>VLOOKUP(A133,表二!$A$6:$E$222,5,0)</f>
        <v>0</v>
      </c>
      <c r="D133" s="110"/>
      <c r="E133" s="110"/>
      <c r="F133" s="110"/>
      <c r="G133" s="110"/>
      <c r="H133" s="110"/>
      <c r="I133" s="91">
        <f ca="1" t="shared" si="1"/>
        <v>0</v>
      </c>
    </row>
    <row r="134" ht="20.1" customHeight="1" spans="1:9">
      <c r="A134" s="259" t="s">
        <v>10090</v>
      </c>
      <c r="B134" s="58" t="s">
        <v>10091</v>
      </c>
      <c r="C134" s="91">
        <f>VLOOKUP(A134,表二!$A$6:$E$222,5,0)</f>
        <v>2067</v>
      </c>
      <c r="D134" s="110">
        <v>2067</v>
      </c>
      <c r="E134" s="110"/>
      <c r="F134" s="110"/>
      <c r="G134" s="110"/>
      <c r="H134" s="110"/>
      <c r="I134" s="91">
        <f ca="1" t="shared" si="1"/>
        <v>0</v>
      </c>
    </row>
    <row r="135" ht="20.1" customHeight="1" spans="1:9">
      <c r="A135" s="259" t="s">
        <v>10094</v>
      </c>
      <c r="B135" s="58" t="s">
        <v>10095</v>
      </c>
      <c r="C135" s="91">
        <f>VLOOKUP(A135,表二!$A$6:$E$222,5,0)</f>
        <v>1250</v>
      </c>
      <c r="D135" s="110">
        <v>1250</v>
      </c>
      <c r="E135" s="110"/>
      <c r="F135" s="110"/>
      <c r="G135" s="110"/>
      <c r="H135" s="110"/>
      <c r="I135" s="91">
        <f ca="1" t="shared" ref="I135:I199" si="2">C135-SUM(OFFSET(I135,0,-5,1,5))</f>
        <v>0</v>
      </c>
    </row>
    <row r="136" ht="20.1" customHeight="1" spans="1:9">
      <c r="A136" s="259" t="s">
        <v>10096</v>
      </c>
      <c r="B136" s="58" t="s">
        <v>10097</v>
      </c>
      <c r="C136" s="91">
        <f>VLOOKUP(A136,表二!$A$6:$E$222,5,0)</f>
        <v>50</v>
      </c>
      <c r="D136" s="110">
        <v>50</v>
      </c>
      <c r="E136" s="110"/>
      <c r="F136" s="110"/>
      <c r="G136" s="110"/>
      <c r="H136" s="110"/>
      <c r="I136" s="91">
        <f ca="1" t="shared" si="2"/>
        <v>0</v>
      </c>
    </row>
    <row r="137" ht="20.1" customHeight="1" spans="1:9">
      <c r="A137" s="259" t="s">
        <v>10098</v>
      </c>
      <c r="B137" s="58" t="s">
        <v>10099</v>
      </c>
      <c r="C137" s="91">
        <f>VLOOKUP(A137,表二!$A$6:$E$222,5,0)</f>
        <v>100</v>
      </c>
      <c r="D137" s="110">
        <v>100</v>
      </c>
      <c r="E137" s="110"/>
      <c r="F137" s="110"/>
      <c r="G137" s="110"/>
      <c r="H137" s="110"/>
      <c r="I137" s="91">
        <f ca="1" t="shared" si="2"/>
        <v>0</v>
      </c>
    </row>
    <row r="138" ht="20.1" customHeight="1" spans="1:9">
      <c r="A138" s="259" t="s">
        <v>10100</v>
      </c>
      <c r="B138" s="58" t="s">
        <v>10101</v>
      </c>
      <c r="C138" s="91">
        <f>VLOOKUP(A138,表二!$A$6:$E$222,5,0)</f>
        <v>1000</v>
      </c>
      <c r="D138" s="110">
        <v>1000</v>
      </c>
      <c r="E138" s="110"/>
      <c r="F138" s="110"/>
      <c r="G138" s="110"/>
      <c r="H138" s="110"/>
      <c r="I138" s="91">
        <f ca="1" t="shared" si="2"/>
        <v>0</v>
      </c>
    </row>
    <row r="139" ht="20.1" customHeight="1" spans="1:9">
      <c r="A139" s="259" t="s">
        <v>10102</v>
      </c>
      <c r="B139" s="58" t="s">
        <v>10103</v>
      </c>
      <c r="C139" s="91">
        <f>VLOOKUP(A139,表二!$A$6:$E$222,5,0)</f>
        <v>1000</v>
      </c>
      <c r="D139" s="110">
        <v>1000</v>
      </c>
      <c r="E139" s="110"/>
      <c r="F139" s="110"/>
      <c r="G139" s="110"/>
      <c r="H139" s="110"/>
      <c r="I139" s="91">
        <f ca="1" t="shared" si="2"/>
        <v>0</v>
      </c>
    </row>
    <row r="140" ht="20.1" customHeight="1" spans="1:9">
      <c r="A140" s="259" t="s">
        <v>10104</v>
      </c>
      <c r="B140" s="58" t="s">
        <v>10105</v>
      </c>
      <c r="C140" s="91">
        <f>VLOOKUP(A140,表二!$A$6:$E$222,5,0)</f>
        <v>574</v>
      </c>
      <c r="D140" s="110">
        <v>574</v>
      </c>
      <c r="E140" s="110"/>
      <c r="F140" s="110"/>
      <c r="G140" s="110"/>
      <c r="H140" s="110"/>
      <c r="I140" s="91">
        <f ca="1" t="shared" si="2"/>
        <v>0</v>
      </c>
    </row>
    <row r="141" ht="20.1" customHeight="1" spans="1:9">
      <c r="A141" s="259" t="s">
        <v>10108</v>
      </c>
      <c r="B141" s="58" t="s">
        <v>10109</v>
      </c>
      <c r="C141" s="91">
        <f>VLOOKUP(A141,表二!$A$6:$E$222,5,0)</f>
        <v>11490</v>
      </c>
      <c r="D141" s="110">
        <v>11490</v>
      </c>
      <c r="E141" s="110"/>
      <c r="F141" s="110"/>
      <c r="G141" s="110"/>
      <c r="H141" s="110"/>
      <c r="I141" s="91">
        <f ca="1" t="shared" si="2"/>
        <v>0</v>
      </c>
    </row>
    <row r="142" ht="20.1" customHeight="1" spans="1:9">
      <c r="A142" s="259" t="s">
        <v>10110</v>
      </c>
      <c r="B142" s="58" t="s">
        <v>10111</v>
      </c>
      <c r="C142" s="91">
        <f>VLOOKUP(A142,表二!$A$6:$E$222,5,0)</f>
        <v>10060</v>
      </c>
      <c r="D142" s="110">
        <v>10060</v>
      </c>
      <c r="E142" s="110"/>
      <c r="F142" s="110"/>
      <c r="G142" s="110"/>
      <c r="H142" s="110"/>
      <c r="I142" s="91">
        <f ca="1" t="shared" si="2"/>
        <v>0</v>
      </c>
    </row>
    <row r="143" ht="20.1" customHeight="1" spans="1:9">
      <c r="A143" s="259" t="s">
        <v>10112</v>
      </c>
      <c r="B143" s="58" t="s">
        <v>10113</v>
      </c>
      <c r="C143" s="91">
        <f>VLOOKUP(A143,表二!$A$6:$E$222,5,0)</f>
        <v>13150</v>
      </c>
      <c r="D143" s="110">
        <v>9450</v>
      </c>
      <c r="E143" s="110"/>
      <c r="F143" s="110">
        <v>3700</v>
      </c>
      <c r="G143" s="110"/>
      <c r="H143" s="110"/>
      <c r="I143" s="91">
        <f ca="1" t="shared" si="2"/>
        <v>0</v>
      </c>
    </row>
    <row r="144" ht="20.1" customHeight="1" spans="1:9">
      <c r="A144" s="259" t="s">
        <v>10114</v>
      </c>
      <c r="B144" s="58" t="s">
        <v>10115</v>
      </c>
      <c r="C144" s="91">
        <f>VLOOKUP(A144,表二!$A$6:$E$222,5,0)</f>
        <v>2900</v>
      </c>
      <c r="D144" s="110">
        <v>2900</v>
      </c>
      <c r="E144" s="110"/>
      <c r="F144" s="110"/>
      <c r="G144" s="110"/>
      <c r="H144" s="110"/>
      <c r="I144" s="91">
        <f ca="1" t="shared" si="2"/>
        <v>0</v>
      </c>
    </row>
    <row r="145" ht="20.1" customHeight="1" spans="1:9">
      <c r="A145" s="259" t="s">
        <v>10116</v>
      </c>
      <c r="B145" s="58" t="s">
        <v>10117</v>
      </c>
      <c r="C145" s="91">
        <f>VLOOKUP(A145,表二!$A$6:$E$222,5,0)</f>
        <v>23038</v>
      </c>
      <c r="D145" s="110">
        <v>11574</v>
      </c>
      <c r="E145" s="110">
        <v>11464</v>
      </c>
      <c r="F145" s="110"/>
      <c r="G145" s="110"/>
      <c r="H145" s="110"/>
      <c r="I145" s="91">
        <f ca="1" t="shared" si="2"/>
        <v>0</v>
      </c>
    </row>
    <row r="146" ht="20.1" customHeight="1" spans="1:9">
      <c r="A146" s="259" t="s">
        <v>10118</v>
      </c>
      <c r="B146" s="58" t="s">
        <v>10119</v>
      </c>
      <c r="C146" s="91">
        <f>VLOOKUP(A146,表二!$A$6:$E$222,5,0)</f>
        <v>1050</v>
      </c>
      <c r="D146" s="110">
        <v>773</v>
      </c>
      <c r="E146" s="110">
        <v>277</v>
      </c>
      <c r="F146" s="110"/>
      <c r="G146" s="110"/>
      <c r="H146" s="110"/>
      <c r="I146" s="91">
        <f ca="1" t="shared" si="2"/>
        <v>0</v>
      </c>
    </row>
    <row r="147" ht="20.1" customHeight="1" spans="1:9">
      <c r="A147" s="259" t="s">
        <v>10120</v>
      </c>
      <c r="B147" s="58" t="s">
        <v>10121</v>
      </c>
      <c r="C147" s="91">
        <f>VLOOKUP(A147,表二!$A$6:$E$222,5,0)</f>
        <v>500</v>
      </c>
      <c r="D147" s="110">
        <v>500</v>
      </c>
      <c r="E147" s="110"/>
      <c r="F147" s="110"/>
      <c r="G147" s="110"/>
      <c r="H147" s="110"/>
      <c r="I147" s="91">
        <f ca="1" t="shared" si="2"/>
        <v>0</v>
      </c>
    </row>
    <row r="148" ht="20.1" customHeight="1" spans="1:9">
      <c r="A148" s="259" t="s">
        <v>10122</v>
      </c>
      <c r="B148" s="58" t="s">
        <v>10123</v>
      </c>
      <c r="C148" s="91">
        <f>VLOOKUP(A148,表二!$A$6:$E$222,5,0)</f>
        <v>4900</v>
      </c>
      <c r="D148" s="110">
        <v>4900</v>
      </c>
      <c r="E148" s="110"/>
      <c r="F148" s="110"/>
      <c r="G148" s="110"/>
      <c r="H148" s="110"/>
      <c r="I148" s="91">
        <f ca="1" t="shared" si="2"/>
        <v>0</v>
      </c>
    </row>
    <row r="149" ht="20.1" customHeight="1" spans="1:9">
      <c r="A149" s="259" t="s">
        <v>10126</v>
      </c>
      <c r="B149" s="58" t="s">
        <v>10127</v>
      </c>
      <c r="C149" s="91">
        <f>VLOOKUP(A149,表二!$A$6:$E$222,5,0)</f>
        <v>3171</v>
      </c>
      <c r="D149" s="110">
        <v>3171</v>
      </c>
      <c r="E149" s="110"/>
      <c r="F149" s="110"/>
      <c r="G149" s="110"/>
      <c r="H149" s="110"/>
      <c r="I149" s="91">
        <f ca="1" t="shared" si="2"/>
        <v>0</v>
      </c>
    </row>
    <row r="150" ht="20.1" customHeight="1" spans="1:9">
      <c r="A150" s="259" t="s">
        <v>10128</v>
      </c>
      <c r="B150" s="58" t="s">
        <v>10129</v>
      </c>
      <c r="C150" s="91">
        <f>VLOOKUP(A150,表二!$A$6:$E$222,5,0)</f>
        <v>100</v>
      </c>
      <c r="D150" s="110">
        <v>100</v>
      </c>
      <c r="E150" s="110"/>
      <c r="F150" s="110"/>
      <c r="G150" s="110"/>
      <c r="H150" s="110"/>
      <c r="I150" s="91">
        <f ca="1" t="shared" si="2"/>
        <v>0</v>
      </c>
    </row>
    <row r="151" ht="20.1" customHeight="1" spans="1:9">
      <c r="A151" s="259" t="s">
        <v>10130</v>
      </c>
      <c r="B151" s="58" t="s">
        <v>10131</v>
      </c>
      <c r="C151" s="91">
        <f>VLOOKUP(A151,表二!$A$6:$E$222,5,0)</f>
        <v>0</v>
      </c>
      <c r="D151" s="110"/>
      <c r="E151" s="110"/>
      <c r="F151" s="110"/>
      <c r="G151" s="110"/>
      <c r="H151" s="110"/>
      <c r="I151" s="91">
        <f ca="1" t="shared" si="2"/>
        <v>0</v>
      </c>
    </row>
    <row r="152" ht="20.1" customHeight="1" spans="1:9">
      <c r="A152" s="259" t="s">
        <v>10132</v>
      </c>
      <c r="B152" s="58" t="s">
        <v>10133</v>
      </c>
      <c r="C152" s="91">
        <f>VLOOKUP(A152,表二!$A$6:$E$222,5,0)</f>
        <v>0</v>
      </c>
      <c r="D152" s="110"/>
      <c r="E152" s="110"/>
      <c r="F152" s="110"/>
      <c r="G152" s="110"/>
      <c r="H152" s="110"/>
      <c r="I152" s="91">
        <f ca="1" t="shared" si="2"/>
        <v>0</v>
      </c>
    </row>
    <row r="153" ht="20.1" customHeight="1" spans="1:9">
      <c r="A153" s="259" t="s">
        <v>10134</v>
      </c>
      <c r="B153" s="58" t="s">
        <v>10135</v>
      </c>
      <c r="C153" s="91">
        <f>VLOOKUP(A153,表二!$A$6:$E$222,5,0)</f>
        <v>300</v>
      </c>
      <c r="D153" s="110">
        <v>300</v>
      </c>
      <c r="E153" s="110"/>
      <c r="F153" s="110"/>
      <c r="G153" s="110"/>
      <c r="H153" s="110"/>
      <c r="I153" s="91">
        <f ca="1" t="shared" si="2"/>
        <v>0</v>
      </c>
    </row>
    <row r="154" ht="20.1" customHeight="1" spans="1:9">
      <c r="A154" s="259" t="s">
        <v>10138</v>
      </c>
      <c r="B154" s="58" t="s">
        <v>10139</v>
      </c>
      <c r="C154" s="91">
        <f>VLOOKUP(A154,表二!$A$6:$E$222,5,0)</f>
        <v>0</v>
      </c>
      <c r="D154" s="110"/>
      <c r="E154" s="110"/>
      <c r="F154" s="110"/>
      <c r="G154" s="110"/>
      <c r="H154" s="110"/>
      <c r="I154" s="91">
        <f ca="1" t="shared" si="2"/>
        <v>0</v>
      </c>
    </row>
    <row r="155" ht="20.1" customHeight="1" spans="1:9">
      <c r="A155" s="259" t="s">
        <v>10140</v>
      </c>
      <c r="B155" s="58" t="s">
        <v>10141</v>
      </c>
      <c r="C155" s="91">
        <f>VLOOKUP(A155,表二!$A$6:$E$222,5,0)</f>
        <v>800</v>
      </c>
      <c r="D155" s="110">
        <v>800</v>
      </c>
      <c r="E155" s="110"/>
      <c r="F155" s="110"/>
      <c r="G155" s="110"/>
      <c r="H155" s="110"/>
      <c r="I155" s="91">
        <f ca="1" t="shared" si="2"/>
        <v>0</v>
      </c>
    </row>
    <row r="156" ht="20.1" customHeight="1" spans="1:9">
      <c r="A156" s="259" t="s">
        <v>10142</v>
      </c>
      <c r="B156" s="58" t="s">
        <v>10143</v>
      </c>
      <c r="C156" s="91">
        <f>VLOOKUP(A156,表二!$A$6:$E$222,5,0)</f>
        <v>0</v>
      </c>
      <c r="D156" s="110"/>
      <c r="E156" s="110"/>
      <c r="F156" s="110"/>
      <c r="G156" s="110"/>
      <c r="H156" s="110"/>
      <c r="I156" s="91">
        <f ca="1" t="shared" si="2"/>
        <v>0</v>
      </c>
    </row>
    <row r="157" ht="20.1" customHeight="1" spans="1:9">
      <c r="A157" s="259" t="s">
        <v>10144</v>
      </c>
      <c r="B157" s="58" t="s">
        <v>10145</v>
      </c>
      <c r="C157" s="91">
        <f>VLOOKUP(A157,表二!$A$6:$E$222,5,0)</f>
        <v>40</v>
      </c>
      <c r="D157" s="110">
        <v>40</v>
      </c>
      <c r="E157" s="110"/>
      <c r="F157" s="110"/>
      <c r="G157" s="110"/>
      <c r="H157" s="110"/>
      <c r="I157" s="91">
        <f ca="1" t="shared" si="2"/>
        <v>0</v>
      </c>
    </row>
    <row r="158" ht="20.1" customHeight="1" spans="1:9">
      <c r="A158" s="259" t="s">
        <v>10146</v>
      </c>
      <c r="B158" s="58" t="s">
        <v>10147</v>
      </c>
      <c r="C158" s="91">
        <f>VLOOKUP(A158,表二!$A$6:$E$222,5,0)</f>
        <v>0</v>
      </c>
      <c r="D158" s="110"/>
      <c r="E158" s="110"/>
      <c r="F158" s="110"/>
      <c r="G158" s="110"/>
      <c r="H158" s="110"/>
      <c r="I158" s="91">
        <f ca="1" t="shared" si="2"/>
        <v>0</v>
      </c>
    </row>
    <row r="159" ht="20.1" customHeight="1" spans="1:9">
      <c r="A159" s="259" t="s">
        <v>10148</v>
      </c>
      <c r="B159" s="58" t="s">
        <v>10149</v>
      </c>
      <c r="C159" s="91">
        <f>VLOOKUP(A159,表二!$A$6:$E$222,5,0)</f>
        <v>510</v>
      </c>
      <c r="D159" s="110">
        <v>510</v>
      </c>
      <c r="E159" s="110"/>
      <c r="F159" s="110"/>
      <c r="G159" s="110"/>
      <c r="H159" s="110"/>
      <c r="I159" s="91">
        <f ca="1" t="shared" si="2"/>
        <v>0</v>
      </c>
    </row>
    <row r="160" ht="20.1" customHeight="1" spans="1:9">
      <c r="A160" s="259" t="s">
        <v>10150</v>
      </c>
      <c r="B160" s="58" t="s">
        <v>10151</v>
      </c>
      <c r="C160" s="91">
        <f>VLOOKUP(A160,表二!$A$6:$E$222,5,0)</f>
        <v>0</v>
      </c>
      <c r="D160" s="110"/>
      <c r="E160" s="110"/>
      <c r="F160" s="110"/>
      <c r="G160" s="110"/>
      <c r="H160" s="110"/>
      <c r="I160" s="91">
        <f ca="1" t="shared" si="2"/>
        <v>0</v>
      </c>
    </row>
    <row r="161" ht="20.1" customHeight="1" spans="1:9">
      <c r="A161" s="259" t="s">
        <v>10154</v>
      </c>
      <c r="B161" s="58" t="s">
        <v>10155</v>
      </c>
      <c r="C161" s="91">
        <f>VLOOKUP(A161,表二!$A$6:$E$222,5,0)</f>
        <v>550</v>
      </c>
      <c r="D161" s="110">
        <v>550</v>
      </c>
      <c r="E161" s="110"/>
      <c r="F161" s="110"/>
      <c r="G161" s="110"/>
      <c r="H161" s="110"/>
      <c r="I161" s="91">
        <f ca="1" t="shared" si="2"/>
        <v>0</v>
      </c>
    </row>
    <row r="162" ht="20.1" customHeight="1" spans="1:9">
      <c r="A162" s="259" t="s">
        <v>10156</v>
      </c>
      <c r="B162" s="58" t="s">
        <v>10157</v>
      </c>
      <c r="C162" s="91">
        <f>VLOOKUP(A162,表二!$A$6:$E$222,5,0)</f>
        <v>0</v>
      </c>
      <c r="D162" s="110"/>
      <c r="E162" s="110"/>
      <c r="F162" s="110"/>
      <c r="G162" s="110"/>
      <c r="H162" s="110"/>
      <c r="I162" s="91">
        <f ca="1" t="shared" si="2"/>
        <v>0</v>
      </c>
    </row>
    <row r="163" ht="20.1" customHeight="1" spans="1:9">
      <c r="A163" s="259" t="s">
        <v>10158</v>
      </c>
      <c r="B163" s="58" t="s">
        <v>10159</v>
      </c>
      <c r="C163" s="91">
        <f>VLOOKUP(A163,表二!$A$6:$E$222,5,0)</f>
        <v>549</v>
      </c>
      <c r="D163" s="110">
        <v>549</v>
      </c>
      <c r="E163" s="110"/>
      <c r="F163" s="110"/>
      <c r="G163" s="110"/>
      <c r="H163" s="110"/>
      <c r="I163" s="91">
        <f ca="1" t="shared" si="2"/>
        <v>0</v>
      </c>
    </row>
    <row r="164" ht="20.1" customHeight="1" spans="1:9">
      <c r="A164" s="259" t="s">
        <v>10162</v>
      </c>
      <c r="B164" s="58" t="s">
        <v>10163</v>
      </c>
      <c r="C164" s="91">
        <f>VLOOKUP(A164,表二!$A$6:$E$222,5,0)</f>
        <v>0</v>
      </c>
      <c r="D164" s="110"/>
      <c r="E164" s="110"/>
      <c r="F164" s="110"/>
      <c r="G164" s="110"/>
      <c r="H164" s="110"/>
      <c r="I164" s="91">
        <f ca="1" t="shared" si="2"/>
        <v>0</v>
      </c>
    </row>
    <row r="165" ht="20.1" customHeight="1" spans="1:9">
      <c r="A165" s="259" t="s">
        <v>10164</v>
      </c>
      <c r="B165" s="58" t="s">
        <v>10165</v>
      </c>
      <c r="C165" s="91">
        <f>VLOOKUP(A165,表二!$A$6:$E$222,5,0)</f>
        <v>0</v>
      </c>
      <c r="D165" s="110"/>
      <c r="E165" s="110"/>
      <c r="F165" s="110"/>
      <c r="G165" s="110"/>
      <c r="H165" s="110"/>
      <c r="I165" s="91">
        <f ca="1" t="shared" si="2"/>
        <v>0</v>
      </c>
    </row>
    <row r="166" ht="20.1" customHeight="1" spans="1:9">
      <c r="A166" s="244" t="s">
        <v>10166</v>
      </c>
      <c r="B166" s="58" t="s">
        <v>10167</v>
      </c>
      <c r="C166" s="91">
        <f>VLOOKUP(A166,表二!$A$6:$E$222,5,0)</f>
        <v>0</v>
      </c>
      <c r="D166" s="110"/>
      <c r="E166" s="110"/>
      <c r="F166" s="110"/>
      <c r="G166" s="110"/>
      <c r="H166" s="110"/>
      <c r="I166" s="91">
        <f ca="1" t="shared" si="2"/>
        <v>0</v>
      </c>
    </row>
    <row r="167" ht="20.1" customHeight="1" spans="1:9">
      <c r="A167" s="259" t="s">
        <v>10168</v>
      </c>
      <c r="B167" s="58" t="s">
        <v>10169</v>
      </c>
      <c r="C167" s="91">
        <f>VLOOKUP(A167,表二!$A$6:$E$222,5,0)</f>
        <v>0</v>
      </c>
      <c r="D167" s="110"/>
      <c r="E167" s="110"/>
      <c r="F167" s="110"/>
      <c r="G167" s="110"/>
      <c r="H167" s="110"/>
      <c r="I167" s="91">
        <f ca="1" t="shared" si="2"/>
        <v>0</v>
      </c>
    </row>
    <row r="168" ht="20.1" customHeight="1" spans="1:9">
      <c r="A168" s="259" t="s">
        <v>10170</v>
      </c>
      <c r="B168" s="58" t="s">
        <v>10171</v>
      </c>
      <c r="C168" s="91">
        <f>VLOOKUP(A168,表二!$A$6:$E$222,5,0)</f>
        <v>26</v>
      </c>
      <c r="D168" s="110">
        <v>26</v>
      </c>
      <c r="E168" s="110"/>
      <c r="F168" s="110"/>
      <c r="G168" s="110"/>
      <c r="H168" s="110"/>
      <c r="I168" s="91">
        <f ca="1" t="shared" si="2"/>
        <v>0</v>
      </c>
    </row>
    <row r="169" ht="20.1" customHeight="1" spans="1:9">
      <c r="A169" s="259" t="s">
        <v>10174</v>
      </c>
      <c r="B169" s="58" t="s">
        <v>10175</v>
      </c>
      <c r="C169" s="91">
        <f>VLOOKUP(A169,表二!$A$6:$E$222,5,0)</f>
        <v>0</v>
      </c>
      <c r="D169" s="110"/>
      <c r="E169" s="110"/>
      <c r="F169" s="110"/>
      <c r="G169" s="110"/>
      <c r="H169" s="110"/>
      <c r="I169" s="91">
        <f ca="1" t="shared" si="2"/>
        <v>0</v>
      </c>
    </row>
    <row r="170" ht="20.1" customHeight="1" spans="1:9">
      <c r="A170" s="259" t="s">
        <v>10176</v>
      </c>
      <c r="B170" s="58" t="s">
        <v>10177</v>
      </c>
      <c r="C170" s="91">
        <f>VLOOKUP(A170,表二!$A$6:$E$222,5,0)</f>
        <v>0</v>
      </c>
      <c r="D170" s="110"/>
      <c r="E170" s="110"/>
      <c r="F170" s="110"/>
      <c r="G170" s="110"/>
      <c r="H170" s="110"/>
      <c r="I170" s="91">
        <f ca="1" t="shared" si="2"/>
        <v>0</v>
      </c>
    </row>
    <row r="171" ht="20.1" customHeight="1" spans="1:9">
      <c r="A171" s="259" t="s">
        <v>10178</v>
      </c>
      <c r="B171" s="58" t="s">
        <v>10179</v>
      </c>
      <c r="C171" s="91">
        <f>VLOOKUP(A171,表二!$A$6:$E$222,5,0)</f>
        <v>0</v>
      </c>
      <c r="D171" s="110"/>
      <c r="E171" s="110"/>
      <c r="F171" s="110"/>
      <c r="G171" s="110"/>
      <c r="H171" s="110"/>
      <c r="I171" s="91">
        <f ca="1" t="shared" si="2"/>
        <v>0</v>
      </c>
    </row>
    <row r="172" ht="20.1" customHeight="1" spans="1:9">
      <c r="A172" s="259" t="s">
        <v>10180</v>
      </c>
      <c r="B172" s="58" t="s">
        <v>10181</v>
      </c>
      <c r="C172" s="91">
        <f>VLOOKUP(A172,表二!$A$6:$E$222,5,0)</f>
        <v>0</v>
      </c>
      <c r="D172" s="110"/>
      <c r="E172" s="110"/>
      <c r="F172" s="110"/>
      <c r="G172" s="110"/>
      <c r="H172" s="110"/>
      <c r="I172" s="91">
        <f ca="1" t="shared" si="2"/>
        <v>0</v>
      </c>
    </row>
    <row r="173" ht="20.1" customHeight="1" spans="1:9">
      <c r="A173" s="259" t="s">
        <v>10182</v>
      </c>
      <c r="B173" s="58" t="s">
        <v>10183</v>
      </c>
      <c r="C173" s="91">
        <f>VLOOKUP(A173,表二!$A$6:$E$222,5,0)</f>
        <v>0</v>
      </c>
      <c r="D173" s="110"/>
      <c r="E173" s="110"/>
      <c r="F173" s="110"/>
      <c r="G173" s="110"/>
      <c r="H173" s="110"/>
      <c r="I173" s="91">
        <f ca="1" t="shared" si="2"/>
        <v>0</v>
      </c>
    </row>
    <row r="174" ht="20.1" customHeight="1" spans="1:9">
      <c r="A174" s="259" t="s">
        <v>10184</v>
      </c>
      <c r="B174" s="58" t="s">
        <v>10109</v>
      </c>
      <c r="C174" s="91">
        <f>VLOOKUP(A174,表二!$A$6:$E$222,5,0)</f>
        <v>0</v>
      </c>
      <c r="D174" s="110"/>
      <c r="E174" s="110"/>
      <c r="F174" s="110"/>
      <c r="G174" s="110"/>
      <c r="H174" s="110"/>
      <c r="I174" s="91">
        <f ca="1" t="shared" si="2"/>
        <v>0</v>
      </c>
    </row>
    <row r="175" ht="20.1" customHeight="1" spans="1:9">
      <c r="A175" s="259" t="s">
        <v>10185</v>
      </c>
      <c r="B175" s="58" t="s">
        <v>10186</v>
      </c>
      <c r="C175" s="91">
        <f>VLOOKUP(A175,表二!$A$6:$E$222,5,0)</f>
        <v>0</v>
      </c>
      <c r="D175" s="110"/>
      <c r="E175" s="110"/>
      <c r="F175" s="110"/>
      <c r="G175" s="110"/>
      <c r="H175" s="110"/>
      <c r="I175" s="91">
        <f ca="1" t="shared" si="2"/>
        <v>0</v>
      </c>
    </row>
    <row r="176" ht="20.1" customHeight="1" spans="1:9">
      <c r="A176" s="259" t="s">
        <v>10187</v>
      </c>
      <c r="B176" s="58" t="s">
        <v>10188</v>
      </c>
      <c r="C176" s="91">
        <f>VLOOKUP(A176,表二!$A$6:$E$222,5,0)</f>
        <v>0</v>
      </c>
      <c r="D176" s="110"/>
      <c r="E176" s="110"/>
      <c r="F176" s="110"/>
      <c r="G176" s="110"/>
      <c r="H176" s="110"/>
      <c r="I176" s="91">
        <f ca="1" t="shared" si="2"/>
        <v>0</v>
      </c>
    </row>
    <row r="177" ht="20.1" customHeight="1" spans="1:9">
      <c r="A177" s="259" t="s">
        <v>10189</v>
      </c>
      <c r="B177" s="58" t="s">
        <v>10190</v>
      </c>
      <c r="C177" s="91">
        <f>VLOOKUP(A177,表二!$A$6:$E$222,5,0)</f>
        <v>0</v>
      </c>
      <c r="D177" s="110"/>
      <c r="E177" s="110"/>
      <c r="F177" s="110"/>
      <c r="G177" s="110"/>
      <c r="H177" s="110"/>
      <c r="I177" s="91">
        <f ca="1" t="shared" si="2"/>
        <v>0</v>
      </c>
    </row>
    <row r="178" ht="20.1" customHeight="1" spans="1:9">
      <c r="A178" s="259" t="s">
        <v>10193</v>
      </c>
      <c r="B178" s="58" t="s">
        <v>10194</v>
      </c>
      <c r="C178" s="91">
        <f>VLOOKUP(A178,表二!$A$6:$E$222,5,0)</f>
        <v>374</v>
      </c>
      <c r="D178" s="110"/>
      <c r="E178" s="110">
        <v>374</v>
      </c>
      <c r="F178" s="110"/>
      <c r="G178" s="110"/>
      <c r="H178" s="110"/>
      <c r="I178" s="91">
        <f ca="1" t="shared" si="2"/>
        <v>0</v>
      </c>
    </row>
    <row r="179" ht="20.1" customHeight="1" spans="1:9">
      <c r="A179" s="259" t="s">
        <v>10195</v>
      </c>
      <c r="B179" s="58" t="s">
        <v>10196</v>
      </c>
      <c r="C179" s="91">
        <f>VLOOKUP(A179,表二!$A$6:$E$222,5,0)</f>
        <v>0</v>
      </c>
      <c r="D179" s="110"/>
      <c r="E179" s="110"/>
      <c r="F179" s="110"/>
      <c r="G179" s="110"/>
      <c r="H179" s="110"/>
      <c r="I179" s="91">
        <f ca="1" t="shared" si="2"/>
        <v>0</v>
      </c>
    </row>
    <row r="180" ht="20.1" customHeight="1" spans="1:9">
      <c r="A180" s="259" t="s">
        <v>10197</v>
      </c>
      <c r="B180" s="58" t="s">
        <v>10198</v>
      </c>
      <c r="C180" s="91">
        <f>VLOOKUP(A180,表二!$A$6:$E$222,5,0)</f>
        <v>0</v>
      </c>
      <c r="D180" s="110"/>
      <c r="E180" s="110"/>
      <c r="F180" s="110"/>
      <c r="G180" s="110"/>
      <c r="H180" s="110"/>
      <c r="I180" s="91">
        <f ca="1" t="shared" si="2"/>
        <v>0</v>
      </c>
    </row>
    <row r="181" ht="20.1" customHeight="1" spans="1:9">
      <c r="A181" s="259" t="s">
        <v>10201</v>
      </c>
      <c r="B181" s="58" t="s">
        <v>10202</v>
      </c>
      <c r="C181" s="91">
        <f>VLOOKUP(A181,表二!$A$6:$E$222,5,0)</f>
        <v>1301</v>
      </c>
      <c r="D181" s="110">
        <v>1301</v>
      </c>
      <c r="E181" s="110"/>
      <c r="F181" s="110"/>
      <c r="G181" s="110"/>
      <c r="H181" s="110"/>
      <c r="I181" s="91">
        <f ca="1" t="shared" si="2"/>
        <v>0</v>
      </c>
    </row>
    <row r="182" ht="20.1" customHeight="1" spans="1:9">
      <c r="A182" s="259" t="s">
        <v>10203</v>
      </c>
      <c r="B182" s="58" t="s">
        <v>10204</v>
      </c>
      <c r="C182" s="91">
        <f>VLOOKUP(A182,表二!$A$6:$E$222,5,0)</f>
        <v>562</v>
      </c>
      <c r="D182" s="110">
        <v>562</v>
      </c>
      <c r="E182" s="110"/>
      <c r="F182" s="110"/>
      <c r="G182" s="110"/>
      <c r="H182" s="110"/>
      <c r="I182" s="91">
        <f ca="1" t="shared" si="2"/>
        <v>0</v>
      </c>
    </row>
    <row r="183" ht="20.1" customHeight="1" spans="1:9">
      <c r="A183" s="259" t="s">
        <v>10205</v>
      </c>
      <c r="B183" s="58" t="s">
        <v>10206</v>
      </c>
      <c r="C183" s="91">
        <f>VLOOKUP(A183,表二!$A$6:$E$222,5,0)</f>
        <v>890</v>
      </c>
      <c r="D183" s="110">
        <v>890</v>
      </c>
      <c r="E183" s="110"/>
      <c r="F183" s="110"/>
      <c r="G183" s="110"/>
      <c r="H183" s="110"/>
      <c r="I183" s="91">
        <f ca="1" t="shared" si="2"/>
        <v>0</v>
      </c>
    </row>
    <row r="184" ht="20.1" customHeight="1" spans="1:9">
      <c r="A184" s="259" t="s">
        <v>10209</v>
      </c>
      <c r="B184" s="58" t="s">
        <v>10210</v>
      </c>
      <c r="C184" s="91">
        <f>VLOOKUP(A184,表二!$A$6:$E$222,5,0)</f>
        <v>42</v>
      </c>
      <c r="D184" s="110">
        <v>42</v>
      </c>
      <c r="E184" s="110"/>
      <c r="F184" s="110"/>
      <c r="G184" s="110"/>
      <c r="H184" s="110"/>
      <c r="I184" s="91">
        <f ca="1" t="shared" si="2"/>
        <v>0</v>
      </c>
    </row>
    <row r="185" ht="20.1" customHeight="1" spans="1:9">
      <c r="A185" s="259" t="s">
        <v>10211</v>
      </c>
      <c r="B185" s="58" t="s">
        <v>10212</v>
      </c>
      <c r="C185" s="91">
        <f>VLOOKUP(A185,表二!$A$6:$E$222,5,0)</f>
        <v>0</v>
      </c>
      <c r="D185" s="110"/>
      <c r="E185" s="110"/>
      <c r="F185" s="110"/>
      <c r="G185" s="110"/>
      <c r="H185" s="110"/>
      <c r="I185" s="91">
        <f ca="1" t="shared" si="2"/>
        <v>0</v>
      </c>
    </row>
    <row r="186" ht="20.1" customHeight="1" spans="1:9">
      <c r="A186" s="259" t="s">
        <v>10213</v>
      </c>
      <c r="B186" s="58" t="s">
        <v>10214</v>
      </c>
      <c r="C186" s="91">
        <f>VLOOKUP(A186,表二!$A$6:$E$222,5,0)</f>
        <v>0</v>
      </c>
      <c r="D186" s="110"/>
      <c r="E186" s="110"/>
      <c r="F186" s="110"/>
      <c r="G186" s="110"/>
      <c r="H186" s="110"/>
      <c r="I186" s="91">
        <f ca="1" t="shared" si="2"/>
        <v>0</v>
      </c>
    </row>
    <row r="187" ht="20.1" customHeight="1" spans="1:9">
      <c r="A187" s="259" t="s">
        <v>10215</v>
      </c>
      <c r="B187" s="58" t="s">
        <v>10216</v>
      </c>
      <c r="C187" s="91">
        <f>VLOOKUP(A187,表二!$A$6:$E$222,5,0)</f>
        <v>0</v>
      </c>
      <c r="D187" s="110"/>
      <c r="E187" s="110"/>
      <c r="F187" s="110"/>
      <c r="G187" s="110"/>
      <c r="H187" s="110"/>
      <c r="I187" s="91">
        <f ca="1" t="shared" si="2"/>
        <v>0</v>
      </c>
    </row>
    <row r="188" ht="20.1" customHeight="1" spans="1:9">
      <c r="A188" s="259" t="s">
        <v>10219</v>
      </c>
      <c r="B188" s="58" t="s">
        <v>10220</v>
      </c>
      <c r="C188" s="91">
        <f>VLOOKUP(A188,表二!$A$6:$E$222,5,0)</f>
        <v>90</v>
      </c>
      <c r="D188" s="110">
        <v>90</v>
      </c>
      <c r="E188" s="110"/>
      <c r="F188" s="110"/>
      <c r="G188" s="110"/>
      <c r="H188" s="110"/>
      <c r="I188" s="91">
        <f ca="1" t="shared" si="2"/>
        <v>0</v>
      </c>
    </row>
    <row r="189" ht="20.1" customHeight="1" spans="1:9">
      <c r="A189" s="259" t="s">
        <v>10221</v>
      </c>
      <c r="B189" s="58" t="s">
        <v>10222</v>
      </c>
      <c r="C189" s="91">
        <f>VLOOKUP(A189,表二!$A$6:$E$222,5,0)</f>
        <v>380</v>
      </c>
      <c r="D189" s="110">
        <v>380</v>
      </c>
      <c r="E189" s="110"/>
      <c r="F189" s="110"/>
      <c r="G189" s="110"/>
      <c r="H189" s="110"/>
      <c r="I189" s="91">
        <f ca="1" t="shared" si="2"/>
        <v>0</v>
      </c>
    </row>
    <row r="190" ht="20.1" customHeight="1" spans="1:9">
      <c r="A190" s="259" t="s">
        <v>10223</v>
      </c>
      <c r="B190" s="58" t="s">
        <v>10224</v>
      </c>
      <c r="C190" s="91">
        <f>VLOOKUP(A190,表二!$A$6:$E$222,5,0)</f>
        <v>0</v>
      </c>
      <c r="D190" s="110"/>
      <c r="E190" s="110"/>
      <c r="F190" s="110"/>
      <c r="G190" s="110"/>
      <c r="H190" s="110"/>
      <c r="I190" s="91">
        <f ca="1" t="shared" si="2"/>
        <v>0</v>
      </c>
    </row>
    <row r="191" ht="20.1" customHeight="1" spans="1:9">
      <c r="A191" s="259" t="s">
        <v>10225</v>
      </c>
      <c r="B191" s="58" t="s">
        <v>10226</v>
      </c>
      <c r="C191" s="91">
        <f>VLOOKUP(A191,表二!$A$6:$E$222,5,0)</f>
        <v>0</v>
      </c>
      <c r="D191" s="110"/>
      <c r="E191" s="110"/>
      <c r="F191" s="110"/>
      <c r="G191" s="110"/>
      <c r="H191" s="110"/>
      <c r="I191" s="91">
        <f ca="1" t="shared" si="2"/>
        <v>0</v>
      </c>
    </row>
    <row r="192" ht="20.1" customHeight="1" spans="1:9">
      <c r="A192" s="259" t="s">
        <v>10227</v>
      </c>
      <c r="B192" s="58" t="s">
        <v>10228</v>
      </c>
      <c r="C192" s="91">
        <f>VLOOKUP(A192,表二!$A$6:$E$222,5,0)</f>
        <v>1000</v>
      </c>
      <c r="D192" s="110">
        <v>1000</v>
      </c>
      <c r="E192" s="110"/>
      <c r="F192" s="110"/>
      <c r="G192" s="110"/>
      <c r="H192" s="110"/>
      <c r="I192" s="91">
        <f ca="1" t="shared" si="2"/>
        <v>0</v>
      </c>
    </row>
    <row r="193" ht="20.1" customHeight="1" spans="1:9">
      <c r="A193" s="386" t="s">
        <v>10229</v>
      </c>
      <c r="B193" s="58" t="s">
        <v>10230</v>
      </c>
      <c r="C193" s="91">
        <f>VLOOKUP(A193,表二!$A$6:$E$222,5,0)</f>
        <v>330</v>
      </c>
      <c r="D193" s="110">
        <v>330</v>
      </c>
      <c r="E193" s="110"/>
      <c r="F193" s="110"/>
      <c r="G193" s="110"/>
      <c r="H193" s="110"/>
      <c r="I193" s="91">
        <f ca="1" t="shared" si="2"/>
        <v>0</v>
      </c>
    </row>
    <row r="194" ht="20.1" customHeight="1" spans="1:9">
      <c r="A194" s="259" t="s">
        <v>10231</v>
      </c>
      <c r="B194" s="58" t="s">
        <v>10232</v>
      </c>
      <c r="C194" s="91">
        <f>VLOOKUP(A194,表二!$A$6:$E$222,5,0)</f>
        <v>156</v>
      </c>
      <c r="D194" s="110">
        <v>156</v>
      </c>
      <c r="E194" s="110"/>
      <c r="F194" s="110"/>
      <c r="G194" s="110"/>
      <c r="H194" s="110"/>
      <c r="I194" s="91">
        <f ca="1" t="shared" si="2"/>
        <v>0</v>
      </c>
    </row>
    <row r="195" ht="20.1" customHeight="1" spans="1:9">
      <c r="A195" s="259" t="s">
        <v>10233</v>
      </c>
      <c r="B195" s="58" t="s">
        <v>10234</v>
      </c>
      <c r="C195" s="91">
        <f>VLOOKUP(A195,表二!$A$6:$E$222,5,0)</f>
        <v>3505</v>
      </c>
      <c r="D195" s="110">
        <v>3505</v>
      </c>
      <c r="E195" s="110"/>
      <c r="F195" s="110"/>
      <c r="G195" s="110"/>
      <c r="H195" s="110"/>
      <c r="I195" s="91">
        <f ca="1" t="shared" si="2"/>
        <v>0</v>
      </c>
    </row>
    <row r="196" ht="20.1" customHeight="1" spans="1:9">
      <c r="A196" s="259" t="s">
        <v>10236</v>
      </c>
      <c r="B196" s="58" t="s">
        <v>10237</v>
      </c>
      <c r="C196" s="91">
        <f>VLOOKUP(A196,表二!$A$6:$E$222,5,0)</f>
        <v>0</v>
      </c>
      <c r="D196" s="110"/>
      <c r="E196" s="110"/>
      <c r="F196" s="110"/>
      <c r="G196" s="110"/>
      <c r="H196" s="110"/>
      <c r="I196" s="91">
        <f ca="1" t="shared" si="2"/>
        <v>0</v>
      </c>
    </row>
    <row r="197" ht="20.1" customHeight="1" spans="1:9">
      <c r="A197" s="259" t="s">
        <v>10238</v>
      </c>
      <c r="B197" s="58" t="s">
        <v>10190</v>
      </c>
      <c r="C197" s="91">
        <f>VLOOKUP(A197,表二!$A$6:$E$222,5,0)</f>
        <v>0</v>
      </c>
      <c r="D197" s="110"/>
      <c r="E197" s="110"/>
      <c r="F197" s="110"/>
      <c r="G197" s="110"/>
      <c r="H197" s="110"/>
      <c r="I197" s="91">
        <f ca="1" t="shared" si="2"/>
        <v>0</v>
      </c>
    </row>
    <row r="198" ht="20.1" customHeight="1" spans="1:9">
      <c r="A198" s="259" t="s">
        <v>10241</v>
      </c>
      <c r="B198" s="58" t="s">
        <v>10242</v>
      </c>
      <c r="C198" s="91">
        <f>VLOOKUP(A198,表二!$A$6:$E$222,5,0)</f>
        <v>5067</v>
      </c>
      <c r="D198" s="110">
        <v>5067</v>
      </c>
      <c r="E198" s="110"/>
      <c r="F198" s="110"/>
      <c r="G198" s="110"/>
      <c r="H198" s="110"/>
      <c r="I198" s="91">
        <f ca="1" t="shared" si="2"/>
        <v>0</v>
      </c>
    </row>
    <row r="199" ht="20.1" customHeight="1" spans="1:9">
      <c r="A199" s="259" t="s">
        <v>10245</v>
      </c>
      <c r="B199" s="58" t="s">
        <v>10246</v>
      </c>
      <c r="C199" s="91">
        <f>VLOOKUP(A199,表二!$A$6:$E$222,5,0)</f>
        <v>0</v>
      </c>
      <c r="D199" s="110"/>
      <c r="E199" s="110"/>
      <c r="F199" s="110"/>
      <c r="G199" s="110"/>
      <c r="H199" s="110"/>
      <c r="I199" s="91">
        <f ca="1" t="shared" si="2"/>
        <v>0</v>
      </c>
    </row>
    <row r="200" ht="20.1" hidden="1" customHeight="1" spans="1:9">
      <c r="A200" s="259"/>
      <c r="B200" s="58"/>
      <c r="C200" s="116"/>
      <c r="D200" s="116"/>
      <c r="E200" s="116"/>
      <c r="F200" s="116"/>
      <c r="G200" s="116"/>
      <c r="H200" s="116"/>
      <c r="I200" s="116"/>
    </row>
    <row r="201" ht="20.1" customHeight="1" spans="1:9">
      <c r="A201" s="259"/>
      <c r="B201" s="58"/>
      <c r="C201" s="116"/>
      <c r="D201" s="116"/>
      <c r="E201" s="116"/>
      <c r="F201" s="116"/>
      <c r="G201" s="116"/>
      <c r="H201" s="116"/>
      <c r="I201" s="116"/>
    </row>
    <row r="202" ht="20.1" customHeight="1" spans="1:9">
      <c r="A202" s="244" t="s">
        <v>9816</v>
      </c>
      <c r="B202" s="58" t="s">
        <v>9817</v>
      </c>
      <c r="C202" s="91">
        <f>VLOOKUP(A202,表二!$A$6:$E$222,5,0)</f>
        <v>5354</v>
      </c>
      <c r="D202" s="91">
        <f t="shared" ref="D202:H211" si="3">SUMPRODUCT(D$5:D$201*(LEFT($A$5:$A$201,3)=$A202))</f>
        <v>5353</v>
      </c>
      <c r="E202" s="91">
        <f t="shared" si="3"/>
        <v>1</v>
      </c>
      <c r="F202" s="91">
        <f t="shared" si="3"/>
        <v>0</v>
      </c>
      <c r="G202" s="91">
        <f t="shared" si="3"/>
        <v>0</v>
      </c>
      <c r="H202" s="91">
        <f t="shared" si="3"/>
        <v>0</v>
      </c>
      <c r="I202" s="91">
        <f>C202-SUM(D202:H202)</f>
        <v>0</v>
      </c>
    </row>
    <row r="203" ht="20.1" customHeight="1" spans="1:9">
      <c r="A203" s="259" t="s">
        <v>9876</v>
      </c>
      <c r="B203" s="260" t="s">
        <v>9877</v>
      </c>
      <c r="C203" s="91">
        <f>VLOOKUP(A203,表二!$A$6:$E$222,5,0)</f>
        <v>0</v>
      </c>
      <c r="D203" s="91">
        <f t="shared" si="3"/>
        <v>0</v>
      </c>
      <c r="E203" s="91">
        <f t="shared" si="3"/>
        <v>0</v>
      </c>
      <c r="F203" s="91">
        <f t="shared" si="3"/>
        <v>0</v>
      </c>
      <c r="G203" s="91">
        <f t="shared" si="3"/>
        <v>0</v>
      </c>
      <c r="H203" s="91">
        <f t="shared" si="3"/>
        <v>0</v>
      </c>
      <c r="I203" s="91">
        <f t="shared" ref="I203:I226" si="4">C203-SUM(D203:H203)</f>
        <v>0</v>
      </c>
    </row>
    <row r="204" ht="20.1" customHeight="1" spans="1:9">
      <c r="A204" s="259" t="s">
        <v>9896</v>
      </c>
      <c r="B204" s="260" t="s">
        <v>9897</v>
      </c>
      <c r="C204" s="91">
        <f>VLOOKUP(A204,表二!$A$6:$E$222,5,0)</f>
        <v>49</v>
      </c>
      <c r="D204" s="91">
        <f t="shared" si="3"/>
        <v>49</v>
      </c>
      <c r="E204" s="91">
        <f t="shared" si="3"/>
        <v>0</v>
      </c>
      <c r="F204" s="91">
        <f t="shared" si="3"/>
        <v>0</v>
      </c>
      <c r="G204" s="91">
        <f t="shared" si="3"/>
        <v>0</v>
      </c>
      <c r="H204" s="91">
        <f t="shared" si="3"/>
        <v>0</v>
      </c>
      <c r="I204" s="91">
        <f t="shared" si="4"/>
        <v>0</v>
      </c>
    </row>
    <row r="205" ht="20.1" customHeight="1" spans="1:9">
      <c r="A205" s="259" t="s">
        <v>9908</v>
      </c>
      <c r="B205" s="260" t="s">
        <v>9909</v>
      </c>
      <c r="C205" s="91">
        <f>VLOOKUP(A205,表二!$A$6:$E$222,5,0)</f>
        <v>5634</v>
      </c>
      <c r="D205" s="91">
        <f t="shared" si="3"/>
        <v>5634</v>
      </c>
      <c r="E205" s="91">
        <f t="shared" si="3"/>
        <v>0</v>
      </c>
      <c r="F205" s="91">
        <f t="shared" si="3"/>
        <v>0</v>
      </c>
      <c r="G205" s="91">
        <f t="shared" si="3"/>
        <v>0</v>
      </c>
      <c r="H205" s="91">
        <f t="shared" si="3"/>
        <v>0</v>
      </c>
      <c r="I205" s="91">
        <f t="shared" si="4"/>
        <v>0</v>
      </c>
    </row>
    <row r="206" ht="20.1" customHeight="1" spans="1:9">
      <c r="A206" s="259" t="s">
        <v>9932</v>
      </c>
      <c r="B206" s="261" t="s">
        <v>9933</v>
      </c>
      <c r="C206" s="91">
        <f>VLOOKUP(A206,表二!$A$6:$E$222,5,0)</f>
        <v>112841</v>
      </c>
      <c r="D206" s="91">
        <f t="shared" si="3"/>
        <v>82841</v>
      </c>
      <c r="E206" s="91">
        <f t="shared" si="3"/>
        <v>0</v>
      </c>
      <c r="F206" s="91">
        <f t="shared" si="3"/>
        <v>0</v>
      </c>
      <c r="G206" s="91">
        <f t="shared" si="3"/>
        <v>30000</v>
      </c>
      <c r="H206" s="91">
        <f t="shared" si="3"/>
        <v>0</v>
      </c>
      <c r="I206" s="91">
        <f t="shared" si="4"/>
        <v>0</v>
      </c>
    </row>
    <row r="207" ht="20.1" customHeight="1" spans="1:9">
      <c r="A207" s="259" t="s">
        <v>9954</v>
      </c>
      <c r="B207" s="261" t="s">
        <v>9955</v>
      </c>
      <c r="C207" s="91">
        <f>VLOOKUP(A207,表二!$A$6:$E$222,5,0)</f>
        <v>11568</v>
      </c>
      <c r="D207" s="91">
        <f t="shared" si="3"/>
        <v>11568</v>
      </c>
      <c r="E207" s="91">
        <f t="shared" si="3"/>
        <v>0</v>
      </c>
      <c r="F207" s="91">
        <f t="shared" si="3"/>
        <v>0</v>
      </c>
      <c r="G207" s="91">
        <f t="shared" si="3"/>
        <v>0</v>
      </c>
      <c r="H207" s="91">
        <f t="shared" si="3"/>
        <v>0</v>
      </c>
      <c r="I207" s="91">
        <f t="shared" si="4"/>
        <v>0</v>
      </c>
    </row>
    <row r="208" ht="20.1" customHeight="1" spans="1:9">
      <c r="A208" s="259" t="s">
        <v>9976</v>
      </c>
      <c r="B208" s="260" t="s">
        <v>9977</v>
      </c>
      <c r="C208" s="91">
        <f>VLOOKUP(A208,表二!$A$6:$E$222,5,0)</f>
        <v>6671</v>
      </c>
      <c r="D208" s="91">
        <f t="shared" si="3"/>
        <v>6671</v>
      </c>
      <c r="E208" s="91">
        <f t="shared" si="3"/>
        <v>0</v>
      </c>
      <c r="F208" s="91">
        <f t="shared" si="3"/>
        <v>0</v>
      </c>
      <c r="G208" s="91">
        <f t="shared" si="3"/>
        <v>0</v>
      </c>
      <c r="H208" s="91">
        <f t="shared" si="3"/>
        <v>0</v>
      </c>
      <c r="I208" s="91">
        <f t="shared" si="4"/>
        <v>0</v>
      </c>
    </row>
    <row r="209" ht="20.1" customHeight="1" spans="1:227">
      <c r="A209" s="259" t="s">
        <v>9990</v>
      </c>
      <c r="B209" s="261" t="s">
        <v>9991</v>
      </c>
      <c r="C209" s="91">
        <f>VLOOKUP(A209,表二!$A$6:$E$222,5,0)</f>
        <v>61517</v>
      </c>
      <c r="D209" s="91">
        <f t="shared" si="3"/>
        <v>54517</v>
      </c>
      <c r="E209" s="91">
        <f t="shared" si="3"/>
        <v>0</v>
      </c>
      <c r="F209" s="91">
        <f t="shared" si="3"/>
        <v>0</v>
      </c>
      <c r="G209" s="91">
        <f t="shared" si="3"/>
        <v>7000</v>
      </c>
      <c r="H209" s="91">
        <f t="shared" si="3"/>
        <v>0</v>
      </c>
      <c r="I209" s="91">
        <f t="shared" si="4"/>
        <v>0</v>
      </c>
    </row>
    <row r="210" ht="20.1" customHeight="1" spans="1:227">
      <c r="A210" s="259" t="s">
        <v>10032</v>
      </c>
      <c r="B210" s="261" t="s">
        <v>10033</v>
      </c>
      <c r="C210" s="91">
        <f>VLOOKUP(A210,表二!$A$6:$E$222,5,0)</f>
        <v>40388</v>
      </c>
      <c r="D210" s="91">
        <f t="shared" si="3"/>
        <v>33259</v>
      </c>
      <c r="E210" s="91">
        <f t="shared" si="3"/>
        <v>129</v>
      </c>
      <c r="F210" s="91">
        <f t="shared" si="3"/>
        <v>0</v>
      </c>
      <c r="G210" s="91">
        <f t="shared" si="3"/>
        <v>7000</v>
      </c>
      <c r="H210" s="91">
        <f t="shared" si="3"/>
        <v>0</v>
      </c>
      <c r="I210" s="91">
        <f t="shared" si="4"/>
        <v>0</v>
      </c>
    </row>
    <row r="211" ht="20.1" customHeight="1" spans="1:227">
      <c r="A211" s="259" t="s">
        <v>10062</v>
      </c>
      <c r="B211" s="58" t="s">
        <v>10063</v>
      </c>
      <c r="C211" s="91">
        <f>VLOOKUP(A211,表二!$A$6:$E$222,5,0)</f>
        <v>10067</v>
      </c>
      <c r="D211" s="91">
        <f t="shared" si="3"/>
        <v>10067</v>
      </c>
      <c r="E211" s="91">
        <f t="shared" si="3"/>
        <v>0</v>
      </c>
      <c r="F211" s="91">
        <f t="shared" si="3"/>
        <v>0</v>
      </c>
      <c r="G211" s="91">
        <f t="shared" si="3"/>
        <v>0</v>
      </c>
      <c r="H211" s="91">
        <f t="shared" si="3"/>
        <v>0</v>
      </c>
      <c r="I211" s="91">
        <f t="shared" si="4"/>
        <v>0</v>
      </c>
    </row>
    <row r="212" ht="20.1" customHeight="1" spans="1:227">
      <c r="A212" s="259" t="s">
        <v>10092</v>
      </c>
      <c r="B212" s="58" t="s">
        <v>10093</v>
      </c>
      <c r="C212" s="91">
        <f>VLOOKUP(A212,表二!$A$6:$E$222,5,0)</f>
        <v>3974</v>
      </c>
      <c r="D212" s="91">
        <f t="shared" ref="D212:H226" si="5">SUMPRODUCT(D$5:D$201*(LEFT($A$5:$A$201,3)=$A212))</f>
        <v>3974</v>
      </c>
      <c r="E212" s="91">
        <f t="shared" si="5"/>
        <v>0</v>
      </c>
      <c r="F212" s="91">
        <f t="shared" si="5"/>
        <v>0</v>
      </c>
      <c r="G212" s="91">
        <f t="shared" si="5"/>
        <v>0</v>
      </c>
      <c r="H212" s="91">
        <f t="shared" si="5"/>
        <v>0</v>
      </c>
      <c r="I212" s="91">
        <f t="shared" si="4"/>
        <v>0</v>
      </c>
      <c r="HS212" s="70">
        <v>392</v>
      </c>
    </row>
    <row r="213" ht="20.1" customHeight="1" spans="1:227">
      <c r="A213" s="259" t="s">
        <v>10106</v>
      </c>
      <c r="B213" s="58" t="s">
        <v>10107</v>
      </c>
      <c r="C213" s="91">
        <f>VLOOKUP(A213,表二!$A$6:$E$222,5,0)</f>
        <v>67088</v>
      </c>
      <c r="D213" s="91">
        <f t="shared" si="5"/>
        <v>51647</v>
      </c>
      <c r="E213" s="91">
        <f t="shared" si="5"/>
        <v>11741</v>
      </c>
      <c r="F213" s="91">
        <f t="shared" si="5"/>
        <v>3700</v>
      </c>
      <c r="G213" s="91">
        <f t="shared" si="5"/>
        <v>0</v>
      </c>
      <c r="H213" s="91">
        <f t="shared" si="5"/>
        <v>0</v>
      </c>
      <c r="I213" s="91">
        <f t="shared" si="4"/>
        <v>0</v>
      </c>
    </row>
    <row r="214" ht="20.1" customHeight="1" spans="1:227">
      <c r="A214" s="259" t="s">
        <v>10124</v>
      </c>
      <c r="B214" s="58" t="s">
        <v>10125</v>
      </c>
      <c r="C214" s="91">
        <f>VLOOKUP(A214,表二!$A$6:$E$222,5,0)</f>
        <v>3571</v>
      </c>
      <c r="D214" s="91">
        <f t="shared" si="5"/>
        <v>3571</v>
      </c>
      <c r="E214" s="91">
        <f t="shared" si="5"/>
        <v>0</v>
      </c>
      <c r="F214" s="91">
        <f t="shared" si="5"/>
        <v>0</v>
      </c>
      <c r="G214" s="91">
        <f t="shared" si="5"/>
        <v>0</v>
      </c>
      <c r="H214" s="91">
        <f t="shared" si="5"/>
        <v>0</v>
      </c>
      <c r="I214" s="91">
        <f t="shared" si="4"/>
        <v>0</v>
      </c>
    </row>
    <row r="215" ht="20.1" customHeight="1" spans="1:227">
      <c r="A215" s="259" t="s">
        <v>10136</v>
      </c>
      <c r="B215" s="58" t="s">
        <v>10137</v>
      </c>
      <c r="C215" s="91">
        <f>VLOOKUP(A215,表二!$A$6:$E$222,5,0)</f>
        <v>1350</v>
      </c>
      <c r="D215" s="91">
        <f t="shared" si="5"/>
        <v>1350</v>
      </c>
      <c r="E215" s="91">
        <f t="shared" si="5"/>
        <v>0</v>
      </c>
      <c r="F215" s="91">
        <f t="shared" si="5"/>
        <v>0</v>
      </c>
      <c r="G215" s="91">
        <f t="shared" si="5"/>
        <v>0</v>
      </c>
      <c r="H215" s="91">
        <f t="shared" si="5"/>
        <v>0</v>
      </c>
      <c r="I215" s="91">
        <f t="shared" si="4"/>
        <v>0</v>
      </c>
    </row>
    <row r="216" ht="20.1" customHeight="1" spans="1:227">
      <c r="A216" s="259" t="s">
        <v>10152</v>
      </c>
      <c r="B216" s="58" t="s">
        <v>10153</v>
      </c>
      <c r="C216" s="91">
        <f>VLOOKUP(A216,表二!$A$6:$E$222,5,0)</f>
        <v>1099</v>
      </c>
      <c r="D216" s="91">
        <f t="shared" si="5"/>
        <v>1099</v>
      </c>
      <c r="E216" s="91">
        <f t="shared" si="5"/>
        <v>0</v>
      </c>
      <c r="F216" s="91">
        <f t="shared" si="5"/>
        <v>0</v>
      </c>
      <c r="G216" s="91">
        <f t="shared" si="5"/>
        <v>0</v>
      </c>
      <c r="H216" s="91">
        <f t="shared" si="5"/>
        <v>0</v>
      </c>
      <c r="I216" s="91">
        <f t="shared" si="4"/>
        <v>0</v>
      </c>
    </row>
    <row r="217" ht="20.1" customHeight="1" spans="1:227">
      <c r="A217" s="259" t="s">
        <v>10160</v>
      </c>
      <c r="B217" s="58" t="s">
        <v>10161</v>
      </c>
      <c r="C217" s="91">
        <f>VLOOKUP(A217,表二!$A$6:$E$222,5,0)</f>
        <v>26</v>
      </c>
      <c r="D217" s="91">
        <f t="shared" si="5"/>
        <v>26</v>
      </c>
      <c r="E217" s="91">
        <f t="shared" si="5"/>
        <v>0</v>
      </c>
      <c r="F217" s="91">
        <f t="shared" si="5"/>
        <v>0</v>
      </c>
      <c r="G217" s="91">
        <f t="shared" si="5"/>
        <v>0</v>
      </c>
      <c r="H217" s="91">
        <f t="shared" si="5"/>
        <v>0</v>
      </c>
      <c r="I217" s="91">
        <f t="shared" si="4"/>
        <v>0</v>
      </c>
    </row>
    <row r="218" ht="20.1" customHeight="1" spans="1:227">
      <c r="A218" s="259" t="s">
        <v>10172</v>
      </c>
      <c r="B218" s="58" t="s">
        <v>10173</v>
      </c>
      <c r="C218" s="91">
        <f>VLOOKUP(A218,表二!$A$6:$E$222,5,0)</f>
        <v>0</v>
      </c>
      <c r="D218" s="91">
        <f t="shared" si="5"/>
        <v>0</v>
      </c>
      <c r="E218" s="91">
        <f t="shared" si="5"/>
        <v>0</v>
      </c>
      <c r="F218" s="91">
        <f t="shared" si="5"/>
        <v>0</v>
      </c>
      <c r="G218" s="91">
        <f t="shared" si="5"/>
        <v>0</v>
      </c>
      <c r="H218" s="91">
        <f t="shared" si="5"/>
        <v>0</v>
      </c>
      <c r="I218" s="91">
        <f t="shared" si="4"/>
        <v>0</v>
      </c>
    </row>
    <row r="219" ht="20.1" customHeight="1" spans="1:227">
      <c r="A219" s="259" t="s">
        <v>10191</v>
      </c>
      <c r="B219" s="58" t="s">
        <v>10192</v>
      </c>
      <c r="C219" s="91">
        <f>VLOOKUP(A219,表二!$A$6:$E$222,5,0)</f>
        <v>374</v>
      </c>
      <c r="D219" s="91">
        <f t="shared" si="5"/>
        <v>0</v>
      </c>
      <c r="E219" s="91">
        <f t="shared" si="5"/>
        <v>374</v>
      </c>
      <c r="F219" s="91">
        <f t="shared" si="5"/>
        <v>0</v>
      </c>
      <c r="G219" s="91">
        <f t="shared" si="5"/>
        <v>0</v>
      </c>
      <c r="H219" s="91">
        <f t="shared" si="5"/>
        <v>0</v>
      </c>
      <c r="I219" s="91">
        <f t="shared" si="4"/>
        <v>0</v>
      </c>
    </row>
    <row r="220" ht="20.1" customHeight="1" spans="1:227">
      <c r="A220" s="259" t="s">
        <v>10199</v>
      </c>
      <c r="B220" s="58" t="s">
        <v>10200</v>
      </c>
      <c r="C220" s="91">
        <f>VLOOKUP(A220,表二!$A$6:$E$222,5,0)</f>
        <v>2753</v>
      </c>
      <c r="D220" s="91">
        <f t="shared" si="5"/>
        <v>2753</v>
      </c>
      <c r="E220" s="91">
        <f t="shared" si="5"/>
        <v>0</v>
      </c>
      <c r="F220" s="91">
        <f t="shared" si="5"/>
        <v>0</v>
      </c>
      <c r="G220" s="91">
        <f t="shared" si="5"/>
        <v>0</v>
      </c>
      <c r="H220" s="91">
        <f t="shared" si="5"/>
        <v>0</v>
      </c>
      <c r="I220" s="91">
        <f t="shared" si="4"/>
        <v>0</v>
      </c>
    </row>
    <row r="221" ht="20.1" customHeight="1" spans="1:227">
      <c r="A221" s="259" t="s">
        <v>10207</v>
      </c>
      <c r="B221" s="58" t="s">
        <v>10208</v>
      </c>
      <c r="C221" s="91">
        <f>VLOOKUP(A221,表二!$A$6:$E$222,5,0)</f>
        <v>42</v>
      </c>
      <c r="D221" s="91">
        <f t="shared" si="5"/>
        <v>42</v>
      </c>
      <c r="E221" s="91">
        <f t="shared" si="5"/>
        <v>0</v>
      </c>
      <c r="F221" s="91">
        <f t="shared" si="5"/>
        <v>0</v>
      </c>
      <c r="G221" s="91">
        <f t="shared" si="5"/>
        <v>0</v>
      </c>
      <c r="H221" s="91">
        <f t="shared" si="5"/>
        <v>0</v>
      </c>
      <c r="I221" s="91">
        <f t="shared" si="4"/>
        <v>0</v>
      </c>
    </row>
    <row r="222" ht="20.1" customHeight="1" spans="1:227">
      <c r="A222" s="259" t="s">
        <v>10217</v>
      </c>
      <c r="B222" s="58" t="s">
        <v>10218</v>
      </c>
      <c r="C222" s="91">
        <f>VLOOKUP(A222,表二!$A$6:$E$222,5,0)</f>
        <v>1956</v>
      </c>
      <c r="D222" s="91">
        <f t="shared" si="5"/>
        <v>1956</v>
      </c>
      <c r="E222" s="91">
        <f t="shared" si="5"/>
        <v>0</v>
      </c>
      <c r="F222" s="91">
        <f t="shared" si="5"/>
        <v>0</v>
      </c>
      <c r="G222" s="91">
        <f t="shared" si="5"/>
        <v>0</v>
      </c>
      <c r="H222" s="91">
        <f t="shared" si="5"/>
        <v>0</v>
      </c>
      <c r="I222" s="91">
        <f t="shared" si="4"/>
        <v>0</v>
      </c>
    </row>
    <row r="223" ht="20.1" customHeight="1" spans="1:227">
      <c r="A223" s="259" t="s">
        <v>10233</v>
      </c>
      <c r="B223" s="58" t="s">
        <v>10234</v>
      </c>
      <c r="C223" s="91">
        <f>VLOOKUP(A223,表二!$A$6:$E$222,5,0)</f>
        <v>3505</v>
      </c>
      <c r="D223" s="91">
        <f t="shared" si="5"/>
        <v>3505</v>
      </c>
      <c r="E223" s="91">
        <f t="shared" si="5"/>
        <v>0</v>
      </c>
      <c r="F223" s="91">
        <f t="shared" si="5"/>
        <v>0</v>
      </c>
      <c r="G223" s="91">
        <f t="shared" si="5"/>
        <v>0</v>
      </c>
      <c r="H223" s="91">
        <f t="shared" si="5"/>
        <v>0</v>
      </c>
      <c r="I223" s="91">
        <f t="shared" si="4"/>
        <v>0</v>
      </c>
    </row>
    <row r="224" ht="20.1" customHeight="1" spans="1:227">
      <c r="A224" s="259" t="s">
        <v>10235</v>
      </c>
      <c r="B224" s="58" t="s">
        <v>10190</v>
      </c>
      <c r="C224" s="91">
        <f>VLOOKUP(A224,表二!$A$6:$E$222,5,0)</f>
        <v>0</v>
      </c>
      <c r="D224" s="91">
        <f t="shared" si="5"/>
        <v>0</v>
      </c>
      <c r="E224" s="91">
        <f t="shared" si="5"/>
        <v>0</v>
      </c>
      <c r="F224" s="91">
        <f t="shared" si="5"/>
        <v>0</v>
      </c>
      <c r="G224" s="91">
        <f t="shared" si="5"/>
        <v>0</v>
      </c>
      <c r="H224" s="91">
        <f t="shared" si="5"/>
        <v>0</v>
      </c>
      <c r="I224" s="91">
        <f t="shared" si="4"/>
        <v>0</v>
      </c>
    </row>
    <row r="225" ht="20.1" customHeight="1" spans="1:9">
      <c r="A225" s="259" t="s">
        <v>10239</v>
      </c>
      <c r="B225" s="58" t="s">
        <v>10240</v>
      </c>
      <c r="C225" s="91">
        <f>VLOOKUP(A225,表二!$A$6:$E$222,5,0)</f>
        <v>5067</v>
      </c>
      <c r="D225" s="91">
        <f t="shared" si="5"/>
        <v>5067</v>
      </c>
      <c r="E225" s="91">
        <f t="shared" si="5"/>
        <v>0</v>
      </c>
      <c r="F225" s="91">
        <f t="shared" si="5"/>
        <v>0</v>
      </c>
      <c r="G225" s="91">
        <f t="shared" si="5"/>
        <v>0</v>
      </c>
      <c r="H225" s="91">
        <f t="shared" si="5"/>
        <v>0</v>
      </c>
      <c r="I225" s="91">
        <f t="shared" si="4"/>
        <v>0</v>
      </c>
    </row>
    <row r="226" ht="20.1" customHeight="1" spans="1:9">
      <c r="A226" s="259" t="s">
        <v>10243</v>
      </c>
      <c r="B226" s="58" t="s">
        <v>10244</v>
      </c>
      <c r="C226" s="91">
        <f>VLOOKUP(A226,表二!$A$6:$E$222,5,0)</f>
        <v>0</v>
      </c>
      <c r="D226" s="91">
        <f t="shared" si="5"/>
        <v>0</v>
      </c>
      <c r="E226" s="91">
        <f t="shared" si="5"/>
        <v>0</v>
      </c>
      <c r="F226" s="91">
        <f t="shared" si="5"/>
        <v>0</v>
      </c>
      <c r="G226" s="91">
        <f t="shared" si="5"/>
        <v>0</v>
      </c>
      <c r="H226" s="91">
        <f t="shared" si="5"/>
        <v>0</v>
      </c>
      <c r="I226" s="91">
        <f t="shared" si="4"/>
        <v>0</v>
      </c>
    </row>
    <row r="227" ht="20.1" customHeight="1" spans="1:9">
      <c r="A227" s="259"/>
      <c r="B227" s="58"/>
      <c r="C227" s="116"/>
      <c r="D227" s="116"/>
      <c r="E227" s="116"/>
      <c r="F227" s="116"/>
      <c r="G227" s="116"/>
      <c r="H227" s="116"/>
      <c r="I227" s="116"/>
    </row>
    <row r="228" ht="20.1" customHeight="1" spans="1:9">
      <c r="A228" s="117"/>
      <c r="B228" s="254" t="s">
        <v>10247</v>
      </c>
      <c r="C228" s="91">
        <f>表二!$E$224</f>
        <v>344894</v>
      </c>
      <c r="D228" s="91">
        <f t="shared" ref="D228:H228" si="6">SUM(D202:D226)</f>
        <v>284949</v>
      </c>
      <c r="E228" s="91">
        <f t="shared" si="6"/>
        <v>12245</v>
      </c>
      <c r="F228" s="91">
        <f t="shared" si="6"/>
        <v>3700</v>
      </c>
      <c r="G228" s="91">
        <f t="shared" si="6"/>
        <v>44000</v>
      </c>
      <c r="H228" s="91">
        <f t="shared" si="6"/>
        <v>0</v>
      </c>
      <c r="I228" s="91">
        <f>C228-SUM(D228:H228)</f>
        <v>0</v>
      </c>
    </row>
    <row r="229" ht="113.1" customHeight="1" spans="1:9">
      <c r="C229" s="255"/>
      <c r="D229" s="119"/>
      <c r="E229" s="119"/>
      <c r="F229" s="262">
        <f ca="1">IF(ROUND((表三!E78-F228),0)&lt;0,"请检查，收入安排的支出不应该大于收入来源：表三“上年结余收入”！",0)</f>
        <v>0</v>
      </c>
      <c r="G229" s="262">
        <f ca="1">IF(ROUND((表三!E79-G228),0)&lt;0,"请检查，收入安排的支出不应该大于收入来源：表三“调入资金”！",0)</f>
        <v>0</v>
      </c>
      <c r="H229" s="262">
        <f ca="1">IF(ROUND((表三!E84+表三!E97-表三!L84-H228),0)&lt;0,"请检查，收入安排的支出不应该大于收入来源：表三“债务收入+债务转贷收入-债务转贷支出”！",0)</f>
        <v>0</v>
      </c>
      <c r="I229" s="262">
        <f ca="1">IF(ROUND(I228-SUMPRODUCT(I6:I200*(I6:I200&gt;0)),0)&lt;&gt;0,"请检查，支出总计_其他资金应等于各科目_其他资金合计，且各科目使用其他资金安排的支出不能为负数。",0)</f>
        <v>0</v>
      </c>
    </row>
  </sheetData>
  <sheetProtection algorithmName="SHA-512" hashValue="q6pqLeuqp8cv+JIV/8S/wtzTDyHxM7DBkezZInM5qhU36EbQmGyZ0gb80oTG/B11E93ZHvwrPnFw5A3PGrkcgw==" saltValue="m9uMiiNRbqvhtjRo3XR0bw==" spinCount="100000" sheet="1" formatColumns="0" formatRows="0" autoFilter="0" objects="1" scenarios="1"/>
  <sortState ref="A202:B226">
    <sortCondition ref="A202:A226"/>
  </sortState>
  <mergeCells count="9">
    <mergeCell ref="A2:I2"/>
    <mergeCell ref="A4:B4"/>
    <mergeCell ref="C4:C5"/>
    <mergeCell ref="D4:D5"/>
    <mergeCell ref="E4:E5"/>
    <mergeCell ref="F4:F5"/>
    <mergeCell ref="G4:G5"/>
    <mergeCell ref="H4:H5"/>
    <mergeCell ref="I4:I5"/>
  </mergeCells>
  <printOptions horizontalCentered="1"/>
  <pageMargins left="0.47244094488189" right="0.47244094488189" top="0.275590551181102" bottom="0.236220472440945" header="0.118110236220472" footer="0.118110236220472"/>
  <pageSetup paperSize="9" orientation="landscape" blackAndWhite="1"/>
  <headerFooter>
    <oddFooter>&amp;C&amp;P/&amp;N</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R36"/>
  <sheetViews>
    <sheetView showGridLines="0" showZeros="0" workbookViewId="0">
      <pane xSplit="4" ySplit="7" topLeftCell="E8" activePane="bottomRight" state="frozen"/>
      <selection/>
      <selection pane="topRight"/>
      <selection pane="bottomLeft"/>
      <selection pane="bottomRight" activeCell="D11" sqref="D11:L11"/>
    </sheetView>
  </sheetViews>
  <sheetFormatPr defaultColWidth="8.8" defaultRowHeight="14.25"/>
  <cols>
    <col min="1" max="1" width="4.65" style="70" customWidth="1"/>
    <col min="2" max="2" width="23.2" style="70" customWidth="1"/>
    <col min="3" max="3" width="11.8" style="70" customWidth="1"/>
    <col min="4" max="5" width="9.45" style="70" customWidth="1"/>
    <col min="6" max="6" width="8.45" style="70" customWidth="1"/>
    <col min="7" max="7" width="9.45" style="70" customWidth="1"/>
    <col min="8" max="8" width="10.45" style="70" customWidth="1"/>
    <col min="9" max="11" width="9.45" style="70" customWidth="1"/>
    <col min="12" max="12" width="10.45" style="70" customWidth="1"/>
    <col min="13" max="13" width="9.45" style="70" customWidth="1"/>
    <col min="14" max="14" width="13.1" style="70" customWidth="1"/>
    <col min="15" max="16" width="9.45" style="70" customWidth="1"/>
    <col min="17" max="17" width="9.2" style="70" customWidth="1"/>
    <col min="18" max="18" width="9.55" style="70" customWidth="1"/>
    <col min="19" max="16384" width="8.8" style="70"/>
  </cols>
  <sheetData>
    <row r="1" ht="18.75" spans="1:18">
      <c r="A1" s="100" t="s">
        <v>12442</v>
      </c>
      <c r="B1" s="46">
        <f ca="1" t="array" ref="B1">IF(SUMPRODUCT(ISTEXT(D6:D29)*ROW(D6:D29))&gt;0,"录入了非数字，请检查 "&amp;IFERROR(ADDRESS(SUMPRODUCT(MAX(ISTEXT(D6:D29)*ROW(D6:D29))),4)&amp;" 单元格！",0),IF(SUMPRODUCT(ISTEXT(E6:E29)*ROW(H6:H29))&gt;0,"录入了非数字，请检查 "&amp;IFERROR(ADDRESS(SUMPRODUCT(MAX(ISTEXT(E6:E29)*ROW(E6:E29))),5)&amp;" 单元格！",0),IF(SUMPRODUCT(ISTEXT(F6:F29)*ROW(F6:F29))&gt;0,"录入了非数字，请检查 "&amp;IFERROR(ADDRESS(SUMPRODUCT(MAX(ISTEXT(F6:F29)*ROW(F6:F29))),6)&amp;" 单元格！",0),IF(SUMPRODUCT(ISTEXT(G6:G29)*ROW(G6:G29))&gt;0,"录入了非数字，请检查 "&amp;IFERROR(ADDRESS(SUMPRODUCT(MAX(ISTEXT(G6:G29)*ROW(G6:G29))),7)&amp;" 单元格！",0),IF(SUMPRODUCT(ISTEXT(H6:H29)*ROW(H6:H29))&gt;0,"录入了非数字，请检查 "&amp;IFERROR(ADDRESS(SUMPRODUCT(MAX((ISTEXT(H6:H29)*ROW(F6:F29)))),8)&amp;" 单元格！",0),IF(SUMPRODUCT(ISTEXT(I6:I29)*ROW(G6:G29))&gt;0,"录入了非数字，请检查 "&amp;IFERROR(ADDRESS(SUMPRODUCT(MAX(ISTEXT(I6:I29)*ROW(G6:G29))),9)&amp;" 单元格！",0),IF(SUMPRODUCT(ISTEXT(J6:J29)*ROW(H6:H29))&gt;0,"录入了非数字，请检查 "&amp;IFERROR(ADDRESS(SUMPRODUCT(MAX(ISTEXT(J6:J29)*ROW(H6:H29))),10)&amp;" 单元格！",0),IF(SUMPRODUCT(ISTEXT(K6:K29)*ROW(D6:D29))&gt;0,"录入了非数字，请检查 "&amp;IFERROR(ADDRESS(SUMPRODUCT(MAX(ISTEXT(K6:K29)*ROW(D6:D29))),11)&amp;" 单元格！",0),IF(SUMPRODUCT(ISTEXT(L6:L29)*ROW(E6:E29))&gt;0,"录入了非数字，请检查 "&amp;IFERROR(ADDRESS(SUMPRODUCT(MAX(ISTEXT(L6:L29)*ROW(E6:E29))),12)&amp;" 单元格！",0),IF(SUMPRODUCT(ISTEXT(M6:M29)*ROW(F6:F29))&gt;0,"录入了非数字，请检查 "&amp;IFERROR(ADDRESS(SUMPRODUCT(MAX((ISTEXT(M6:M29)*ROW(F6:F29)))),13)&amp;" 单元格！",0),IF(SUMPRODUCT(ISERROR(C35:Q35)*COLUMN(C35:Q35))&gt;0,"录入了错误值，请检查 "&amp;IFERROR(CHAR(SUMPRODUCT(MAX(ISERROR(C35:Q35)*COLUMN(C35:Q35)))+64)&amp;" 列！",0),0)))))))))))</f>
        <v>0</v>
      </c>
      <c r="R1" s="242">
        <f ca="1">IF(ROUND(R35-SUMPRODUCT(R6:R33*(R6:R33&gt;0)),0)&lt;&gt;0,"请检查，支出总计_其他支出应等于各功能科目_其他支出的合计，且其他支出（R列）不能出现负数。",0)</f>
        <v>0</v>
      </c>
    </row>
    <row r="2" s="97" customFormat="1" ht="24" spans="1:18">
      <c r="A2" s="48" t="s">
        <v>12443</v>
      </c>
      <c r="B2" s="48"/>
      <c r="C2" s="48"/>
      <c r="D2" s="48"/>
      <c r="E2" s="48"/>
      <c r="F2" s="48"/>
      <c r="G2" s="48"/>
      <c r="H2" s="48"/>
      <c r="I2" s="48"/>
      <c r="J2" s="48"/>
      <c r="K2" s="48"/>
      <c r="L2" s="48"/>
      <c r="M2" s="48"/>
      <c r="N2" s="48"/>
      <c r="O2" s="48"/>
      <c r="P2" s="48"/>
      <c r="Q2" s="48"/>
      <c r="R2" s="48"/>
    </row>
    <row r="3" ht="20.25" customHeight="1" spans="1:18">
      <c r="R3" s="50" t="s">
        <v>12444</v>
      </c>
    </row>
    <row r="4" s="98" customFormat="1" ht="23.1" customHeight="1" spans="1:18">
      <c r="A4" s="144" t="s">
        <v>9750</v>
      </c>
      <c r="B4" s="144"/>
      <c r="C4" s="144" t="s">
        <v>12445</v>
      </c>
      <c r="D4" s="243">
        <v>501</v>
      </c>
      <c r="E4" s="243">
        <v>502</v>
      </c>
      <c r="F4" s="243">
        <v>503</v>
      </c>
      <c r="G4" s="243">
        <v>504</v>
      </c>
      <c r="H4" s="243">
        <v>505</v>
      </c>
      <c r="I4" s="243">
        <v>506</v>
      </c>
      <c r="J4" s="243">
        <v>507</v>
      </c>
      <c r="K4" s="243">
        <v>508</v>
      </c>
      <c r="L4" s="243">
        <v>509</v>
      </c>
      <c r="M4" s="243">
        <v>510</v>
      </c>
      <c r="N4" s="243">
        <v>511</v>
      </c>
      <c r="O4" s="243">
        <v>512</v>
      </c>
      <c r="P4" s="243">
        <v>513</v>
      </c>
      <c r="Q4" s="243">
        <v>514</v>
      </c>
      <c r="R4" s="243">
        <v>599</v>
      </c>
    </row>
    <row r="5" s="98" customFormat="1" ht="69" customHeight="1" spans="1:18">
      <c r="A5" s="144" t="s">
        <v>12446</v>
      </c>
      <c r="B5" s="144" t="s">
        <v>12447</v>
      </c>
      <c r="C5" s="144"/>
      <c r="D5" s="126" t="s">
        <v>12448</v>
      </c>
      <c r="E5" s="126" t="s">
        <v>12449</v>
      </c>
      <c r="F5" s="126" t="s">
        <v>12450</v>
      </c>
      <c r="G5" s="126" t="s">
        <v>12451</v>
      </c>
      <c r="H5" s="126" t="s">
        <v>12452</v>
      </c>
      <c r="I5" s="126" t="s">
        <v>12453</v>
      </c>
      <c r="J5" s="126" t="s">
        <v>12454</v>
      </c>
      <c r="K5" s="126" t="s">
        <v>12455</v>
      </c>
      <c r="L5" s="126" t="s">
        <v>12456</v>
      </c>
      <c r="M5" s="126" t="s">
        <v>12457</v>
      </c>
      <c r="N5" s="126" t="s">
        <v>12458</v>
      </c>
      <c r="O5" s="126" t="s">
        <v>12459</v>
      </c>
      <c r="P5" s="126" t="s">
        <v>12460</v>
      </c>
      <c r="Q5" s="126" t="s">
        <v>12461</v>
      </c>
      <c r="R5" s="126" t="s">
        <v>12462</v>
      </c>
    </row>
    <row r="6" ht="20.1" hidden="1" customHeight="1" spans="1:18">
      <c r="A6" s="244"/>
      <c r="B6" s="244"/>
      <c r="C6" s="244"/>
      <c r="D6" s="244"/>
      <c r="E6" s="244"/>
      <c r="F6" s="244"/>
      <c r="G6" s="244"/>
      <c r="H6" s="244"/>
      <c r="I6" s="244"/>
      <c r="J6" s="244"/>
      <c r="K6" s="244"/>
      <c r="L6" s="244"/>
      <c r="M6" s="244"/>
      <c r="N6" s="244"/>
      <c r="O6" s="244"/>
      <c r="P6" s="244"/>
      <c r="Q6" s="244"/>
      <c r="R6" s="244"/>
    </row>
    <row r="7" ht="20.1" customHeight="1" spans="1:18">
      <c r="A7" s="244" t="s">
        <v>9816</v>
      </c>
      <c r="B7" s="58" t="s">
        <v>9817</v>
      </c>
      <c r="C7" s="91">
        <f>VLOOKUP(A7,表二!$A$6:$E$222,5,0)</f>
        <v>5354</v>
      </c>
      <c r="D7" s="110">
        <v>3100</v>
      </c>
      <c r="E7" s="110">
        <v>1054</v>
      </c>
      <c r="F7" s="110"/>
      <c r="G7" s="245"/>
      <c r="H7" s="245"/>
      <c r="I7" s="245"/>
      <c r="J7" s="245"/>
      <c r="K7" s="245"/>
      <c r="L7" s="245">
        <v>1200</v>
      </c>
      <c r="M7" s="245"/>
      <c r="N7" s="66"/>
      <c r="O7" s="66"/>
      <c r="P7" s="66"/>
      <c r="Q7" s="66"/>
      <c r="R7" s="246">
        <f ca="1">C7-SUM(OFFSET(R7,0,-14,1,14))</f>
        <v>0</v>
      </c>
    </row>
    <row r="8" ht="20.1" customHeight="1" spans="1:18">
      <c r="A8" s="244" t="s">
        <v>9876</v>
      </c>
      <c r="B8" s="58" t="s">
        <v>9877</v>
      </c>
      <c r="C8" s="91">
        <f>VLOOKUP(A8,表二!$A$6:$E$222,5,0)</f>
        <v>0</v>
      </c>
      <c r="D8" s="110"/>
      <c r="E8" s="110"/>
      <c r="F8" s="110"/>
      <c r="G8" s="245"/>
      <c r="H8" s="245"/>
      <c r="I8" s="245"/>
      <c r="J8" s="245"/>
      <c r="K8" s="245"/>
      <c r="L8" s="245"/>
      <c r="M8" s="245"/>
      <c r="N8" s="66"/>
      <c r="O8" s="66"/>
      <c r="P8" s="66"/>
      <c r="Q8" s="66"/>
      <c r="R8" s="246">
        <f ca="1" t="shared" ref="R8:R29" si="0">C8-SUM(OFFSET(R8,0,-14,1,14))</f>
        <v>0</v>
      </c>
    </row>
    <row r="9" ht="20.1" customHeight="1" spans="1:18">
      <c r="A9" s="244" t="s">
        <v>9896</v>
      </c>
      <c r="B9" s="58" t="s">
        <v>9897</v>
      </c>
      <c r="C9" s="91">
        <f>VLOOKUP(A9,表二!$A$6:$E$222,5,0)</f>
        <v>49</v>
      </c>
      <c r="D9" s="110"/>
      <c r="E9" s="110"/>
      <c r="F9" s="110"/>
      <c r="G9" s="245"/>
      <c r="H9" s="245"/>
      <c r="I9" s="245"/>
      <c r="J9" s="245"/>
      <c r="K9" s="245"/>
      <c r="L9" s="245">
        <v>49</v>
      </c>
      <c r="M9" s="245"/>
      <c r="N9" s="66"/>
      <c r="O9" s="66"/>
      <c r="P9" s="66"/>
      <c r="Q9" s="66"/>
      <c r="R9" s="246">
        <f ca="1" t="shared" si="0"/>
        <v>0</v>
      </c>
    </row>
    <row r="10" ht="20.1" customHeight="1" spans="1:18">
      <c r="A10" s="244" t="s">
        <v>9908</v>
      </c>
      <c r="B10" s="58" t="s">
        <v>9909</v>
      </c>
      <c r="C10" s="91">
        <f>VLOOKUP(A10,表二!$A$6:$E$222,5,0)</f>
        <v>5634</v>
      </c>
      <c r="D10" s="110">
        <v>3134</v>
      </c>
      <c r="E10" s="110">
        <v>931</v>
      </c>
      <c r="F10" s="110"/>
      <c r="G10" s="245"/>
      <c r="H10" s="245">
        <v>1000</v>
      </c>
      <c r="I10" s="245"/>
      <c r="J10" s="245"/>
      <c r="K10" s="245"/>
      <c r="L10" s="245">
        <v>569</v>
      </c>
      <c r="M10" s="245"/>
      <c r="N10" s="66"/>
      <c r="O10" s="66"/>
      <c r="P10" s="66"/>
      <c r="Q10" s="66"/>
      <c r="R10" s="246">
        <f ca="1" t="shared" si="0"/>
        <v>0</v>
      </c>
    </row>
    <row r="11" ht="20.1" customHeight="1" spans="1:18">
      <c r="A11" s="244" t="s">
        <v>9932</v>
      </c>
      <c r="B11" s="58" t="s">
        <v>9933</v>
      </c>
      <c r="C11" s="91">
        <f>VLOOKUP(A11,表二!$A$6:$E$222,5,0)</f>
        <v>112841</v>
      </c>
      <c r="D11" s="110">
        <v>82560</v>
      </c>
      <c r="E11" s="110">
        <v>6325</v>
      </c>
      <c r="F11" s="110">
        <v>8510</v>
      </c>
      <c r="G11" s="110"/>
      <c r="H11" s="245">
        <v>8923</v>
      </c>
      <c r="I11" s="245"/>
      <c r="J11" s="245"/>
      <c r="K11" s="245"/>
      <c r="L11" s="245">
        <v>6523</v>
      </c>
      <c r="M11" s="245"/>
      <c r="N11" s="66"/>
      <c r="O11" s="66"/>
      <c r="P11" s="66"/>
      <c r="Q11" s="66"/>
      <c r="R11" s="246">
        <f ca="1" t="shared" si="0"/>
        <v>0</v>
      </c>
    </row>
    <row r="12" ht="20.1" customHeight="1" spans="1:18">
      <c r="A12" s="244" t="s">
        <v>9954</v>
      </c>
      <c r="B12" s="58" t="s">
        <v>9955</v>
      </c>
      <c r="C12" s="91">
        <f>VLOOKUP(A12,表二!$A$6:$E$222,5,0)</f>
        <v>11568</v>
      </c>
      <c r="D12" s="110">
        <v>2321</v>
      </c>
      <c r="E12" s="110">
        <v>129</v>
      </c>
      <c r="F12" s="110">
        <v>7696</v>
      </c>
      <c r="G12" s="245"/>
      <c r="H12" s="110">
        <v>763</v>
      </c>
      <c r="I12" s="245"/>
      <c r="J12" s="245"/>
      <c r="K12" s="245"/>
      <c r="L12" s="245">
        <v>659</v>
      </c>
      <c r="M12" s="245"/>
      <c r="N12" s="66"/>
      <c r="O12" s="66"/>
      <c r="P12" s="66"/>
      <c r="Q12" s="66"/>
      <c r="R12" s="246">
        <f ca="1" t="shared" si="0"/>
        <v>0</v>
      </c>
    </row>
    <row r="13" ht="20.1" customHeight="1" spans="1:18">
      <c r="A13" s="244" t="s">
        <v>9976</v>
      </c>
      <c r="B13" s="58" t="s">
        <v>9977</v>
      </c>
      <c r="C13" s="91">
        <f>VLOOKUP(A13,表二!$A$6:$E$222,5,0)</f>
        <v>6671</v>
      </c>
      <c r="D13" s="110">
        <v>3625</v>
      </c>
      <c r="E13" s="110">
        <v>89</v>
      </c>
      <c r="F13" s="110">
        <v>2869</v>
      </c>
      <c r="G13" s="245"/>
      <c r="H13" s="245"/>
      <c r="I13" s="110"/>
      <c r="J13" s="245"/>
      <c r="K13" s="245"/>
      <c r="L13" s="245">
        <v>88</v>
      </c>
      <c r="M13" s="245"/>
      <c r="N13" s="66"/>
      <c r="O13" s="66"/>
      <c r="P13" s="66"/>
      <c r="Q13" s="66"/>
      <c r="R13" s="246">
        <f ca="1" t="shared" si="0"/>
        <v>0</v>
      </c>
    </row>
    <row r="14" ht="20.1" customHeight="1" spans="1:18">
      <c r="A14" s="244" t="s">
        <v>9990</v>
      </c>
      <c r="B14" s="58" t="s">
        <v>9991</v>
      </c>
      <c r="C14" s="91">
        <f>VLOOKUP(A14,表二!$A$6:$E$222,5,0)</f>
        <v>61517</v>
      </c>
      <c r="D14" s="110">
        <v>6932</v>
      </c>
      <c r="E14" s="110">
        <v>630</v>
      </c>
      <c r="F14" s="110">
        <v>6300</v>
      </c>
      <c r="G14" s="245"/>
      <c r="H14" s="245">
        <v>18962</v>
      </c>
      <c r="I14" s="245"/>
      <c r="J14" s="245"/>
      <c r="K14" s="110"/>
      <c r="L14" s="245">
        <v>25693</v>
      </c>
      <c r="M14" s="245">
        <v>3000</v>
      </c>
      <c r="N14" s="66"/>
      <c r="O14" s="66"/>
      <c r="P14" s="66"/>
      <c r="Q14" s="66"/>
      <c r="R14" s="246">
        <f ca="1" t="shared" si="0"/>
        <v>0</v>
      </c>
    </row>
    <row r="15" ht="20.1" customHeight="1" spans="1:18">
      <c r="A15" s="244" t="s">
        <v>10032</v>
      </c>
      <c r="B15" s="58" t="s">
        <v>10033</v>
      </c>
      <c r="C15" s="91">
        <f>VLOOKUP(A15,表二!$A$6:$E$222,5,0)</f>
        <v>40388</v>
      </c>
      <c r="D15" s="110">
        <v>2693</v>
      </c>
      <c r="E15" s="110">
        <v>581</v>
      </c>
      <c r="F15" s="110">
        <v>7762</v>
      </c>
      <c r="G15" s="245"/>
      <c r="H15" s="245">
        <v>16593</v>
      </c>
      <c r="I15" s="245"/>
      <c r="J15" s="245"/>
      <c r="K15" s="110"/>
      <c r="L15" s="245">
        <v>659</v>
      </c>
      <c r="M15" s="245">
        <v>12100</v>
      </c>
      <c r="N15" s="66"/>
      <c r="O15" s="66"/>
      <c r="P15" s="66"/>
      <c r="Q15" s="66"/>
      <c r="R15" s="246">
        <f ca="1" t="shared" si="0"/>
        <v>0</v>
      </c>
    </row>
    <row r="16" ht="20.1" customHeight="1" spans="1:18">
      <c r="A16" s="244" t="s">
        <v>10062</v>
      </c>
      <c r="B16" s="58" t="s">
        <v>10063</v>
      </c>
      <c r="C16" s="91">
        <f>VLOOKUP(A16,表二!$A$6:$E$222,5,0)</f>
        <v>10067</v>
      </c>
      <c r="D16" s="110">
        <v>210</v>
      </c>
      <c r="E16" s="110">
        <v>105</v>
      </c>
      <c r="F16" s="110">
        <v>796</v>
      </c>
      <c r="G16" s="245"/>
      <c r="H16" s="245">
        <v>8956</v>
      </c>
      <c r="I16" s="245"/>
      <c r="J16" s="245"/>
      <c r="K16" s="245"/>
      <c r="L16" s="110"/>
      <c r="M16" s="245"/>
      <c r="N16" s="66"/>
      <c r="O16" s="66"/>
      <c r="P16" s="66"/>
      <c r="Q16" s="66"/>
      <c r="R16" s="246">
        <f ca="1" t="shared" si="0"/>
        <v>0</v>
      </c>
    </row>
    <row r="17" ht="20.1" customHeight="1" spans="1:18">
      <c r="A17" s="244" t="s">
        <v>10092</v>
      </c>
      <c r="B17" s="58" t="s">
        <v>10093</v>
      </c>
      <c r="C17" s="91">
        <f>VLOOKUP(A17,表二!$A$6:$E$222,5,0)</f>
        <v>3974</v>
      </c>
      <c r="D17" s="110">
        <v>1954</v>
      </c>
      <c r="E17" s="110">
        <v>869</v>
      </c>
      <c r="F17" s="110">
        <v>1151</v>
      </c>
      <c r="G17" s="245"/>
      <c r="H17" s="245"/>
      <c r="I17" s="245"/>
      <c r="J17" s="245"/>
      <c r="K17" s="245"/>
      <c r="L17" s="245"/>
      <c r="M17" s="110"/>
      <c r="N17" s="66"/>
      <c r="O17" s="66"/>
      <c r="P17" s="66"/>
      <c r="Q17" s="66"/>
      <c r="R17" s="246">
        <f ca="1" t="shared" si="0"/>
        <v>0</v>
      </c>
    </row>
    <row r="18" ht="20.1" customHeight="1" spans="1:18">
      <c r="A18" s="244" t="s">
        <v>10106</v>
      </c>
      <c r="B18" s="58" t="s">
        <v>10107</v>
      </c>
      <c r="C18" s="91">
        <f>VLOOKUP(A18,表二!$A$6:$E$222,5,0)</f>
        <v>67088</v>
      </c>
      <c r="D18" s="110">
        <v>6950</v>
      </c>
      <c r="E18" s="110">
        <v>1278</v>
      </c>
      <c r="F18" s="110">
        <v>23654</v>
      </c>
      <c r="G18" s="245"/>
      <c r="H18" s="245">
        <v>35206</v>
      </c>
      <c r="I18" s="245"/>
      <c r="J18" s="245"/>
      <c r="K18" s="245"/>
      <c r="L18" s="245"/>
      <c r="M18" s="245"/>
      <c r="N18" s="66"/>
      <c r="O18" s="66"/>
      <c r="P18" s="66"/>
      <c r="Q18" s="66"/>
      <c r="R18" s="246">
        <f ca="1" t="shared" si="0"/>
        <v>0</v>
      </c>
    </row>
    <row r="19" ht="20.1" customHeight="1" spans="1:18">
      <c r="A19" s="244" t="s">
        <v>10124</v>
      </c>
      <c r="B19" s="58" t="s">
        <v>10125</v>
      </c>
      <c r="C19" s="91">
        <f>VLOOKUP(A19,表二!$A$6:$E$222,5,0)</f>
        <v>3571</v>
      </c>
      <c r="D19" s="110">
        <v>2932</v>
      </c>
      <c r="E19" s="110">
        <v>156</v>
      </c>
      <c r="F19" s="110">
        <v>483</v>
      </c>
      <c r="G19" s="245"/>
      <c r="H19" s="245"/>
      <c r="I19" s="245"/>
      <c r="J19" s="245"/>
      <c r="K19" s="245"/>
      <c r="L19" s="245"/>
      <c r="M19" s="245"/>
      <c r="N19" s="66"/>
      <c r="O19" s="66"/>
      <c r="P19" s="66"/>
      <c r="Q19" s="66"/>
      <c r="R19" s="246">
        <f ca="1" t="shared" si="0"/>
        <v>0</v>
      </c>
    </row>
    <row r="20" ht="20.1" customHeight="1" spans="1:18">
      <c r="A20" s="244" t="s">
        <v>10136</v>
      </c>
      <c r="B20" s="247" t="s">
        <v>10137</v>
      </c>
      <c r="C20" s="91">
        <f>VLOOKUP(A20,表二!$A$6:$E$222,5,0)</f>
        <v>1350</v>
      </c>
      <c r="D20" s="248">
        <v>521</v>
      </c>
      <c r="E20" s="110">
        <v>52</v>
      </c>
      <c r="F20" s="110">
        <v>636</v>
      </c>
      <c r="G20" s="245"/>
      <c r="H20" s="245"/>
      <c r="I20" s="245"/>
      <c r="J20" s="245"/>
      <c r="K20" s="245"/>
      <c r="L20" s="245">
        <v>141</v>
      </c>
      <c r="M20" s="245"/>
      <c r="N20" s="66"/>
      <c r="O20" s="66"/>
      <c r="P20" s="66"/>
      <c r="Q20" s="66"/>
      <c r="R20" s="246">
        <f ca="1" t="shared" si="0"/>
        <v>0</v>
      </c>
    </row>
    <row r="21" ht="20.1" customHeight="1" spans="1:18">
      <c r="A21" s="244" t="s">
        <v>10152</v>
      </c>
      <c r="B21" s="247" t="s">
        <v>10153</v>
      </c>
      <c r="C21" s="91">
        <f>VLOOKUP(A21,表二!$A$6:$E$222,5,0)</f>
        <v>1099</v>
      </c>
      <c r="D21" s="110">
        <v>204</v>
      </c>
      <c r="E21" s="110">
        <v>44</v>
      </c>
      <c r="F21" s="110">
        <v>835</v>
      </c>
      <c r="G21" s="245"/>
      <c r="H21" s="245"/>
      <c r="I21" s="245"/>
      <c r="J21" s="245"/>
      <c r="K21" s="245"/>
      <c r="L21" s="245">
        <v>16</v>
      </c>
      <c r="M21" s="110"/>
      <c r="N21" s="66"/>
      <c r="O21" s="66"/>
      <c r="P21" s="66"/>
      <c r="Q21" s="66"/>
      <c r="R21" s="246">
        <f ca="1" t="shared" si="0"/>
        <v>0</v>
      </c>
    </row>
    <row r="22" ht="20.1" customHeight="1" spans="1:18">
      <c r="A22" s="244" t="s">
        <v>10160</v>
      </c>
      <c r="B22" s="249" t="s">
        <v>10161</v>
      </c>
      <c r="C22" s="91">
        <f>VLOOKUP(A22,表二!$A$6:$E$222,5,0)</f>
        <v>26</v>
      </c>
      <c r="D22" s="110"/>
      <c r="E22" s="110"/>
      <c r="F22" s="110">
        <v>26</v>
      </c>
      <c r="G22" s="245"/>
      <c r="H22" s="245"/>
      <c r="I22" s="245"/>
      <c r="J22" s="245"/>
      <c r="K22" s="245"/>
      <c r="L22" s="245"/>
      <c r="M22" s="245"/>
      <c r="N22" s="66"/>
      <c r="O22" s="66"/>
      <c r="P22" s="66"/>
      <c r="Q22" s="66"/>
      <c r="R22" s="246">
        <f ca="1" t="shared" si="0"/>
        <v>0</v>
      </c>
    </row>
    <row r="23" ht="20.1" customHeight="1" spans="1:18">
      <c r="A23" s="244" t="s">
        <v>10172</v>
      </c>
      <c r="B23" s="247" t="s">
        <v>10173</v>
      </c>
      <c r="C23" s="91">
        <f>VLOOKUP(A23,表二!$A$6:$E$222,5,0)</f>
        <v>0</v>
      </c>
      <c r="D23" s="110"/>
      <c r="E23" s="110"/>
      <c r="F23" s="110"/>
      <c r="G23" s="245"/>
      <c r="H23" s="245"/>
      <c r="I23" s="245"/>
      <c r="J23" s="245"/>
      <c r="K23" s="245"/>
      <c r="L23" s="245"/>
      <c r="M23" s="245"/>
      <c r="N23" s="66"/>
      <c r="O23" s="66"/>
      <c r="P23" s="66"/>
      <c r="Q23" s="66"/>
      <c r="R23" s="246">
        <f ca="1" t="shared" si="0"/>
        <v>0</v>
      </c>
    </row>
    <row r="24" ht="20.1" customHeight="1" spans="1:18">
      <c r="A24" s="244" t="s">
        <v>10191</v>
      </c>
      <c r="B24" s="247" t="s">
        <v>10192</v>
      </c>
      <c r="C24" s="91">
        <f>VLOOKUP(A24,表二!$A$6:$E$222,5,0)</f>
        <v>374</v>
      </c>
      <c r="D24" s="110"/>
      <c r="E24" s="110">
        <v>374</v>
      </c>
      <c r="F24" s="110"/>
      <c r="G24" s="245"/>
      <c r="H24" s="245"/>
      <c r="I24" s="245"/>
      <c r="J24" s="245"/>
      <c r="K24" s="245"/>
      <c r="L24" s="245"/>
      <c r="M24" s="245"/>
      <c r="N24" s="66"/>
      <c r="O24" s="66"/>
      <c r="P24" s="66"/>
      <c r="Q24" s="66"/>
      <c r="R24" s="246">
        <f ca="1" t="shared" si="0"/>
        <v>0</v>
      </c>
    </row>
    <row r="25" ht="20.1" customHeight="1" spans="1:18">
      <c r="A25" s="244" t="s">
        <v>10199</v>
      </c>
      <c r="B25" s="247" t="s">
        <v>10200</v>
      </c>
      <c r="C25" s="91">
        <f>VLOOKUP(A25,表二!$A$6:$E$222,5,0)</f>
        <v>2753</v>
      </c>
      <c r="D25" s="110"/>
      <c r="E25" s="110"/>
      <c r="F25" s="110">
        <v>783</v>
      </c>
      <c r="G25" s="245"/>
      <c r="H25" s="245">
        <v>1970</v>
      </c>
      <c r="I25" s="245"/>
      <c r="J25" s="245"/>
      <c r="K25" s="245"/>
      <c r="L25" s="245"/>
      <c r="M25" s="245"/>
      <c r="N25" s="66"/>
      <c r="O25" s="66"/>
      <c r="P25" s="66"/>
      <c r="Q25" s="66"/>
      <c r="R25" s="246">
        <f ca="1" t="shared" si="0"/>
        <v>0</v>
      </c>
    </row>
    <row r="26" ht="20.1" customHeight="1" spans="1:18">
      <c r="A26" s="244" t="s">
        <v>10207</v>
      </c>
      <c r="B26" s="247" t="s">
        <v>10208</v>
      </c>
      <c r="C26" s="91">
        <f>VLOOKUP(A26,表二!$A$6:$E$222,5,0)</f>
        <v>42</v>
      </c>
      <c r="D26" s="110"/>
      <c r="E26" s="110"/>
      <c r="F26" s="110">
        <v>42</v>
      </c>
      <c r="G26" s="245"/>
      <c r="H26" s="245"/>
      <c r="I26" s="245"/>
      <c r="J26" s="245"/>
      <c r="K26" s="245"/>
      <c r="L26" s="245"/>
      <c r="M26" s="245"/>
      <c r="N26" s="66"/>
      <c r="O26" s="66"/>
      <c r="P26" s="66"/>
      <c r="Q26" s="66"/>
      <c r="R26" s="246">
        <f ca="1" t="shared" si="0"/>
        <v>0</v>
      </c>
    </row>
    <row r="27" ht="20.1" customHeight="1" spans="1:18">
      <c r="A27" s="244" t="s">
        <v>10217</v>
      </c>
      <c r="B27" s="247" t="s">
        <v>10218</v>
      </c>
      <c r="C27" s="91">
        <f>VLOOKUP(A27,表二!$A$6:$E$222,5,0)</f>
        <v>1956</v>
      </c>
      <c r="D27" s="110">
        <v>475</v>
      </c>
      <c r="E27" s="110">
        <v>42</v>
      </c>
      <c r="F27" s="110">
        <v>1431</v>
      </c>
      <c r="G27" s="245"/>
      <c r="H27" s="245"/>
      <c r="I27" s="245"/>
      <c r="J27" s="245"/>
      <c r="K27" s="245"/>
      <c r="L27" s="245">
        <v>8</v>
      </c>
      <c r="M27" s="245"/>
      <c r="N27" s="66"/>
      <c r="O27" s="66"/>
      <c r="P27" s="66"/>
      <c r="Q27" s="66"/>
      <c r="R27" s="246">
        <f ca="1" t="shared" si="0"/>
        <v>0</v>
      </c>
    </row>
    <row r="28" ht="20.1" customHeight="1" spans="1:18">
      <c r="A28" s="244" t="s">
        <v>10233</v>
      </c>
      <c r="B28" s="249" t="s">
        <v>10234</v>
      </c>
      <c r="C28" s="91">
        <f>VLOOKUP(A28,表二!$A$6:$E$222,5,0)</f>
        <v>3505</v>
      </c>
      <c r="D28" s="66"/>
      <c r="E28" s="66"/>
      <c r="F28" s="66"/>
      <c r="G28" s="66"/>
      <c r="H28" s="66"/>
      <c r="I28" s="66"/>
      <c r="J28" s="66"/>
      <c r="K28" s="66"/>
      <c r="L28" s="66"/>
      <c r="M28" s="66"/>
      <c r="N28" s="66"/>
      <c r="O28" s="66"/>
      <c r="P28" s="66"/>
      <c r="Q28" s="250">
        <f>C28</f>
        <v>3505</v>
      </c>
      <c r="R28" s="66"/>
    </row>
    <row r="29" ht="20.1" customHeight="1" spans="1:18">
      <c r="A29" s="244" t="s">
        <v>10235</v>
      </c>
      <c r="B29" s="58" t="s">
        <v>10190</v>
      </c>
      <c r="C29" s="91">
        <f>VLOOKUP(A29,表二!$A$6:$E$222,5,0)</f>
        <v>0</v>
      </c>
      <c r="D29" s="110"/>
      <c r="E29" s="110"/>
      <c r="F29" s="110"/>
      <c r="G29" s="245"/>
      <c r="H29" s="245"/>
      <c r="I29" s="245"/>
      <c r="J29" s="245"/>
      <c r="K29" s="245"/>
      <c r="L29" s="245"/>
      <c r="M29" s="245"/>
      <c r="N29" s="66"/>
      <c r="O29" s="66"/>
      <c r="P29" s="66"/>
      <c r="Q29" s="250">
        <f>表二!$E$217</f>
        <v>0</v>
      </c>
      <c r="R29" s="246">
        <f ca="1" t="shared" si="0"/>
        <v>0</v>
      </c>
    </row>
    <row r="30" ht="20.1" customHeight="1" spans="1:18">
      <c r="A30" s="244" t="s">
        <v>10239</v>
      </c>
      <c r="B30" s="247" t="s">
        <v>10240</v>
      </c>
      <c r="C30" s="91">
        <f>VLOOKUP(A30,表二!$A$6:$E$222,5,0)</f>
        <v>5067</v>
      </c>
      <c r="D30" s="66"/>
      <c r="E30" s="66"/>
      <c r="F30" s="66"/>
      <c r="G30" s="66"/>
      <c r="H30" s="66"/>
      <c r="I30" s="66"/>
      <c r="J30" s="66"/>
      <c r="K30" s="66"/>
      <c r="L30" s="66"/>
      <c r="M30" s="66"/>
      <c r="N30" s="250">
        <f t="shared" ref="N30:N31" si="1">C30</f>
        <v>5067</v>
      </c>
      <c r="O30" s="66"/>
      <c r="P30" s="66"/>
      <c r="Q30" s="66"/>
      <c r="R30" s="66"/>
    </row>
    <row r="31" ht="20.1" customHeight="1" spans="1:18">
      <c r="A31" s="244" t="s">
        <v>10243</v>
      </c>
      <c r="B31" s="247" t="s">
        <v>10244</v>
      </c>
      <c r="C31" s="91">
        <f>VLOOKUP(A31,表二!$A$6:$E$222,5,0)</f>
        <v>0</v>
      </c>
      <c r="D31" s="66"/>
      <c r="E31" s="66"/>
      <c r="F31" s="66"/>
      <c r="G31" s="66"/>
      <c r="H31" s="66"/>
      <c r="I31" s="66"/>
      <c r="J31" s="66"/>
      <c r="K31" s="66"/>
      <c r="L31" s="66"/>
      <c r="M31" s="66"/>
      <c r="N31" s="250">
        <f t="shared" si="1"/>
        <v>0</v>
      </c>
      <c r="O31" s="66"/>
      <c r="P31" s="66"/>
      <c r="Q31" s="66"/>
      <c r="R31" s="66"/>
    </row>
    <row r="32" ht="20.1" customHeight="1" spans="1:18">
      <c r="A32" s="244" t="s">
        <v>12142</v>
      </c>
      <c r="B32" s="58" t="s">
        <v>12143</v>
      </c>
      <c r="C32" s="91">
        <f ca="1">表三!$L$8</f>
        <v>38978</v>
      </c>
      <c r="D32" s="66"/>
      <c r="E32" s="66"/>
      <c r="F32" s="66"/>
      <c r="G32" s="66"/>
      <c r="H32" s="66"/>
      <c r="I32" s="66"/>
      <c r="J32" s="66"/>
      <c r="K32" s="66"/>
      <c r="L32" s="66"/>
      <c r="M32" s="66"/>
      <c r="N32" s="66"/>
      <c r="O32" s="66"/>
      <c r="P32" s="250">
        <f ca="1">C32</f>
        <v>38978</v>
      </c>
      <c r="Q32" s="66"/>
      <c r="R32" s="66"/>
    </row>
    <row r="33" ht="20.1" customHeight="1" spans="1:18">
      <c r="A33" s="244" t="s">
        <v>12353</v>
      </c>
      <c r="B33" s="58" t="s">
        <v>12354</v>
      </c>
      <c r="C33" s="91">
        <f ca="1">表三!$L$97</f>
        <v>1520</v>
      </c>
      <c r="D33" s="66"/>
      <c r="E33" s="66"/>
      <c r="F33" s="66"/>
      <c r="G33" s="66"/>
      <c r="H33" s="66"/>
      <c r="I33" s="66"/>
      <c r="J33" s="66"/>
      <c r="K33" s="66"/>
      <c r="L33" s="66"/>
      <c r="M33" s="66"/>
      <c r="N33" s="66"/>
      <c r="O33" s="250">
        <f ca="1">C33</f>
        <v>1520</v>
      </c>
      <c r="P33" s="66"/>
      <c r="Q33" s="66"/>
      <c r="R33" s="66"/>
    </row>
    <row r="34" ht="20.1" customHeight="1" spans="1:18">
      <c r="A34" s="251"/>
      <c r="B34" s="252"/>
      <c r="C34" s="163"/>
      <c r="D34" s="163"/>
      <c r="E34" s="163"/>
      <c r="F34" s="163"/>
      <c r="G34" s="253"/>
      <c r="H34" s="253"/>
      <c r="I34" s="253"/>
      <c r="J34" s="253"/>
      <c r="K34" s="253"/>
      <c r="L34" s="253"/>
      <c r="M34" s="253"/>
      <c r="N34" s="253"/>
      <c r="O34" s="253"/>
      <c r="P34" s="253"/>
      <c r="Q34" s="253"/>
      <c r="R34" s="253"/>
    </row>
    <row r="35" ht="20.1" customHeight="1" spans="1:18">
      <c r="A35" s="254" t="s">
        <v>10247</v>
      </c>
      <c r="B35" s="254"/>
      <c r="C35" s="91">
        <f ca="1">表三!$L$105</f>
        <v>385392</v>
      </c>
      <c r="D35" s="91">
        <f ca="1">SUM(OFFSET(D35,-28,0,27))</f>
        <v>117611</v>
      </c>
      <c r="E35" s="91">
        <f ca="1" t="shared" ref="E35:Q35" si="2">SUM(OFFSET(E35,-28,0,27))</f>
        <v>12659</v>
      </c>
      <c r="F35" s="91">
        <f ca="1" t="shared" si="2"/>
        <v>62974</v>
      </c>
      <c r="G35" s="91">
        <f ca="1" t="shared" si="2"/>
        <v>0</v>
      </c>
      <c r="H35" s="91">
        <f ca="1" t="shared" si="2"/>
        <v>92373</v>
      </c>
      <c r="I35" s="91">
        <f ca="1" t="shared" si="2"/>
        <v>0</v>
      </c>
      <c r="J35" s="91">
        <f ca="1" t="shared" si="2"/>
        <v>0</v>
      </c>
      <c r="K35" s="91">
        <f ca="1" t="shared" si="2"/>
        <v>0</v>
      </c>
      <c r="L35" s="91">
        <f ca="1" t="shared" si="2"/>
        <v>35605</v>
      </c>
      <c r="M35" s="91">
        <f ca="1" t="shared" si="2"/>
        <v>15100</v>
      </c>
      <c r="N35" s="91">
        <f ca="1" t="shared" si="2"/>
        <v>5067</v>
      </c>
      <c r="O35" s="91">
        <f ca="1" t="shared" si="2"/>
        <v>1520</v>
      </c>
      <c r="P35" s="91">
        <f ca="1" t="shared" si="2"/>
        <v>38978</v>
      </c>
      <c r="Q35" s="91">
        <f ca="1" t="shared" si="2"/>
        <v>3505</v>
      </c>
      <c r="R35" s="246">
        <f ca="1" t="shared" ref="R35" si="3">C35-SUM(OFFSET(R35,0,-14,1,14))</f>
        <v>0</v>
      </c>
    </row>
    <row r="36" spans="1:18">
      <c r="N36" s="255"/>
    </row>
  </sheetData>
  <sheetProtection algorithmName="SHA-512" hashValue="U1MxDKDnaimUJDjts/6fTgzHpvsZKuJ/OxdB/EHxahSfjlFck1Slew2y/HmaIFpmPvJi9O8bYz/fV5lXSn2MgA==" saltValue="Adi/qoQsNeP+tuclkuNUyQ==" spinCount="100000" sheet="1" formatColumns="0" formatRows="0" autoFilter="0" objects="1" scenarios="1"/>
  <mergeCells count="4">
    <mergeCell ref="A2:R2"/>
    <mergeCell ref="A4:B4"/>
    <mergeCell ref="A35:B35"/>
    <mergeCell ref="C4:C5"/>
  </mergeCells>
  <printOptions horizontalCentered="1"/>
  <pageMargins left="0.47244094488189" right="0.47244094488189" top="0.433070866141732" bottom="0.15748031496063" header="0.118110236220472" footer="0.118110236220472"/>
  <pageSetup paperSize="9" scale="75" fitToHeight="0" orientation="landscape" blackAndWhite="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AC12"/>
  <sheetViews>
    <sheetView showGridLines="0" showZeros="0" zoomScale="95" zoomScaleNormal="95" workbookViewId="0">
      <pane xSplit="5" ySplit="9" topLeftCell="J10" activePane="bottomRight" state="frozen"/>
      <selection/>
      <selection pane="topRight"/>
      <selection pane="bottomLeft"/>
      <selection pane="bottomRight" activeCell="A1" sqref="A1"/>
    </sheetView>
  </sheetViews>
  <sheetFormatPr defaultColWidth="6.35" defaultRowHeight="14.25"/>
  <cols>
    <col min="1" max="1" width="7.65" style="2" customWidth="1"/>
    <col min="2" max="2" width="16.8" style="2" customWidth="1"/>
    <col min="3" max="3" width="8.5" style="2" customWidth="1"/>
    <col min="4" max="27" width="9.35" style="2" customWidth="1"/>
    <col min="28" max="28" width="9.35" style="199" customWidth="1"/>
    <col min="29" max="29" width="9.35" style="2" customWidth="1"/>
  </cols>
  <sheetData>
    <row r="1" spans="1:29">
      <c r="A1" s="200" t="s">
        <v>12463</v>
      </c>
      <c r="B1" s="200"/>
    </row>
    <row r="2" ht="34.2" customHeight="1" spans="1:29">
      <c r="A2" s="230" t="s">
        <v>12464</v>
      </c>
      <c r="B2" s="230"/>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row>
    <row r="3" ht="17.1" customHeight="1" spans="1:29">
      <c r="A3" s="202"/>
      <c r="B3" s="202"/>
      <c r="C3" s="202"/>
      <c r="D3" s="202"/>
      <c r="E3" s="202"/>
      <c r="F3" s="202"/>
      <c r="G3" s="202"/>
      <c r="H3" s="202"/>
      <c r="I3" s="202"/>
      <c r="J3" s="202"/>
      <c r="K3" s="202"/>
      <c r="L3" s="202"/>
      <c r="M3" s="202"/>
      <c r="N3" s="202"/>
      <c r="O3" s="202"/>
      <c r="P3" s="202"/>
      <c r="Q3" s="202"/>
      <c r="R3" s="202"/>
      <c r="S3" s="202"/>
      <c r="T3" s="202"/>
      <c r="U3" s="202"/>
      <c r="V3" s="202"/>
      <c r="W3" s="202"/>
      <c r="X3" s="202"/>
      <c r="Y3" s="202"/>
      <c r="Z3" s="202"/>
      <c r="AA3" s="202"/>
      <c r="AB3" s="223"/>
      <c r="AC3" s="205" t="s">
        <v>9749</v>
      </c>
    </row>
    <row r="4" ht="31.5" customHeight="1" spans="1:29">
      <c r="A4" s="206" t="s">
        <v>12465</v>
      </c>
      <c r="B4" s="207" t="s">
        <v>12466</v>
      </c>
      <c r="C4" s="225" t="s">
        <v>12467</v>
      </c>
      <c r="D4" s="225"/>
      <c r="E4" s="225"/>
      <c r="F4" s="225"/>
      <c r="G4" s="225"/>
      <c r="H4" s="225"/>
      <c r="I4" s="225"/>
      <c r="J4" s="225"/>
      <c r="K4" s="225"/>
      <c r="L4" s="225"/>
      <c r="M4" s="225"/>
      <c r="N4" s="225"/>
      <c r="O4" s="225"/>
      <c r="P4" s="225"/>
      <c r="Q4" s="225"/>
      <c r="R4" s="225"/>
      <c r="S4" s="225"/>
      <c r="T4" s="225"/>
      <c r="U4" s="225"/>
      <c r="V4" s="225"/>
      <c r="W4" s="225"/>
      <c r="X4" s="225"/>
      <c r="Y4" s="225"/>
      <c r="Z4" s="225"/>
      <c r="AA4" s="225"/>
      <c r="AB4" s="232"/>
      <c r="AC4" s="225"/>
    </row>
    <row r="5" ht="17.1" customHeight="1" spans="1:29">
      <c r="A5" s="209"/>
      <c r="B5" s="209"/>
      <c r="C5" s="208" t="s">
        <v>12468</v>
      </c>
      <c r="D5" s="233" t="s">
        <v>12469</v>
      </c>
      <c r="E5" s="234"/>
      <c r="F5" s="234"/>
      <c r="G5" s="234"/>
      <c r="H5" s="234"/>
      <c r="I5" s="234"/>
      <c r="J5" s="234"/>
      <c r="K5" s="234"/>
      <c r="L5" s="234"/>
      <c r="M5" s="234"/>
      <c r="N5" s="234"/>
      <c r="O5" s="234"/>
      <c r="P5" s="234"/>
      <c r="Q5" s="234"/>
      <c r="R5" s="234"/>
      <c r="S5" s="234"/>
      <c r="T5" s="234"/>
      <c r="U5" s="233" t="s">
        <v>12470</v>
      </c>
      <c r="V5" s="234"/>
      <c r="W5" s="234"/>
      <c r="X5" s="234"/>
      <c r="Y5" s="234"/>
      <c r="Z5" s="234"/>
      <c r="AA5" s="234"/>
      <c r="AB5" s="234"/>
      <c r="AC5" s="235"/>
    </row>
    <row r="6" ht="17.1" customHeight="1" spans="1:29">
      <c r="A6" s="209"/>
      <c r="B6" s="209"/>
      <c r="C6" s="208"/>
      <c r="D6" s="236"/>
      <c r="E6" s="237"/>
      <c r="F6" s="237"/>
      <c r="G6" s="237"/>
      <c r="H6" s="237"/>
      <c r="I6" s="237"/>
      <c r="J6" s="237"/>
      <c r="K6" s="237"/>
      <c r="L6" s="237"/>
      <c r="M6" s="237"/>
      <c r="N6" s="237"/>
      <c r="O6" s="237"/>
      <c r="P6" s="237"/>
      <c r="Q6" s="237"/>
      <c r="R6" s="237"/>
      <c r="S6" s="237"/>
      <c r="T6" s="237"/>
      <c r="U6" s="236"/>
      <c r="V6" s="237"/>
      <c r="W6" s="237"/>
      <c r="X6" s="237"/>
      <c r="Y6" s="237"/>
      <c r="Z6" s="237"/>
      <c r="AA6" s="237"/>
      <c r="AB6" s="237"/>
      <c r="AC6" s="238"/>
    </row>
    <row r="7" ht="54" spans="1:29">
      <c r="A7" s="209"/>
      <c r="B7" s="209"/>
      <c r="C7" s="208"/>
      <c r="D7" s="215" t="s">
        <v>12471</v>
      </c>
      <c r="E7" s="215" t="s">
        <v>12472</v>
      </c>
      <c r="F7" s="215" t="s">
        <v>12473</v>
      </c>
      <c r="G7" s="215" t="s">
        <v>12474</v>
      </c>
      <c r="H7" s="215" t="s">
        <v>12475</v>
      </c>
      <c r="I7" s="215" t="s">
        <v>12476</v>
      </c>
      <c r="J7" s="215" t="s">
        <v>12477</v>
      </c>
      <c r="K7" s="215" t="s">
        <v>12478</v>
      </c>
      <c r="L7" s="215" t="s">
        <v>12479</v>
      </c>
      <c r="M7" s="215" t="s">
        <v>12480</v>
      </c>
      <c r="N7" s="215" t="s">
        <v>12481</v>
      </c>
      <c r="O7" s="215" t="s">
        <v>12482</v>
      </c>
      <c r="P7" s="215" t="s">
        <v>12483</v>
      </c>
      <c r="Q7" s="215" t="s">
        <v>12484</v>
      </c>
      <c r="R7" s="215" t="s">
        <v>12485</v>
      </c>
      <c r="S7" s="215" t="s">
        <v>12486</v>
      </c>
      <c r="T7" s="215" t="s">
        <v>12487</v>
      </c>
      <c r="U7" s="215" t="s">
        <v>12471</v>
      </c>
      <c r="V7" s="206" t="s">
        <v>9794</v>
      </c>
      <c r="W7" s="206" t="s">
        <v>9796</v>
      </c>
      <c r="X7" s="206" t="s">
        <v>9798</v>
      </c>
      <c r="Y7" s="215" t="s">
        <v>12488</v>
      </c>
      <c r="Z7" s="206" t="s">
        <v>9802</v>
      </c>
      <c r="AA7" s="206" t="s">
        <v>9804</v>
      </c>
      <c r="AB7" s="215" t="s">
        <v>12489</v>
      </c>
      <c r="AC7" s="206" t="s">
        <v>9808</v>
      </c>
    </row>
    <row r="8" s="1" customFormat="1" ht="15" spans="1:29">
      <c r="A8" s="209"/>
      <c r="B8" s="209"/>
      <c r="C8" s="239"/>
      <c r="D8" s="239" t="s">
        <v>9759</v>
      </c>
      <c r="E8" s="239" t="s">
        <v>9761</v>
      </c>
      <c r="F8" s="239" t="s">
        <v>9763</v>
      </c>
      <c r="G8" s="239" t="s">
        <v>12490</v>
      </c>
      <c r="H8" s="239" t="s">
        <v>9765</v>
      </c>
      <c r="I8" s="239" t="s">
        <v>9767</v>
      </c>
      <c r="J8" s="239" t="s">
        <v>9769</v>
      </c>
      <c r="K8" s="239" t="s">
        <v>9771</v>
      </c>
      <c r="L8" s="239" t="s">
        <v>9773</v>
      </c>
      <c r="M8" s="239" t="s">
        <v>9775</v>
      </c>
      <c r="N8" s="239" t="s">
        <v>9777</v>
      </c>
      <c r="O8" s="239" t="s">
        <v>9779</v>
      </c>
      <c r="P8" s="239" t="s">
        <v>9781</v>
      </c>
      <c r="Q8" s="239" t="s">
        <v>9783</v>
      </c>
      <c r="R8" s="239" t="s">
        <v>9785</v>
      </c>
      <c r="S8" s="239" t="s">
        <v>9787</v>
      </c>
      <c r="T8" s="239" t="s">
        <v>9789</v>
      </c>
      <c r="U8" s="239" t="s">
        <v>9791</v>
      </c>
      <c r="V8" s="239" t="s">
        <v>9793</v>
      </c>
      <c r="W8" s="239" t="s">
        <v>9795</v>
      </c>
      <c r="X8" s="239" t="s">
        <v>9797</v>
      </c>
      <c r="Y8" s="239" t="s">
        <v>9799</v>
      </c>
      <c r="Z8" s="239" t="s">
        <v>9801</v>
      </c>
      <c r="AA8" s="239" t="s">
        <v>9803</v>
      </c>
      <c r="AB8" s="239" t="s">
        <v>9805</v>
      </c>
      <c r="AC8" s="144" t="s">
        <v>9807</v>
      </c>
    </row>
    <row r="9" s="1" customFormat="1" ht="26.1" customHeight="1" spans="1:29">
      <c r="A9" s="14" t="str">
        <f>TbdqBM</f>
        <v>411323</v>
      </c>
      <c r="B9" s="15" t="str">
        <f>TbdqMC</f>
        <v>西峡县</v>
      </c>
      <c r="C9" s="19">
        <f ca="1">SUM(D9,U9)</f>
        <v>189000</v>
      </c>
      <c r="D9" s="19">
        <f ca="1">SUM(E9:T9)</f>
        <v>157000</v>
      </c>
      <c r="E9" s="19">
        <f ca="1">VLOOKUP(E8,'表一（录入表）'!$A$6:$F$33,5,0)</f>
        <v>101287</v>
      </c>
      <c r="F9" s="19">
        <f ca="1">VLOOKUP(F8,'表一（录入表）'!$A$6:$F$33,5,0)</f>
        <v>11290</v>
      </c>
      <c r="G9" s="19"/>
      <c r="H9" s="19">
        <f ca="1">VLOOKUP(H8,'表一（录入表）'!$A$6:$F$33,5,0)</f>
        <v>4645</v>
      </c>
      <c r="I9" s="19">
        <f ca="1">VLOOKUP(I8,'表一（录入表）'!$A$6:$F$33,5,0)</f>
        <v>1328</v>
      </c>
      <c r="J9" s="19">
        <f ca="1">VLOOKUP(J8,'表一（录入表）'!$A$6:$F$33,5,0)</f>
        <v>8091</v>
      </c>
      <c r="K9" s="19">
        <f ca="1">VLOOKUP(K8,'表一（录入表）'!$A$6:$F$33,5,0)</f>
        <v>4625</v>
      </c>
      <c r="L9" s="19">
        <f ca="1">VLOOKUP(L8,'表一（录入表）'!$A$6:$F$33,5,0)</f>
        <v>3627</v>
      </c>
      <c r="M9" s="19">
        <f ca="1">VLOOKUP(M8,'表一（录入表）'!$A$6:$F$33,5,0)</f>
        <v>6484</v>
      </c>
      <c r="N9" s="19">
        <f ca="1">VLOOKUP(N8,'表一（录入表）'!$A$6:$F$33,5,0)</f>
        <v>660</v>
      </c>
      <c r="O9" s="19">
        <f ca="1">VLOOKUP(O8,'表一（录入表）'!$A$6:$F$33,5,0)</f>
        <v>1968</v>
      </c>
      <c r="P9" s="19">
        <f ca="1">VLOOKUP(P8,'表一（录入表）'!$A$6:$F$33,5,0)</f>
        <v>7426</v>
      </c>
      <c r="Q9" s="19">
        <f ca="1">VLOOKUP(Q8,'表一（录入表）'!$A$6:$F$33,5,0)</f>
        <v>4719</v>
      </c>
      <c r="R9" s="19">
        <f ca="1">VLOOKUP(R8,'表一（录入表）'!$A$6:$F$33,5,0)</f>
        <v>394</v>
      </c>
      <c r="S9" s="19">
        <f ca="1">VLOOKUP(S8,'表一（录入表）'!$A$6:$F$33,5,0)</f>
        <v>456</v>
      </c>
      <c r="T9" s="19">
        <f ca="1">VLOOKUP(T8,'表一（录入表）'!$A$6:$F$33,5,0)</f>
        <v>0</v>
      </c>
      <c r="U9" s="19">
        <f ca="1">SUM(V9:AC9)</f>
        <v>32000</v>
      </c>
      <c r="V9" s="19">
        <f ca="1">VLOOKUP(V8,'表一（录入表）'!$A$6:$F$33,5,0)</f>
        <v>6197</v>
      </c>
      <c r="W9" s="19">
        <f ca="1">VLOOKUP(W8,'表一（录入表）'!$A$6:$F$33,5,0)</f>
        <v>1991</v>
      </c>
      <c r="X9" s="19">
        <f ca="1">VLOOKUP(X8,'表一（录入表）'!$A$6:$F$33,5,0)</f>
        <v>6451</v>
      </c>
      <c r="Y9" s="19">
        <f ca="1">VLOOKUP(Y8,'表一（录入表）'!$A$6:$F$33,5,0)</f>
        <v>0</v>
      </c>
      <c r="Z9" s="19">
        <f ca="1">VLOOKUP(Z8,'表一（录入表）'!$A$6:$F$33,5,0)</f>
        <v>12807</v>
      </c>
      <c r="AA9" s="19">
        <f ca="1">VLOOKUP(AA8,'表一（录入表）'!$A$6:$F$33,5,0)</f>
        <v>4460</v>
      </c>
      <c r="AB9" s="19">
        <f ca="1">VLOOKUP(AB8,'表一（录入表）'!$A$6:$F$33,5,0)</f>
        <v>65</v>
      </c>
      <c r="AC9" s="19">
        <f ca="1">VLOOKUP(AC8,'表一（录入表）'!$A$6:$F$33,5,0)</f>
        <v>29</v>
      </c>
    </row>
    <row r="10" spans="1:29">
      <c r="A10" s="240"/>
      <c r="B10" s="240"/>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1"/>
      <c r="AC10" s="240"/>
    </row>
    <row r="11" spans="1:29">
      <c r="A11" s="240"/>
      <c r="B11" s="240"/>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1"/>
      <c r="AC11" s="240"/>
    </row>
    <row r="12" spans="1:29">
      <c r="A12" s="240"/>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1"/>
      <c r="AC12" s="240"/>
    </row>
  </sheetData>
  <sheetProtection algorithmName="SHA-512" hashValue="Ho/AmeWSlmX5wFz9WVQi7FN1OHqErTCoE9UsxW4X/c0banOPnyRrxRWDwB3sdJOsAnyVmi60Jjzz5WyxPKHMVw==" saltValue="hpOk/f5QXMiNfVS5R+y61Q==" spinCount="100000" sheet="1" formatColumns="0" formatRows="0" autoFilter="0" objects="1" scenarios="1"/>
  <mergeCells count="6">
    <mergeCell ref="A2:AC2"/>
    <mergeCell ref="D5:T5"/>
    <mergeCell ref="U5:AC5"/>
    <mergeCell ref="A4:A8"/>
    <mergeCell ref="B4:B8"/>
    <mergeCell ref="C5:C7"/>
  </mergeCells>
  <printOptions horizontalCentered="1"/>
  <pageMargins left="0.196850393700787" right="0.0393700787401575" top="0.590551181102362" bottom="0.47244094488189" header="0.31496062992126" footer="0.31496062992126"/>
  <pageSetup paperSize="9" scale="50" fitToHeight="0" orientation="landscape" blackAndWhite="1"/>
  <headerFooter>
    <oddFooter>&amp;C&amp;P/&amp;N</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pageSetUpPr fitToPage="1"/>
  </sheetPr>
  <dimension ref="A1:AB9"/>
  <sheetViews>
    <sheetView showGridLines="0" showZeros="0" zoomScale="85" zoomScaleNormal="85" workbookViewId="0">
      <pane xSplit="4" ySplit="9" topLeftCell="E17" activePane="bottomRight" state="frozen"/>
      <selection/>
      <selection pane="topRight"/>
      <selection pane="bottomLeft"/>
      <selection pane="bottomRight" activeCell="B9" sqref="B9"/>
    </sheetView>
  </sheetViews>
  <sheetFormatPr defaultColWidth="6.35" defaultRowHeight="14.25"/>
  <cols>
    <col min="1" max="1" width="7.65" style="2" customWidth="1"/>
    <col min="2" max="2" width="16.8" style="2" customWidth="1"/>
    <col min="3" max="16" width="9.05" style="2" customWidth="1"/>
    <col min="17" max="17" width="9.05" style="199" customWidth="1"/>
    <col min="18" max="28" width="9.05" style="2" customWidth="1"/>
  </cols>
  <sheetData>
    <row r="1" spans="1:28">
      <c r="A1" s="100" t="s">
        <v>12491</v>
      </c>
      <c r="B1" s="100"/>
    </row>
    <row r="2" ht="34.2" customHeight="1" spans="1:28">
      <c r="A2" s="101" t="s">
        <v>12492</v>
      </c>
      <c r="B2" s="101"/>
      <c r="C2" s="48"/>
      <c r="D2" s="48"/>
      <c r="E2" s="48"/>
      <c r="F2" s="48"/>
      <c r="G2" s="48"/>
      <c r="H2" s="48"/>
      <c r="I2" s="48"/>
      <c r="J2" s="48"/>
      <c r="K2" s="48"/>
      <c r="L2" s="48"/>
      <c r="M2" s="48"/>
      <c r="N2" s="48"/>
      <c r="O2" s="48"/>
      <c r="P2" s="48"/>
      <c r="Q2" s="48"/>
      <c r="R2" s="48"/>
      <c r="S2" s="48"/>
      <c r="T2" s="48"/>
      <c r="U2" s="48"/>
      <c r="V2" s="48"/>
      <c r="W2" s="48"/>
      <c r="X2" s="48"/>
      <c r="Y2" s="48"/>
      <c r="Z2" s="48"/>
      <c r="AA2" s="48"/>
      <c r="AB2" s="48"/>
    </row>
    <row r="3" ht="17.1" customHeight="1" spans="1:28">
      <c r="A3" s="202"/>
      <c r="B3" s="202"/>
      <c r="C3" s="202" t="s">
        <v>9811</v>
      </c>
      <c r="D3" s="202"/>
      <c r="E3" s="202"/>
      <c r="F3" s="202"/>
      <c r="G3" s="202"/>
      <c r="H3" s="202"/>
      <c r="I3" s="202"/>
      <c r="J3" s="202"/>
      <c r="K3" s="202"/>
      <c r="L3" s="202"/>
      <c r="M3" s="202"/>
      <c r="N3" s="202"/>
      <c r="O3" s="202"/>
      <c r="P3" s="202"/>
      <c r="Q3" s="223"/>
      <c r="R3" s="202"/>
      <c r="S3" s="202"/>
      <c r="T3" s="202"/>
      <c r="U3" s="202"/>
      <c r="V3" s="202"/>
      <c r="W3" s="202"/>
      <c r="X3" s="202"/>
      <c r="Y3" s="202"/>
      <c r="Z3" s="202"/>
      <c r="AA3" s="202"/>
      <c r="AB3" s="205" t="s">
        <v>9749</v>
      </c>
    </row>
    <row r="4" ht="31.5" customHeight="1" spans="1:28">
      <c r="A4" s="206" t="s">
        <v>12465</v>
      </c>
      <c r="B4" s="207" t="s">
        <v>12466</v>
      </c>
      <c r="C4" s="208" t="s">
        <v>12493</v>
      </c>
      <c r="D4" s="208"/>
      <c r="E4" s="208"/>
      <c r="F4" s="208"/>
      <c r="G4" s="208"/>
      <c r="H4" s="208"/>
      <c r="I4" s="208"/>
      <c r="J4" s="208"/>
      <c r="K4" s="208"/>
      <c r="L4" s="208"/>
      <c r="M4" s="208"/>
      <c r="N4" s="208"/>
      <c r="O4" s="208"/>
      <c r="P4" s="208"/>
      <c r="Q4" s="208"/>
      <c r="R4" s="208"/>
      <c r="S4" s="208"/>
      <c r="T4" s="208"/>
      <c r="U4" s="208"/>
      <c r="V4" s="208"/>
      <c r="W4" s="208"/>
      <c r="X4" s="208"/>
      <c r="Y4" s="208"/>
      <c r="Z4" s="208"/>
      <c r="AA4" s="208"/>
      <c r="AB4" s="208"/>
    </row>
    <row r="5" ht="40.5" spans="1:28">
      <c r="A5" s="209"/>
      <c r="B5" s="209"/>
      <c r="C5" s="224" t="s">
        <v>12494</v>
      </c>
      <c r="D5" s="224" t="s">
        <v>9817</v>
      </c>
      <c r="E5" s="224" t="s">
        <v>9877</v>
      </c>
      <c r="F5" s="224" t="s">
        <v>9897</v>
      </c>
      <c r="G5" s="224" t="s">
        <v>9909</v>
      </c>
      <c r="H5" s="224" t="s">
        <v>9933</v>
      </c>
      <c r="I5" s="224" t="s">
        <v>9955</v>
      </c>
      <c r="J5" s="224" t="s">
        <v>9977</v>
      </c>
      <c r="K5" s="224" t="s">
        <v>9991</v>
      </c>
      <c r="L5" s="224" t="s">
        <v>10033</v>
      </c>
      <c r="M5" s="224" t="s">
        <v>10063</v>
      </c>
      <c r="N5" s="224" t="s">
        <v>10093</v>
      </c>
      <c r="O5" s="224" t="s">
        <v>10107</v>
      </c>
      <c r="P5" s="224" t="s">
        <v>10125</v>
      </c>
      <c r="Q5" s="224" t="s">
        <v>10137</v>
      </c>
      <c r="R5" s="224" t="s">
        <v>10153</v>
      </c>
      <c r="S5" s="224" t="s">
        <v>10161</v>
      </c>
      <c r="T5" s="224" t="s">
        <v>10173</v>
      </c>
      <c r="U5" s="224" t="s">
        <v>10192</v>
      </c>
      <c r="V5" s="224" t="s">
        <v>10200</v>
      </c>
      <c r="W5" s="224" t="s">
        <v>10208</v>
      </c>
      <c r="X5" s="224" t="s">
        <v>10218</v>
      </c>
      <c r="Y5" s="224" t="s">
        <v>10234</v>
      </c>
      <c r="Z5" s="224" t="s">
        <v>10190</v>
      </c>
      <c r="AA5" s="224" t="s">
        <v>10240</v>
      </c>
      <c r="AB5" s="224" t="s">
        <v>10244</v>
      </c>
    </row>
    <row r="6" ht="15" spans="1:28">
      <c r="A6" s="209"/>
      <c r="B6" s="209"/>
      <c r="C6" s="225"/>
      <c r="D6" s="226" t="s">
        <v>9816</v>
      </c>
      <c r="E6" s="226" t="s">
        <v>9876</v>
      </c>
      <c r="F6" s="226" t="s">
        <v>9896</v>
      </c>
      <c r="G6" s="226" t="s">
        <v>9908</v>
      </c>
      <c r="H6" s="226" t="s">
        <v>9932</v>
      </c>
      <c r="I6" s="226" t="s">
        <v>9954</v>
      </c>
      <c r="J6" s="226" t="s">
        <v>9976</v>
      </c>
      <c r="K6" s="226" t="s">
        <v>9990</v>
      </c>
      <c r="L6" s="226" t="s">
        <v>10032</v>
      </c>
      <c r="M6" s="226" t="s">
        <v>10062</v>
      </c>
      <c r="N6" s="226" t="s">
        <v>10092</v>
      </c>
      <c r="O6" s="226" t="s">
        <v>10106</v>
      </c>
      <c r="P6" s="226" t="s">
        <v>10124</v>
      </c>
      <c r="Q6" s="226" t="s">
        <v>10136</v>
      </c>
      <c r="R6" s="226" t="s">
        <v>10152</v>
      </c>
      <c r="S6" s="226" t="s">
        <v>10160</v>
      </c>
      <c r="T6" s="226" t="s">
        <v>10172</v>
      </c>
      <c r="U6" s="226" t="s">
        <v>10191</v>
      </c>
      <c r="V6" s="226" t="s">
        <v>10199</v>
      </c>
      <c r="W6" s="226" t="s">
        <v>10207</v>
      </c>
      <c r="X6" s="226" t="s">
        <v>10217</v>
      </c>
      <c r="Y6" s="226" t="s">
        <v>10233</v>
      </c>
      <c r="Z6" s="226" t="s">
        <v>10235</v>
      </c>
      <c r="AA6" s="226" t="s">
        <v>10239</v>
      </c>
      <c r="AB6" s="226" t="s">
        <v>10243</v>
      </c>
    </row>
    <row r="7" ht="15" hidden="1" spans="1:28">
      <c r="A7" s="210"/>
      <c r="B7" s="210"/>
      <c r="C7" s="227"/>
      <c r="D7" s="226"/>
      <c r="E7" s="226"/>
      <c r="F7" s="226"/>
      <c r="G7" s="226"/>
      <c r="H7" s="226"/>
      <c r="I7" s="226"/>
      <c r="J7" s="226"/>
      <c r="K7" s="226"/>
      <c r="L7" s="226"/>
      <c r="M7" s="226"/>
      <c r="N7" s="226"/>
      <c r="O7" s="226"/>
      <c r="P7" s="226"/>
      <c r="Q7" s="226"/>
      <c r="R7" s="226"/>
      <c r="S7" s="226"/>
      <c r="T7" s="226"/>
      <c r="U7" s="226"/>
      <c r="V7" s="226"/>
      <c r="W7" s="226"/>
      <c r="X7" s="226"/>
      <c r="Y7" s="226"/>
      <c r="Z7" s="226"/>
      <c r="AA7" s="226"/>
      <c r="AB7" s="226"/>
    </row>
    <row r="8" ht="15" hidden="1" spans="1:28">
      <c r="A8" s="210"/>
      <c r="B8" s="210"/>
      <c r="C8" s="228"/>
      <c r="D8" s="229"/>
      <c r="E8" s="229"/>
      <c r="F8" s="229"/>
      <c r="G8" s="229"/>
      <c r="H8" s="229"/>
      <c r="I8" s="229"/>
      <c r="J8" s="229"/>
      <c r="K8" s="229"/>
      <c r="L8" s="229"/>
      <c r="M8" s="229"/>
      <c r="N8" s="229"/>
      <c r="O8" s="229"/>
      <c r="P8" s="229"/>
      <c r="Q8" s="229"/>
      <c r="R8" s="229"/>
      <c r="S8" s="229"/>
      <c r="T8" s="229"/>
      <c r="U8" s="229"/>
      <c r="V8" s="229"/>
      <c r="W8" s="229"/>
      <c r="X8" s="229"/>
      <c r="Y8" s="229"/>
      <c r="Z8" s="229"/>
      <c r="AA8" s="229"/>
      <c r="AB8" s="229"/>
    </row>
    <row r="9" ht="26.1" customHeight="1" spans="1:28">
      <c r="A9" s="14" t="str">
        <f>TbdqBM</f>
        <v>411323</v>
      </c>
      <c r="B9" s="15" t="str">
        <f>TbdqMC</f>
        <v>西峡县</v>
      </c>
      <c r="C9" s="19">
        <f>表二!E224</f>
        <v>344894</v>
      </c>
      <c r="D9" s="63">
        <f>VLOOKUP(D6,表二!$A$6:$E$222,5,0)</f>
        <v>5354</v>
      </c>
      <c r="E9" s="63">
        <f>VLOOKUP(E6,表二!$A$6:$E$222,5,0)</f>
        <v>0</v>
      </c>
      <c r="F9" s="63">
        <f>VLOOKUP(F6,表二!$A$6:$E$222,5,0)</f>
        <v>49</v>
      </c>
      <c r="G9" s="63">
        <f>VLOOKUP(G6,表二!$A$6:$E$222,5,0)</f>
        <v>5634</v>
      </c>
      <c r="H9" s="63">
        <f>VLOOKUP(H6,表二!$A$6:$E$222,5,0)</f>
        <v>112841</v>
      </c>
      <c r="I9" s="63">
        <f>VLOOKUP(I6,表二!$A$6:$E$222,5,0)</f>
        <v>11568</v>
      </c>
      <c r="J9" s="63">
        <f>VLOOKUP(J6,表二!$A$6:$E$222,5,0)</f>
        <v>6671</v>
      </c>
      <c r="K9" s="63">
        <f>VLOOKUP(K6,表二!$A$6:$E$222,5,0)</f>
        <v>61517</v>
      </c>
      <c r="L9" s="63">
        <f>VLOOKUP(L6,表二!$A$6:$E$222,5,0)</f>
        <v>40388</v>
      </c>
      <c r="M9" s="63">
        <f>VLOOKUP(M6,表二!$A$6:$E$222,5,0)</f>
        <v>10067</v>
      </c>
      <c r="N9" s="63">
        <f>VLOOKUP(N6,表二!$A$6:$E$222,5,0)</f>
        <v>3974</v>
      </c>
      <c r="O9" s="63">
        <f>VLOOKUP(O6,表二!$A$6:$E$222,5,0)</f>
        <v>67088</v>
      </c>
      <c r="P9" s="63">
        <f>VLOOKUP(P6,表二!$A$6:$E$222,5,0)</f>
        <v>3571</v>
      </c>
      <c r="Q9" s="63">
        <f>VLOOKUP(Q6,表二!$A$6:$E$222,5,0)</f>
        <v>1350</v>
      </c>
      <c r="R9" s="63">
        <f>VLOOKUP(R6,表二!$A$6:$E$222,5,0)</f>
        <v>1099</v>
      </c>
      <c r="S9" s="63">
        <f>VLOOKUP(S6,表二!$A$6:$E$222,5,0)</f>
        <v>26</v>
      </c>
      <c r="T9" s="63">
        <f>VLOOKUP(T6,表二!$A$6:$E$222,5,0)</f>
        <v>0</v>
      </c>
      <c r="U9" s="63">
        <f>VLOOKUP(U6,表二!$A$6:$E$222,5,0)</f>
        <v>374</v>
      </c>
      <c r="V9" s="63">
        <f>VLOOKUP(V6,表二!$A$6:$E$222,5,0)</f>
        <v>2753</v>
      </c>
      <c r="W9" s="63">
        <f>VLOOKUP(W6,表二!$A$6:$E$222,5,0)</f>
        <v>42</v>
      </c>
      <c r="X9" s="63">
        <f>VLOOKUP(X6,表二!$A$6:$E$222,5,0)</f>
        <v>1956</v>
      </c>
      <c r="Y9" s="63">
        <f>VLOOKUP(Y6,表二!$A$6:$E$222,5,0)</f>
        <v>3505</v>
      </c>
      <c r="Z9" s="63">
        <f>VLOOKUP(Z6,表二!$A$6:$E$222,5,0)</f>
        <v>0</v>
      </c>
      <c r="AA9" s="63">
        <f>VLOOKUP(AA6,表二!$A$6:$E$222,5,0)</f>
        <v>5067</v>
      </c>
      <c r="AB9" s="63">
        <f>VLOOKUP(AB6,表二!$A$6:$E$222,5,0)</f>
        <v>0</v>
      </c>
    </row>
  </sheetData>
  <sheetProtection algorithmName="SHA-512" hashValue="av6mAy2Hw/ZVM/1/FH5f+rouG37/KEqHdmgecDbvd4cu59qRwg+S4WKUP1DVsIo0EhJSW26YjanLG31lWNQCAQ==" saltValue="fOJBC7ML1OYTTkOHKtK6fg==" spinCount="100000" sheet="1" formatColumns="0" formatRows="0" autoFilter="0" objects="1" scenarios="1"/>
  <mergeCells count="4">
    <mergeCell ref="A2:AB2"/>
    <mergeCell ref="C4:AB4"/>
    <mergeCell ref="A4:A6"/>
    <mergeCell ref="B4:B6"/>
  </mergeCells>
  <printOptions horizontalCentered="1"/>
  <pageMargins left="0.078740157480315" right="0.078740157480315" top="0.590551181102362" bottom="0.47244094488189" header="0.31496062992126" footer="0.31496062992126"/>
  <pageSetup paperSize="9" scale="54" fitToHeight="0" orientation="landscape" blackAndWhite="1"/>
  <headerFooter>
    <oddFooter>&amp;C&amp;P/&amp;N</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pageSetUpPr fitToPage="1"/>
  </sheetPr>
  <dimension ref="A1:AM9"/>
  <sheetViews>
    <sheetView showGridLines="0" showZeros="0" workbookViewId="0">
      <pane xSplit="3" ySplit="9" topLeftCell="D10" activePane="bottomRight" state="frozen"/>
      <selection/>
      <selection pane="topRight"/>
      <selection pane="bottomLeft"/>
      <selection pane="bottomRight" activeCell="D11" sqref="D11"/>
    </sheetView>
  </sheetViews>
  <sheetFormatPr defaultColWidth="6.35" defaultRowHeight="14.25"/>
  <cols>
    <col min="1" max="1" width="7.65" style="2" customWidth="1"/>
    <col min="2" max="2" width="16.8" style="2" customWidth="1"/>
    <col min="3" max="39" width="8.25" style="212" customWidth="1"/>
  </cols>
  <sheetData>
    <row r="1" spans="1:39">
      <c r="A1" s="100" t="s">
        <v>12495</v>
      </c>
      <c r="B1" s="200"/>
    </row>
    <row r="2" ht="28.5" customHeight="1" spans="1:39">
      <c r="A2" s="48" t="s">
        <v>12496</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row>
    <row r="3" ht="17.1" customHeight="1" spans="1:39">
      <c r="B3" s="213"/>
      <c r="C3" s="213"/>
      <c r="D3" s="213"/>
      <c r="E3" s="213"/>
      <c r="F3" s="213"/>
      <c r="G3" s="213"/>
      <c r="H3" s="213"/>
      <c r="I3" s="213"/>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4"/>
    </row>
    <row r="4" ht="18" customHeight="1" spans="1:39">
      <c r="A4" s="206" t="s">
        <v>12465</v>
      </c>
      <c r="B4" s="207" t="s">
        <v>12466</v>
      </c>
      <c r="C4" s="215" t="s">
        <v>12497</v>
      </c>
      <c r="D4" s="216" t="s">
        <v>12498</v>
      </c>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row>
    <row r="5" ht="94.5" spans="1:39">
      <c r="A5" s="209"/>
      <c r="B5" s="209"/>
      <c r="C5" s="217"/>
      <c r="D5" s="208" t="s">
        <v>12499</v>
      </c>
      <c r="E5" s="218" t="s">
        <v>12500</v>
      </c>
      <c r="F5" s="126" t="s">
        <v>12501</v>
      </c>
      <c r="G5" s="219" t="s">
        <v>12502</v>
      </c>
      <c r="H5" s="219" t="s">
        <v>12503</v>
      </c>
      <c r="I5" s="219" t="s">
        <v>12504</v>
      </c>
      <c r="J5" s="219" t="s">
        <v>12505</v>
      </c>
      <c r="K5" s="219" t="s">
        <v>12506</v>
      </c>
      <c r="L5" s="219" t="s">
        <v>12507</v>
      </c>
      <c r="M5" s="219" t="s">
        <v>12508</v>
      </c>
      <c r="N5" s="219" t="s">
        <v>12509</v>
      </c>
      <c r="O5" s="219" t="s">
        <v>12510</v>
      </c>
      <c r="P5" s="219" t="s">
        <v>12511</v>
      </c>
      <c r="Q5" s="219" t="s">
        <v>12512</v>
      </c>
      <c r="R5" s="126" t="s">
        <v>12513</v>
      </c>
      <c r="S5" s="126" t="s">
        <v>12514</v>
      </c>
      <c r="T5" s="126" t="s">
        <v>12515</v>
      </c>
      <c r="U5" s="126" t="s">
        <v>12516</v>
      </c>
      <c r="V5" s="126" t="s">
        <v>12517</v>
      </c>
      <c r="W5" s="126" t="s">
        <v>12518</v>
      </c>
      <c r="X5" s="126" t="s">
        <v>12519</v>
      </c>
      <c r="Y5" s="126" t="s">
        <v>12520</v>
      </c>
      <c r="Z5" s="126" t="s">
        <v>12521</v>
      </c>
      <c r="AA5" s="126" t="s">
        <v>12522</v>
      </c>
      <c r="AB5" s="126" t="s">
        <v>12523</v>
      </c>
      <c r="AC5" s="126" t="s">
        <v>12524</v>
      </c>
      <c r="AD5" s="126" t="s">
        <v>12525</v>
      </c>
      <c r="AE5" s="126" t="s">
        <v>12526</v>
      </c>
      <c r="AF5" s="126" t="s">
        <v>12527</v>
      </c>
      <c r="AG5" s="126" t="s">
        <v>12528</v>
      </c>
      <c r="AH5" s="126" t="s">
        <v>12529</v>
      </c>
      <c r="AI5" s="126" t="s">
        <v>12530</v>
      </c>
      <c r="AJ5" s="126" t="s">
        <v>12531</v>
      </c>
      <c r="AK5" s="126" t="s">
        <v>12532</v>
      </c>
      <c r="AL5" s="126" t="s">
        <v>12533</v>
      </c>
      <c r="AM5" s="219" t="s">
        <v>12534</v>
      </c>
    </row>
    <row r="6" ht="15" spans="1:39">
      <c r="A6" s="209"/>
      <c r="B6" s="209"/>
      <c r="C6" s="220"/>
      <c r="D6" s="57" t="s">
        <v>12166</v>
      </c>
      <c r="E6" s="57" t="s">
        <v>12168</v>
      </c>
      <c r="F6" s="57" t="s">
        <v>12170</v>
      </c>
      <c r="G6" s="57" t="s">
        <v>12172</v>
      </c>
      <c r="H6" s="57" t="s">
        <v>12174</v>
      </c>
      <c r="I6" s="57" t="s">
        <v>12176</v>
      </c>
      <c r="J6" s="57" t="s">
        <v>12178</v>
      </c>
      <c r="K6" s="57" t="s">
        <v>12180</v>
      </c>
      <c r="L6" s="57" t="s">
        <v>12182</v>
      </c>
      <c r="M6" s="57" t="s">
        <v>12184</v>
      </c>
      <c r="N6" s="57" t="s">
        <v>12186</v>
      </c>
      <c r="O6" s="57" t="s">
        <v>12188</v>
      </c>
      <c r="P6" s="57" t="s">
        <v>12190</v>
      </c>
      <c r="Q6" s="57" t="s">
        <v>12192</v>
      </c>
      <c r="R6" s="57" t="s">
        <v>12194</v>
      </c>
      <c r="S6" s="57" t="s">
        <v>12196</v>
      </c>
      <c r="T6" s="57" t="s">
        <v>12198</v>
      </c>
      <c r="U6" s="57" t="s">
        <v>12200</v>
      </c>
      <c r="V6" s="57" t="s">
        <v>12202</v>
      </c>
      <c r="W6" s="57" t="s">
        <v>12204</v>
      </c>
      <c r="X6" s="57" t="s">
        <v>12206</v>
      </c>
      <c r="Y6" s="57" t="s">
        <v>12208</v>
      </c>
      <c r="Z6" s="57" t="s">
        <v>12210</v>
      </c>
      <c r="AA6" s="57" t="s">
        <v>12212</v>
      </c>
      <c r="AB6" s="57" t="s">
        <v>12214</v>
      </c>
      <c r="AC6" s="57" t="s">
        <v>12216</v>
      </c>
      <c r="AD6" s="57" t="s">
        <v>12218</v>
      </c>
      <c r="AE6" s="57" t="s">
        <v>12220</v>
      </c>
      <c r="AF6" s="57" t="s">
        <v>12222</v>
      </c>
      <c r="AG6" s="57" t="s">
        <v>12224</v>
      </c>
      <c r="AH6" s="57" t="s">
        <v>12226</v>
      </c>
      <c r="AI6" s="57" t="s">
        <v>12228</v>
      </c>
      <c r="AJ6" s="57" t="s">
        <v>12230</v>
      </c>
      <c r="AK6" s="57" t="s">
        <v>12232</v>
      </c>
      <c r="AL6" s="57" t="s">
        <v>12234</v>
      </c>
      <c r="AM6" s="57" t="s">
        <v>12236</v>
      </c>
    </row>
    <row r="7" ht="15" hidden="1" spans="1:39">
      <c r="A7" s="210"/>
      <c r="B7" s="210"/>
      <c r="C7" s="221"/>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row>
    <row r="8" ht="15" hidden="1" spans="1:39">
      <c r="A8" s="210"/>
      <c r="B8" s="210"/>
      <c r="C8" s="222"/>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57"/>
      <c r="AD8" s="57"/>
      <c r="AE8" s="57"/>
      <c r="AF8" s="57"/>
      <c r="AG8" s="57"/>
      <c r="AH8" s="57"/>
      <c r="AI8" s="57"/>
      <c r="AJ8" s="57"/>
      <c r="AK8" s="57"/>
      <c r="AL8" s="57"/>
      <c r="AM8" s="57"/>
    </row>
    <row r="9" ht="26.1" customHeight="1" spans="1:39">
      <c r="A9" s="14" t="str">
        <f>TbdqBM</f>
        <v>411323</v>
      </c>
      <c r="B9" s="15" t="str">
        <f>TbdqMC</f>
        <v>西峡县</v>
      </c>
      <c r="C9" s="19">
        <f ca="1">D9+'表七（2）'!C9</f>
        <v>145879</v>
      </c>
      <c r="D9" s="116">
        <f ca="1">SUM(E9:AM9)</f>
        <v>133634</v>
      </c>
      <c r="E9" s="116">
        <f ca="1">VLOOKUP(E6,表三!$A$10:$E$52,5,0)</f>
        <v>0</v>
      </c>
      <c r="F9" s="116">
        <f ca="1">VLOOKUP(F6,表三!$A$10:$E$52,5,0)</f>
        <v>27924</v>
      </c>
      <c r="G9" s="116">
        <f ca="1">VLOOKUP(G6,表三!$A$10:$E$52,5,0)</f>
        <v>12054</v>
      </c>
      <c r="H9" s="116">
        <f ca="1">VLOOKUP(H6,表三!$A$10:$E$52,5,0)</f>
        <v>-1773</v>
      </c>
      <c r="I9" s="116">
        <f ca="1">VLOOKUP(I6,表三!$A$10:$E$52,5,0)</f>
        <v>0</v>
      </c>
      <c r="J9" s="116">
        <f ca="1">VLOOKUP(J6,表三!$A$10:$E$52,5,0)</f>
        <v>0</v>
      </c>
      <c r="K9" s="116">
        <f ca="1">VLOOKUP(K6,表三!$A$10:$E$52,5,0)</f>
        <v>0</v>
      </c>
      <c r="L9" s="116">
        <f ca="1">VLOOKUP(L6,表三!$A$10:$E$52,5,0)</f>
        <v>25485</v>
      </c>
      <c r="M9" s="116">
        <f ca="1">VLOOKUP(M6,表三!$A$10:$E$52,5,0)</f>
        <v>23599</v>
      </c>
      <c r="N9" s="116">
        <f ca="1">VLOOKUP(N6,表三!$A$10:$E$52,5,0)</f>
        <v>0</v>
      </c>
      <c r="O9" s="116">
        <f ca="1">VLOOKUP(O6,表三!$A$10:$E$52,5,0)</f>
        <v>0</v>
      </c>
      <c r="P9" s="116">
        <f ca="1">VLOOKUP(P6,表三!$A$10:$E$52,5,0)</f>
        <v>0</v>
      </c>
      <c r="Q9" s="116">
        <f ca="1">VLOOKUP(Q6,表三!$A$10:$E$52,5,0)</f>
        <v>3039</v>
      </c>
      <c r="R9" s="116">
        <f ca="1">VLOOKUP(R6,表三!$A$10:$E$52,5,0)</f>
        <v>0</v>
      </c>
      <c r="S9" s="116">
        <f ca="1">VLOOKUP(S6,表三!$A$10:$E$52,5,0)</f>
        <v>0</v>
      </c>
      <c r="T9" s="116">
        <f ca="1">VLOOKUP(T6,表三!$A$10:$E$52,5,0)</f>
        <v>0</v>
      </c>
      <c r="U9" s="116">
        <f ca="1">VLOOKUP(U6,表三!$A$10:$E$52,5,0)</f>
        <v>1426</v>
      </c>
      <c r="V9" s="116">
        <f ca="1">VLOOKUP(V6,表三!$A$10:$E$52,5,0)</f>
        <v>15477</v>
      </c>
      <c r="W9" s="116">
        <f ca="1">VLOOKUP(W6,表三!$A$10:$E$52,5,0)</f>
        <v>0</v>
      </c>
      <c r="X9" s="116">
        <f ca="1">VLOOKUP(X6,表三!$A$10:$E$52,5,0)</f>
        <v>319</v>
      </c>
      <c r="Y9" s="116">
        <f ca="1">VLOOKUP(Y6,表三!$A$10:$E$52,5,0)</f>
        <v>9754</v>
      </c>
      <c r="Z9" s="116">
        <f ca="1">VLOOKUP(Z6,表三!$A$10:$E$52,5,0)</f>
        <v>4718</v>
      </c>
      <c r="AA9" s="116">
        <f ca="1">VLOOKUP(AA6,表三!$A$10:$E$52,5,0)</f>
        <v>3559</v>
      </c>
      <c r="AB9" s="116">
        <f ca="1">VLOOKUP(AB6,表三!$A$10:$E$52,5,0)</f>
        <v>0</v>
      </c>
      <c r="AC9" s="116">
        <f ca="1">VLOOKUP(AC6,表三!$A$10:$E$52,5,0)</f>
        <v>6824</v>
      </c>
      <c r="AD9" s="116">
        <f ca="1">VLOOKUP(AD6,表三!$A$10:$E$52,5,0)</f>
        <v>0</v>
      </c>
      <c r="AE9" s="116">
        <f ca="1">VLOOKUP(AE6,表三!$A$10:$E$52,5,0)</f>
        <v>0</v>
      </c>
      <c r="AF9" s="116">
        <f ca="1">VLOOKUP(AF6,表三!$A$10:$E$52,5,0)</f>
        <v>0</v>
      </c>
      <c r="AG9" s="116">
        <f ca="1">VLOOKUP(AG6,表三!$A$10:$E$52,5,0)</f>
        <v>0</v>
      </c>
      <c r="AH9" s="116">
        <f ca="1">VLOOKUP(AH6,表三!$A$10:$E$52,5,0)</f>
        <v>0</v>
      </c>
      <c r="AI9" s="116">
        <f ca="1">VLOOKUP(AI6,表三!$A$10:$E$52,5,0)</f>
        <v>1229</v>
      </c>
      <c r="AJ9" s="116">
        <f ca="1">VLOOKUP(AJ6,表三!$A$10:$E$52,5,0)</f>
        <v>0</v>
      </c>
      <c r="AK9" s="116">
        <f ca="1">VLOOKUP(AK6,表三!$A$10:$E$52,5,0)</f>
        <v>0</v>
      </c>
      <c r="AL9" s="116">
        <f ca="1">VLOOKUP(AL6,表三!$A$10:$E$52,5,0)</f>
        <v>0</v>
      </c>
      <c r="AM9" s="116">
        <f ca="1">VLOOKUP(AM6,表三!$A$10:$E$52,5,0)</f>
        <v>0</v>
      </c>
    </row>
  </sheetData>
  <sheetProtection algorithmName="SHA-512" hashValue="0nB9SAG+/rcP4rIYpnqQQo0ClAEZfRm6z6OGdMghHlJLqf+2elqxHbAtQVUcZo8xDPd3UTRRfsA+idriX+fbww==" saltValue="xEMehokOO6hBHtiS4tJaHQ==" spinCount="100000" sheet="1" formatColumns="0" formatRows="0" autoFilter="0" objects="1" scenarios="1"/>
  <mergeCells count="5">
    <mergeCell ref="A2:AM2"/>
    <mergeCell ref="D4:AM4"/>
    <mergeCell ref="A4:A6"/>
    <mergeCell ref="B4:B6"/>
    <mergeCell ref="C4:C6"/>
  </mergeCells>
  <printOptions horizontalCentered="1"/>
  <pageMargins left="0.078740157480315" right="0.078740157480315" top="0.590551181102362" bottom="0.47244094488189" header="0.31496062992126" footer="0.31496062992126"/>
  <pageSetup paperSize="9" scale="43" fitToHeight="0" orientation="landscape" blackAndWhite="1"/>
  <headerFooter>
    <oddFooter>&amp;C&amp;P/&amp;N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pageSetUpPr fitToPage="1"/>
  </sheetPr>
  <dimension ref="A1:X9"/>
  <sheetViews>
    <sheetView showGridLines="0" showZeros="0" workbookViewId="0">
      <pane xSplit="3" ySplit="9" topLeftCell="E10" activePane="bottomRight" state="frozen"/>
      <selection/>
      <selection pane="topRight"/>
      <selection pane="bottomLeft"/>
      <selection pane="bottomRight" activeCell="X9" sqref="D9:X9"/>
    </sheetView>
  </sheetViews>
  <sheetFormatPr defaultColWidth="6.35" defaultRowHeight="14.25"/>
  <cols>
    <col min="1" max="1" width="7.65" style="2" customWidth="1"/>
    <col min="2" max="2" width="16.8" style="2" customWidth="1"/>
    <col min="3" max="11" width="8.2" style="2" customWidth="1"/>
    <col min="12" max="12" width="8.2" style="199" customWidth="1"/>
    <col min="13" max="16" width="8.2" style="2" customWidth="1"/>
    <col min="17" max="17" width="8.2" style="199" customWidth="1"/>
    <col min="18" max="24" width="8.2" style="2" customWidth="1"/>
  </cols>
  <sheetData>
    <row r="1" spans="1:24">
      <c r="A1" s="100" t="s">
        <v>12535</v>
      </c>
      <c r="B1" s="200"/>
    </row>
    <row r="2" ht="34.2" customHeight="1" spans="1:24">
      <c r="A2" s="201" t="s">
        <v>12496</v>
      </c>
      <c r="B2" s="201"/>
      <c r="C2" s="201"/>
      <c r="D2" s="201"/>
      <c r="E2" s="201"/>
      <c r="F2" s="201"/>
      <c r="G2" s="201"/>
      <c r="H2" s="201"/>
      <c r="I2" s="201"/>
      <c r="J2" s="201"/>
      <c r="K2" s="201"/>
      <c r="L2" s="201"/>
      <c r="M2" s="201"/>
      <c r="N2" s="201"/>
      <c r="O2" s="201"/>
      <c r="P2" s="201"/>
      <c r="Q2" s="201"/>
      <c r="R2" s="201"/>
      <c r="S2" s="201"/>
      <c r="T2" s="201"/>
      <c r="U2" s="201"/>
      <c r="V2" s="201"/>
      <c r="W2" s="201"/>
      <c r="X2" s="201"/>
    </row>
    <row r="3" ht="17.1" customHeight="1" spans="1:24">
      <c r="A3" s="202"/>
      <c r="B3" s="202"/>
      <c r="C3" s="203"/>
      <c r="D3" s="203"/>
      <c r="E3" s="203"/>
      <c r="F3" s="203"/>
      <c r="G3" s="203"/>
      <c r="H3" s="203"/>
      <c r="I3" s="203"/>
      <c r="J3" s="203"/>
      <c r="K3" s="203"/>
      <c r="L3" s="203"/>
      <c r="M3" s="203"/>
      <c r="N3" s="203"/>
      <c r="O3" s="203"/>
      <c r="P3" s="203"/>
      <c r="Q3" s="203"/>
      <c r="R3" s="203"/>
      <c r="S3" s="203"/>
      <c r="T3" s="203"/>
      <c r="U3" s="203"/>
      <c r="V3" s="203"/>
      <c r="W3" s="204"/>
      <c r="X3" s="205" t="s">
        <v>9749</v>
      </c>
    </row>
    <row r="4" ht="31.5" customHeight="1" spans="1:24">
      <c r="A4" s="206" t="s">
        <v>12465</v>
      </c>
      <c r="B4" s="207" t="s">
        <v>12466</v>
      </c>
      <c r="C4" s="208" t="s">
        <v>12536</v>
      </c>
      <c r="D4" s="208"/>
      <c r="E4" s="208"/>
      <c r="F4" s="208"/>
      <c r="G4" s="208"/>
      <c r="H4" s="208"/>
      <c r="I4" s="208"/>
      <c r="J4" s="208"/>
      <c r="K4" s="208"/>
      <c r="L4" s="208"/>
      <c r="M4" s="208"/>
      <c r="N4" s="208"/>
      <c r="O4" s="208"/>
      <c r="P4" s="208"/>
      <c r="Q4" s="208"/>
      <c r="R4" s="208"/>
      <c r="S4" s="208"/>
      <c r="T4" s="208"/>
      <c r="U4" s="208"/>
      <c r="V4" s="208"/>
      <c r="W4" s="208"/>
      <c r="X4" s="208"/>
    </row>
    <row r="5" ht="40.5" spans="1:24">
      <c r="A5" s="209"/>
      <c r="B5" s="209"/>
      <c r="C5" s="208" t="s">
        <v>12537</v>
      </c>
      <c r="D5" s="208" t="s">
        <v>12538</v>
      </c>
      <c r="E5" s="208" t="s">
        <v>12539</v>
      </c>
      <c r="F5" s="208" t="s">
        <v>12540</v>
      </c>
      <c r="G5" s="208" t="s">
        <v>12541</v>
      </c>
      <c r="H5" s="208" t="s">
        <v>12542</v>
      </c>
      <c r="I5" s="208" t="s">
        <v>12543</v>
      </c>
      <c r="J5" s="208" t="s">
        <v>12544</v>
      </c>
      <c r="K5" s="208" t="s">
        <v>12545</v>
      </c>
      <c r="L5" s="208" t="s">
        <v>12546</v>
      </c>
      <c r="M5" s="208" t="s">
        <v>12547</v>
      </c>
      <c r="N5" s="208" t="s">
        <v>12548</v>
      </c>
      <c r="O5" s="208" t="s">
        <v>12549</v>
      </c>
      <c r="P5" s="208" t="s">
        <v>12550</v>
      </c>
      <c r="Q5" s="208" t="s">
        <v>12551</v>
      </c>
      <c r="R5" s="208" t="s">
        <v>12552</v>
      </c>
      <c r="S5" s="208" t="s">
        <v>12553</v>
      </c>
      <c r="T5" s="208" t="s">
        <v>12554</v>
      </c>
      <c r="U5" s="208" t="s">
        <v>12555</v>
      </c>
      <c r="V5" s="208" t="s">
        <v>12556</v>
      </c>
      <c r="W5" s="208" t="s">
        <v>12557</v>
      </c>
      <c r="X5" s="208" t="s">
        <v>12558</v>
      </c>
    </row>
    <row r="6" ht="15" spans="1:24">
      <c r="A6" s="209"/>
      <c r="B6" s="209"/>
      <c r="C6" s="144" t="s">
        <v>12238</v>
      </c>
      <c r="D6" s="144" t="s">
        <v>12240</v>
      </c>
      <c r="E6" s="144" t="s">
        <v>12241</v>
      </c>
      <c r="F6" s="144" t="s">
        <v>12243</v>
      </c>
      <c r="G6" s="144" t="s">
        <v>12245</v>
      </c>
      <c r="H6" s="144" t="s">
        <v>12247</v>
      </c>
      <c r="I6" s="144" t="s">
        <v>12248</v>
      </c>
      <c r="J6" s="144" t="s">
        <v>12250</v>
      </c>
      <c r="K6" s="144" t="s">
        <v>12251</v>
      </c>
      <c r="L6" s="144" t="s">
        <v>12253</v>
      </c>
      <c r="M6" s="144" t="s">
        <v>12254</v>
      </c>
      <c r="N6" s="144" t="s">
        <v>12255</v>
      </c>
      <c r="O6" s="144" t="s">
        <v>12257</v>
      </c>
      <c r="P6" s="144" t="s">
        <v>12259</v>
      </c>
      <c r="Q6" s="144" t="s">
        <v>12260</v>
      </c>
      <c r="R6" s="144" t="s">
        <v>12262</v>
      </c>
      <c r="S6" s="144" t="s">
        <v>12264</v>
      </c>
      <c r="T6" s="144" t="s">
        <v>12266</v>
      </c>
      <c r="U6" s="144" t="s">
        <v>12268</v>
      </c>
      <c r="V6" s="144" t="s">
        <v>12269</v>
      </c>
      <c r="W6" s="144" t="s">
        <v>12271</v>
      </c>
      <c r="X6" s="144" t="s">
        <v>12273</v>
      </c>
    </row>
    <row r="7" ht="15" hidden="1" spans="1:24">
      <c r="A7" s="210"/>
      <c r="B7" s="210"/>
      <c r="C7" s="57"/>
      <c r="D7" s="57"/>
      <c r="E7" s="57"/>
      <c r="F7" s="57"/>
      <c r="G7" s="57"/>
      <c r="H7" s="57"/>
      <c r="I7" s="57"/>
      <c r="J7" s="57"/>
      <c r="K7" s="57"/>
      <c r="L7" s="57"/>
      <c r="M7" s="57"/>
      <c r="N7" s="57"/>
      <c r="O7" s="57"/>
      <c r="P7" s="57"/>
      <c r="Q7" s="57"/>
      <c r="R7" s="57"/>
      <c r="S7" s="57"/>
      <c r="T7" s="57"/>
      <c r="U7" s="57"/>
      <c r="V7" s="57"/>
      <c r="W7" s="57"/>
      <c r="X7" s="57"/>
    </row>
    <row r="8" ht="15" hidden="1" spans="1:24">
      <c r="A8" s="210"/>
      <c r="B8" s="210"/>
      <c r="C8" s="211"/>
      <c r="D8" s="211"/>
      <c r="E8" s="211"/>
      <c r="F8" s="211"/>
      <c r="G8" s="211"/>
      <c r="H8" s="211"/>
      <c r="I8" s="211"/>
      <c r="J8" s="211"/>
      <c r="K8" s="211"/>
      <c r="L8" s="211"/>
      <c r="M8" s="211"/>
      <c r="N8" s="211"/>
      <c r="O8" s="211"/>
      <c r="P8" s="211"/>
      <c r="Q8" s="211"/>
      <c r="R8" s="211"/>
      <c r="S8" s="211"/>
      <c r="T8" s="211"/>
      <c r="U8" s="211"/>
      <c r="V8" s="211"/>
      <c r="W8" s="211"/>
      <c r="X8" s="211"/>
    </row>
    <row r="9" ht="26.1" customHeight="1" spans="1:24">
      <c r="A9" s="14" t="str">
        <f>TbdqBM</f>
        <v>411323</v>
      </c>
      <c r="B9" s="15" t="str">
        <f>TbdqMC</f>
        <v>西峡县</v>
      </c>
      <c r="C9" s="116">
        <f ca="1">SUM(D9:X9)</f>
        <v>12245</v>
      </c>
      <c r="D9" s="116">
        <f ca="1">VLOOKUP(D6,表三!$A$53:$E$74,5,0)</f>
        <v>1</v>
      </c>
      <c r="E9" s="116">
        <f ca="1">VLOOKUP(E6,表三!$A$53:$E$74,5,0)</f>
        <v>0</v>
      </c>
      <c r="F9" s="116">
        <f ca="1">VLOOKUP(F6,表三!$A$53:$E$74,5,0)</f>
        <v>0</v>
      </c>
      <c r="G9" s="116">
        <f ca="1">VLOOKUP(G6,表三!$A$53:$E$74,5,0)</f>
        <v>0</v>
      </c>
      <c r="H9" s="116">
        <f ca="1">VLOOKUP(H6,表三!$A$53:$E$74,5,0)</f>
        <v>0</v>
      </c>
      <c r="I9" s="116">
        <f ca="1">VLOOKUP(I6,表三!$A$53:$E$74,5,0)</f>
        <v>0</v>
      </c>
      <c r="J9" s="116">
        <f ca="1">VLOOKUP(J6,表三!$A$53:$E$74,5,0)</f>
        <v>0</v>
      </c>
      <c r="K9" s="116">
        <f ca="1">VLOOKUP(K6,表三!$A$53:$E$74,5,0)</f>
        <v>0</v>
      </c>
      <c r="L9" s="116">
        <f ca="1">VLOOKUP(L6,表三!$A$53:$E$74,5,0)</f>
        <v>129</v>
      </c>
      <c r="M9" s="116">
        <f ca="1">VLOOKUP(M6,表三!$A$53:$E$74,5,0)</f>
        <v>0</v>
      </c>
      <c r="N9" s="116">
        <f ca="1">VLOOKUP(N6,表三!$A$53:$E$74,5,0)</f>
        <v>0</v>
      </c>
      <c r="O9" s="116">
        <f ca="1">VLOOKUP(O6,表三!$A$53:$E$74,5,0)</f>
        <v>11741</v>
      </c>
      <c r="P9" s="116">
        <f ca="1">VLOOKUP(P6,表三!$A$53:$E$74,5,0)</f>
        <v>0</v>
      </c>
      <c r="Q9" s="116">
        <f ca="1">VLOOKUP(Q6,表三!$A$53:$E$74,5,0)</f>
        <v>0</v>
      </c>
      <c r="R9" s="116">
        <f ca="1">VLOOKUP(R6,表三!$A$53:$E$74,5,0)</f>
        <v>0</v>
      </c>
      <c r="S9" s="116">
        <f ca="1">VLOOKUP(S6,表三!$A$53:$E$74,5,0)</f>
        <v>0</v>
      </c>
      <c r="T9" s="116">
        <f ca="1">VLOOKUP(T6,表三!$A$53:$E$74,5,0)</f>
        <v>374</v>
      </c>
      <c r="U9" s="116">
        <f ca="1">VLOOKUP(U6,表三!$A$53:$E$74,5,0)</f>
        <v>0</v>
      </c>
      <c r="V9" s="116">
        <f ca="1">VLOOKUP(V6,表三!$A$53:$E$74,5,0)</f>
        <v>0</v>
      </c>
      <c r="W9" s="116">
        <f ca="1">VLOOKUP(W6,表三!$A$53:$E$74,5,0)</f>
        <v>0</v>
      </c>
      <c r="X9" s="116">
        <f ca="1">VLOOKUP(X6,表三!$A$53:$E$74,5,0)</f>
        <v>0</v>
      </c>
    </row>
  </sheetData>
  <sheetProtection algorithmName="SHA-512" hashValue="iWEptGIueuEBVsJeaDloD3nz6jtE7zqqkI49ubz/XjaKjMRYy1hr9bNqEuWjkDw3vxHTxyNFdcQuBbsU6WhO5g==" saltValue="jgdfHrnl3kX76EpakXL3GA==" spinCount="100000" sheet="1" formatColumns="0" formatRows="0" autoFilter="0" objects="1" scenarios="1"/>
  <mergeCells count="4">
    <mergeCell ref="A2:X2"/>
    <mergeCell ref="C4:X4"/>
    <mergeCell ref="A4:A6"/>
    <mergeCell ref="B4:B6"/>
  </mergeCells>
  <printOptions horizontalCentered="1"/>
  <pageMargins left="0.078740157480315" right="0.078740157480315" top="0.590551181102362" bottom="0.47244094488189" header="0.31496062992126" footer="0.31496062992126"/>
  <pageSetup paperSize="9" scale="69" fitToHeight="0" orientation="landscape" blackAndWhite="1"/>
  <headerFooter>
    <oddFooter>&amp;C&amp;P/&amp;N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G12"/>
  <sheetViews>
    <sheetView showGridLines="0" showZeros="0" zoomScale="85" zoomScaleNormal="85" zoomScaleSheetLayoutView="91" workbookViewId="0">
      <pane xSplit="3" ySplit="7" topLeftCell="D8" activePane="bottomRight" state="frozen"/>
      <selection/>
      <selection pane="topRight"/>
      <selection pane="bottomLeft"/>
      <selection pane="bottomRight" activeCell="B1" sqref="B1"/>
    </sheetView>
  </sheetViews>
  <sheetFormatPr defaultColWidth="18" defaultRowHeight="14.25" outlineLevelCol="6"/>
  <cols>
    <col min="1" max="1" width="12.2" style="168" customWidth="1"/>
    <col min="2" max="2" width="15.05" style="169" customWidth="1"/>
    <col min="3" max="5" width="18" style="169" customWidth="1"/>
    <col min="6" max="7" width="18" style="170" customWidth="1"/>
    <col min="8" max="16384" width="18" style="169"/>
  </cols>
  <sheetData>
    <row r="1" s="164" customFormat="1" ht="19.5" customHeight="1" spans="1:7">
      <c r="A1" s="100" t="s">
        <v>12559</v>
      </c>
      <c r="B1" s="46">
        <f ca="1" t="array" ref="B1">IF(SUMPRODUCT(ISTEXT(C6:C12)*ROW(C6:C12))&gt;0,"录入了非数字，请检查 "&amp;IFERROR(ADDRESS(SUMPRODUCT(MAX(ISTEXT(C6:C12)*ROW(C6:C12))),3)&amp;" 单元格！",0),IF(SUMPRODUCT(ISTEXT(D6:D12)*ROW(D6:D12))&gt;0,"录入了非数字，请检查 "&amp;IFERROR(ADDRESS(SUMPRODUCT(MAX(ISTEXT(D6:D12)*ROW(D6:D12))),4)&amp;" 单元格！",0),IF(SUMPRODUCT(ISTEXT(E6:E12)*ROW(E6:E12))&gt;0,"录入了非数字，请检查 "&amp;IFERROR(ADDRESS(SUMPRODUCT(MAX((ISTEXT(E6:E12)*ROW(E6:E12)))),5)&amp;" 单元格！",0),IF(SUMPRODUCT(ISERROR(C12:E12)*COLUMN(C12:E12))&gt;0,"录入了错误值，请检查 "&amp;IFERROR(CHAR(SUMPRODUCT(MAX(ISERROR(C12:E12)*COLUMN(C12:E12)))+64)&amp;" 列！",0),0))))</f>
        <v>0</v>
      </c>
      <c r="F1" s="171"/>
      <c r="G1" s="171"/>
    </row>
    <row r="2" s="165" customFormat="1" ht="24" spans="1:7">
      <c r="A2" s="172" t="s">
        <v>12560</v>
      </c>
      <c r="B2" s="172"/>
      <c r="C2" s="172"/>
      <c r="D2" s="172"/>
      <c r="E2" s="172"/>
      <c r="F2" s="172"/>
      <c r="G2" s="172"/>
    </row>
    <row r="3" s="166" customFormat="1" ht="19.5" customHeight="1" spans="1:7">
      <c r="A3" s="173"/>
      <c r="F3" s="174" t="s">
        <v>9749</v>
      </c>
      <c r="G3" s="174"/>
    </row>
    <row r="4" s="166" customFormat="1" ht="51.6" customHeight="1" spans="1:7">
      <c r="A4" s="175" t="s">
        <v>12561</v>
      </c>
      <c r="B4" s="176"/>
      <c r="C4" s="177" t="s">
        <v>12562</v>
      </c>
      <c r="D4" s="178" t="s">
        <v>12563</v>
      </c>
      <c r="E4" s="179" t="s">
        <v>9753</v>
      </c>
      <c r="F4" s="180"/>
      <c r="G4" s="181"/>
    </row>
    <row r="5" s="166" customFormat="1" ht="51.6" customHeight="1" spans="1:7">
      <c r="A5" s="182"/>
      <c r="B5" s="183"/>
      <c r="C5" s="184"/>
      <c r="D5" s="185"/>
      <c r="E5" s="186" t="s">
        <v>9756</v>
      </c>
      <c r="F5" s="146" t="s">
        <v>12564</v>
      </c>
      <c r="G5" s="146" t="s">
        <v>12565</v>
      </c>
    </row>
    <row r="6" customFormat="1" ht="51.6" hidden="1" customHeight="1" spans="1:7">
      <c r="C6" s="187"/>
      <c r="D6" s="187"/>
      <c r="E6" s="187"/>
    </row>
    <row r="7" s="166" customFormat="1" ht="44.4" customHeight="1" spans="1:7">
      <c r="A7" s="188" t="s">
        <v>12566</v>
      </c>
      <c r="B7" s="189"/>
      <c r="C7" s="190">
        <v>1</v>
      </c>
      <c r="D7" s="191">
        <v>1</v>
      </c>
      <c r="E7" s="192"/>
      <c r="F7" s="61">
        <f ca="1" t="shared" ref="F7:F12" si="0">IFERROR(OFFSET(F7,0,-1)/OFFSET(F7,0,-3),)</f>
        <v>0</v>
      </c>
      <c r="G7" s="61">
        <f ca="1" t="shared" ref="G7:G12" si="1">IFERROR(OFFSET(G7,0,-2)/OFFSET(G7,0,-3),)</f>
        <v>0</v>
      </c>
    </row>
    <row r="8" s="166" customFormat="1" ht="44.4" customHeight="1" spans="1:7">
      <c r="A8" s="193" t="s">
        <v>12567</v>
      </c>
      <c r="B8" s="194" t="s">
        <v>12568</v>
      </c>
      <c r="C8" s="195">
        <f ca="1">SUM(OFFSET(C8,1,0,2))</f>
        <v>1511</v>
      </c>
      <c r="D8" s="195">
        <f ca="1" t="shared" ref="D8:E8" si="2">SUM(OFFSET(D8,1,0,2))</f>
        <v>948</v>
      </c>
      <c r="E8" s="195">
        <f ca="1" t="shared" si="2"/>
        <v>1437</v>
      </c>
      <c r="F8" s="61">
        <f ca="1" t="shared" si="0"/>
        <v>0.951025810721377</v>
      </c>
      <c r="G8" s="61">
        <f ca="1" t="shared" si="1"/>
        <v>1.51582278481013</v>
      </c>
    </row>
    <row r="9" s="166" customFormat="1" ht="44.4" customHeight="1" spans="1:7">
      <c r="A9" s="193"/>
      <c r="B9" s="194" t="s">
        <v>12569</v>
      </c>
      <c r="C9" s="192">
        <v>130</v>
      </c>
      <c r="D9" s="190">
        <v>75</v>
      </c>
      <c r="E9" s="190">
        <v>125</v>
      </c>
      <c r="F9" s="61">
        <f ca="1" t="shared" si="0"/>
        <v>0.961538461538462</v>
      </c>
      <c r="G9" s="61">
        <f ca="1" t="shared" si="1"/>
        <v>1.66666666666667</v>
      </c>
    </row>
    <row r="10" s="166" customFormat="1" ht="44.4" customHeight="1" spans="1:7">
      <c r="A10" s="193"/>
      <c r="B10" s="194" t="s">
        <v>12570</v>
      </c>
      <c r="C10" s="192">
        <v>1381</v>
      </c>
      <c r="D10" s="190">
        <v>873</v>
      </c>
      <c r="E10" s="190">
        <v>1312</v>
      </c>
      <c r="F10" s="61">
        <f ca="1" t="shared" si="0"/>
        <v>0.950036205648081</v>
      </c>
      <c r="G10" s="61">
        <f ca="1" t="shared" si="1"/>
        <v>1.5028636884307</v>
      </c>
    </row>
    <row r="11" s="166" customFormat="1" ht="44.4" customHeight="1" spans="1:7">
      <c r="A11" s="188" t="s">
        <v>12571</v>
      </c>
      <c r="B11" s="189"/>
      <c r="C11" s="192">
        <v>1900</v>
      </c>
      <c r="D11" s="190">
        <v>848</v>
      </c>
      <c r="E11" s="190">
        <v>1805</v>
      </c>
      <c r="F11" s="61">
        <f ca="1" t="shared" si="0"/>
        <v>0.95</v>
      </c>
      <c r="G11" s="61">
        <f ca="1" t="shared" si="1"/>
        <v>2.12853773584906</v>
      </c>
    </row>
    <row r="12" s="167" customFormat="1" ht="44.4" customHeight="1" spans="1:7">
      <c r="A12" s="196" t="s">
        <v>12434</v>
      </c>
      <c r="B12" s="197"/>
      <c r="C12" s="198">
        <f ca="1">SUM(OFFSET(C12,-5,0,2),OFFSET(C12,-1,0))</f>
        <v>3412</v>
      </c>
      <c r="D12" s="198">
        <f ca="1" t="shared" ref="D12:E12" si="3">SUM(OFFSET(D12,-5,0,2),OFFSET(D12,-1,0))</f>
        <v>1797</v>
      </c>
      <c r="E12" s="198">
        <f ca="1" t="shared" si="3"/>
        <v>3242</v>
      </c>
      <c r="F12" s="61">
        <f ca="1" t="shared" si="0"/>
        <v>0.950175849941383</v>
      </c>
      <c r="G12" s="61">
        <f ca="1" t="shared" si="1"/>
        <v>1.80411797440178</v>
      </c>
    </row>
  </sheetData>
  <sheetProtection algorithmName="SHA-512" hashValue="MA6D9oTQObjaVVdnex+GGE7kOkiRre7IGqdA2Y+0HDKGw/+pK2EFjL6j/kdMmnRXJexHuPz1RZFv9jeUkO5xkA==" saltValue="X47Py8JXxzw1pmHCD7XSWg==" spinCount="100000" sheet="1" formatColumns="0" formatRows="0" autoFilter="0" objects="1" scenarios="1"/>
  <mergeCells count="10">
    <mergeCell ref="A2:G2"/>
    <mergeCell ref="F3:G3"/>
    <mergeCell ref="E4:G4"/>
    <mergeCell ref="A7:B7"/>
    <mergeCell ref="A11:B11"/>
    <mergeCell ref="A12:B12"/>
    <mergeCell ref="A8:A10"/>
    <mergeCell ref="C4:C5"/>
    <mergeCell ref="D4:D5"/>
    <mergeCell ref="A4:B5"/>
  </mergeCells>
  <printOptions horizontalCentered="1"/>
  <pageMargins left="0.708661417322835" right="0.708661417322835" top="0.748031496062992" bottom="0.748031496062992" header="0.31496062992126" footer="0.31496062992126"/>
  <pageSetup paperSize="9" orientation="landscape" blackAndWhite="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pageSetUpPr fitToPage="1"/>
  </sheetPr>
  <dimension ref="A1:O379"/>
  <sheetViews>
    <sheetView showGridLines="0" showZeros="0" tabSelected="1" zoomScale="80" zoomScaleNormal="80" workbookViewId="0">
      <pane xSplit="3" ySplit="7" topLeftCell="I167" activePane="bottomRight" state="frozen"/>
      <selection/>
      <selection pane="topRight"/>
      <selection pane="bottomLeft"/>
      <selection pane="bottomRight" activeCell="C12" sqref="C12:C19"/>
    </sheetView>
  </sheetViews>
  <sheetFormatPr defaultColWidth="8.8" defaultRowHeight="14.25"/>
  <cols>
    <col min="1" max="1" width="9.9" style="70" customWidth="1"/>
    <col min="2" max="2" width="64.1" style="70" customWidth="1"/>
    <col min="3" max="5" width="10.8" style="70" customWidth="1"/>
    <col min="6" max="7" width="8.45" style="121" customWidth="1"/>
    <col min="8" max="8" width="9.9" style="70" customWidth="1"/>
    <col min="9" max="9" width="64.1" style="70" customWidth="1"/>
    <col min="10" max="12" width="10.8" style="70" customWidth="1"/>
    <col min="13" max="14" width="8.45" style="121" customWidth="1"/>
    <col min="15" max="16384" width="8.8" style="70"/>
  </cols>
  <sheetData>
    <row r="1" ht="18.75" spans="1:14">
      <c r="A1" s="100" t="s">
        <v>12572</v>
      </c>
      <c r="B1" s="46">
        <f ca="1">IF(COUNT(C379:E379)=3,0,"收支不平。请检查！")</f>
        <v>0</v>
      </c>
      <c r="C1" s="122"/>
      <c r="D1" s="122"/>
      <c r="E1" s="122"/>
      <c r="F1" s="123"/>
      <c r="G1" s="123"/>
    </row>
    <row r="2" s="97" customFormat="1" ht="24" spans="1:14">
      <c r="A2" s="124" t="s">
        <v>12573</v>
      </c>
      <c r="B2" s="124"/>
      <c r="C2" s="124"/>
      <c r="D2" s="124"/>
      <c r="E2" s="124"/>
      <c r="F2" s="124"/>
      <c r="G2" s="124"/>
      <c r="H2" s="124"/>
      <c r="I2" s="124"/>
      <c r="J2" s="124"/>
      <c r="K2" s="124"/>
      <c r="L2" s="124"/>
      <c r="M2" s="124"/>
      <c r="N2" s="124"/>
    </row>
    <row r="3" customHeight="1" spans="1:14">
      <c r="A3" s="143"/>
      <c r="N3" s="125" t="s">
        <v>9749</v>
      </c>
    </row>
    <row r="4" ht="28.2" customHeight="1" spans="1:14">
      <c r="A4" s="144" t="s">
        <v>12574</v>
      </c>
      <c r="B4" s="144"/>
      <c r="C4" s="144"/>
      <c r="D4" s="144"/>
      <c r="E4" s="144"/>
      <c r="F4" s="144"/>
      <c r="G4" s="144"/>
      <c r="H4" s="144" t="s">
        <v>12575</v>
      </c>
      <c r="I4" s="144"/>
      <c r="J4" s="144"/>
      <c r="K4" s="144"/>
      <c r="L4" s="144"/>
      <c r="M4" s="144"/>
      <c r="N4" s="144"/>
    </row>
    <row r="5" s="99" customFormat="1" ht="19.5" customHeight="1" spans="1:14">
      <c r="A5" s="126" t="s">
        <v>12576</v>
      </c>
      <c r="B5" s="145" t="s">
        <v>9814</v>
      </c>
      <c r="C5" s="126" t="s">
        <v>12577</v>
      </c>
      <c r="D5" s="103" t="s">
        <v>12381</v>
      </c>
      <c r="E5" s="126" t="s">
        <v>9753</v>
      </c>
      <c r="F5" s="126"/>
      <c r="G5" s="126"/>
      <c r="H5" s="126" t="s">
        <v>12576</v>
      </c>
      <c r="I5" s="145" t="s">
        <v>9814</v>
      </c>
      <c r="J5" s="126" t="s">
        <v>12577</v>
      </c>
      <c r="K5" s="103" t="s">
        <v>12381</v>
      </c>
      <c r="L5" s="126" t="s">
        <v>9753</v>
      </c>
      <c r="M5" s="126"/>
      <c r="N5" s="126"/>
    </row>
    <row r="6" s="99" customFormat="1" ht="60" customHeight="1" spans="1:14">
      <c r="A6" s="126"/>
      <c r="B6" s="145"/>
      <c r="C6" s="126"/>
      <c r="D6" s="126"/>
      <c r="E6" s="126" t="s">
        <v>9756</v>
      </c>
      <c r="F6" s="146" t="s">
        <v>12564</v>
      </c>
      <c r="G6" s="146" t="s">
        <v>9758</v>
      </c>
      <c r="H6" s="126"/>
      <c r="I6" s="145"/>
      <c r="J6" s="126"/>
      <c r="K6" s="126"/>
      <c r="L6" s="126" t="s">
        <v>9756</v>
      </c>
      <c r="M6" s="146" t="s">
        <v>12564</v>
      </c>
      <c r="N6" s="146" t="s">
        <v>9758</v>
      </c>
    </row>
    <row r="7" ht="17.1" customHeight="1" spans="1:14">
      <c r="A7" s="147" t="s">
        <v>12578</v>
      </c>
      <c r="B7" s="148" t="s">
        <v>12579</v>
      </c>
      <c r="C7" s="149">
        <f>SUMPRODUCT('表九（录入表）'!D$6:D$345*(LEFT('表九（录入表）'!$B$6:$B$345,LEN($A7))=$A7))</f>
        <v>50000</v>
      </c>
      <c r="D7" s="149">
        <f>SUMPRODUCT('表九（录入表）'!E$6:E$345*(LEFT('表九（录入表）'!$B$6:$B$345,LEN($A7))=$A7))</f>
        <v>38995</v>
      </c>
      <c r="E7" s="149">
        <f ca="1">SUMPRODUCT('表九（录入表）'!F$6:F$345*(LEFT('表九（录入表）'!$B$6:$B$345,LEN($A7))=$A7))</f>
        <v>56000.01</v>
      </c>
      <c r="F7" s="150">
        <f ca="1">IFERROR($E7/C7,"")</f>
        <v>1.1200002</v>
      </c>
      <c r="G7" s="150">
        <f ca="1" t="shared" ref="G7" si="0">IFERROR($E7/D7,"")</f>
        <v>1.43608180535966</v>
      </c>
      <c r="H7" s="57" t="s">
        <v>9932</v>
      </c>
      <c r="I7" s="58" t="s">
        <v>9933</v>
      </c>
      <c r="J7" s="151">
        <f>SUMPRODUCT('表九（录入表）'!D$6:D$345*(LEFT('表九（录入表）'!$B$6:$B$345,LEN($H7))=$H7))</f>
        <v>0</v>
      </c>
      <c r="K7" s="151">
        <f>SUMPRODUCT('表九（录入表）'!E$6:E$345*(LEFT('表九（录入表）'!$B$6:$B$345,LEN($H7))=$H7))</f>
        <v>0</v>
      </c>
      <c r="L7" s="151">
        <f ca="1">SUMPRODUCT('表九（录入表）'!F$6:F$345*(LEFT('表九（录入表）'!$B$6:$B$345,LEN($H7))=$H7))</f>
        <v>0</v>
      </c>
      <c r="M7" s="90" t="str">
        <f ca="1" t="shared" ref="M7" si="1">IFERROR($L7/J7,"")</f>
        <v/>
      </c>
      <c r="N7" s="90" t="str">
        <f ca="1" t="shared" ref="N7" si="2">IFERROR($L7/K7,"")</f>
        <v/>
      </c>
    </row>
    <row r="8" ht="17.1" customHeight="1" spans="1:14">
      <c r="A8" s="147" t="s">
        <v>12580</v>
      </c>
      <c r="B8" s="129" t="s">
        <v>12581</v>
      </c>
      <c r="C8" s="149">
        <f>SUMPRODUCT('表九（录入表）'!D$6:D$345*(LEFT('表九（录入表）'!$B$6:$B$345,LEN($A8))=$A8))</f>
        <v>0</v>
      </c>
      <c r="D8" s="91">
        <f>SUMPRODUCT('表九（录入表）'!E$6:E$345*(LEFT('表九（录入表）'!$B$6:$B$345,LEN($A8))=$A8))</f>
        <v>0</v>
      </c>
      <c r="E8" s="91">
        <f ca="1">SUMPRODUCT('表九（录入表）'!F$6:F$345*(LEFT('表九（录入表）'!$B$6:$B$345,LEN($A8))=$A8))</f>
        <v>0</v>
      </c>
      <c r="F8" s="150" t="str">
        <f ca="1" t="shared" ref="F8:F58" si="3">IFERROR($E8/C8,"")</f>
        <v/>
      </c>
      <c r="G8" s="150" t="str">
        <f ca="1" t="shared" ref="G8:G58" si="4">IFERROR($E8/D8,"")</f>
        <v/>
      </c>
      <c r="H8" s="57" t="s">
        <v>12582</v>
      </c>
      <c r="I8" s="58" t="s">
        <v>12583</v>
      </c>
      <c r="J8" s="151">
        <f>SUMPRODUCT('表九（录入表）'!D$6:D$345*(LEFT('表九（录入表）'!$B$6:$B$345,LEN($H8))=$H8))</f>
        <v>0</v>
      </c>
      <c r="K8" s="152">
        <f>SUMPRODUCT('表九（录入表）'!E$6:E$345*(LEFT('表九（录入表）'!$B$6:$B$345,LEN($H8))=$H8))</f>
        <v>0</v>
      </c>
      <c r="L8" s="152">
        <f ca="1">SUMPRODUCT('表九（录入表）'!F$6:F$345*(LEFT('表九（录入表）'!$B$6:$B$345,LEN($H8))=$H8))</f>
        <v>0</v>
      </c>
      <c r="M8" s="90" t="str">
        <f ca="1" t="shared" ref="M8:M71" si="5">IFERROR($L8/J8,"")</f>
        <v/>
      </c>
      <c r="N8" s="90" t="str">
        <f ca="1" t="shared" ref="N8:N71" si="6">IFERROR($L8/K8,"")</f>
        <v/>
      </c>
    </row>
    <row r="9" ht="17.1" customHeight="1" spans="1:14">
      <c r="A9" s="147" t="s">
        <v>12584</v>
      </c>
      <c r="B9" s="129" t="s">
        <v>12585</v>
      </c>
      <c r="C9" s="153">
        <f>SUMPRODUCT('表九（录入表）'!D$6:D$345*(LEFT('表九（录入表）'!$B$6:$B$345,LEN($A9))=$A9))</f>
        <v>0</v>
      </c>
      <c r="D9" s="89">
        <f>SUMPRODUCT('表九（录入表）'!E$6:E$345*(LEFT('表九（录入表）'!$B$6:$B$345,LEN($A9))=$A9))</f>
        <v>0</v>
      </c>
      <c r="E9" s="89">
        <f ca="1">SUMPRODUCT('表九（录入表）'!F$6:F$345*(LEFT('表九（录入表）'!$B$6:$B$345,LEN($A9))=$A9))</f>
        <v>0</v>
      </c>
      <c r="F9" s="150" t="str">
        <f ca="1" t="shared" si="3"/>
        <v/>
      </c>
      <c r="G9" s="150" t="str">
        <f ca="1" t="shared" si="4"/>
        <v/>
      </c>
      <c r="H9" s="57" t="s">
        <v>12586</v>
      </c>
      <c r="I9" s="58" t="s">
        <v>12587</v>
      </c>
      <c r="J9" s="153">
        <f>SUMPRODUCT('表九（录入表）'!D$6:D$345*(LEFT('表九（录入表）'!$B$6:$B$345,LEN($H9))=$H9))</f>
        <v>0</v>
      </c>
      <c r="K9" s="89">
        <f>SUMPRODUCT('表九（录入表）'!E$6:E$345*(LEFT('表九（录入表）'!$B$6:$B$345,LEN($H9))=$H9))</f>
        <v>0</v>
      </c>
      <c r="L9" s="89">
        <f ca="1">SUMPRODUCT('表九（录入表）'!F$6:F$345*(LEFT('表九（录入表）'!$B$6:$B$345,LEN($H9))=$H9))</f>
        <v>0</v>
      </c>
      <c r="M9" s="90" t="str">
        <f ca="1" t="shared" si="5"/>
        <v/>
      </c>
      <c r="N9" s="90" t="str">
        <f ca="1" t="shared" si="6"/>
        <v/>
      </c>
    </row>
    <row r="10" ht="17.1" customHeight="1" spans="1:14">
      <c r="A10" s="147" t="s">
        <v>12588</v>
      </c>
      <c r="B10" s="129" t="s">
        <v>12589</v>
      </c>
      <c r="C10" s="149">
        <f>SUMPRODUCT('表九（录入表）'!D$6:D$345*(LEFT('表九（录入表）'!$B$6:$B$345,LEN($A10))=$A10))</f>
        <v>0</v>
      </c>
      <c r="D10" s="149">
        <f>SUMPRODUCT('表九（录入表）'!E$6:E$345*(LEFT('表九（录入表）'!$B$6:$B$345,LEN($A10))=$A10))</f>
        <v>0</v>
      </c>
      <c r="E10" s="149">
        <f ca="1">SUMPRODUCT('表九（录入表）'!F$6:F$345*(LEFT('表九（录入表）'!$B$6:$B$345,LEN($A10))=$A10))</f>
        <v>0</v>
      </c>
      <c r="F10" s="150" t="str">
        <f ca="1" t="shared" si="3"/>
        <v/>
      </c>
      <c r="G10" s="150" t="str">
        <f ca="1" t="shared" si="4"/>
        <v/>
      </c>
      <c r="H10" s="57" t="s">
        <v>12590</v>
      </c>
      <c r="I10" s="58" t="s">
        <v>10804</v>
      </c>
      <c r="J10" s="153">
        <f>SUMPRODUCT('表九（录入表）'!D$6:D$345*(LEFT('表九（录入表）'!$B$6:$B$345,LEN($H10))=$H10))</f>
        <v>0</v>
      </c>
      <c r="K10" s="89">
        <f>SUMPRODUCT('表九（录入表）'!E$6:E$345*(LEFT('表九（录入表）'!$B$6:$B$345,LEN($H10))=$H10))</f>
        <v>0</v>
      </c>
      <c r="L10" s="89">
        <f ca="1">SUMPRODUCT('表九（录入表）'!F$6:F$345*(LEFT('表九（录入表）'!$B$6:$B$345,LEN($H10))=$H10))</f>
        <v>0</v>
      </c>
      <c r="M10" s="90" t="str">
        <f ca="1" t="shared" si="5"/>
        <v/>
      </c>
      <c r="N10" s="90" t="str">
        <f ca="1" t="shared" si="6"/>
        <v/>
      </c>
    </row>
    <row r="11" ht="17.1" customHeight="1" spans="1:14">
      <c r="A11" s="147" t="s">
        <v>12591</v>
      </c>
      <c r="B11" s="129" t="s">
        <v>12592</v>
      </c>
      <c r="C11" s="149">
        <f>SUMPRODUCT('表九（录入表）'!D$6:D$345*(LEFT('表九（录入表）'!$B$6:$B$345,LEN($A11))=$A11))</f>
        <v>0</v>
      </c>
      <c r="D11" s="149">
        <f>SUMPRODUCT('表九（录入表）'!E$6:E$345*(LEFT('表九（录入表）'!$B$6:$B$345,LEN($A11))=$A11))</f>
        <v>0</v>
      </c>
      <c r="E11" s="149">
        <f ca="1">SUMPRODUCT('表九（录入表）'!F$6:F$345*(LEFT('表九（录入表）'!$B$6:$B$345,LEN($A11))=$A11))</f>
        <v>0</v>
      </c>
      <c r="F11" s="150" t="str">
        <f ca="1" t="shared" si="3"/>
        <v/>
      </c>
      <c r="G11" s="150" t="str">
        <f ca="1" t="shared" si="4"/>
        <v/>
      </c>
      <c r="H11" s="57" t="s">
        <v>12593</v>
      </c>
      <c r="I11" s="58" t="s">
        <v>9939</v>
      </c>
      <c r="J11" s="153">
        <f>SUMPRODUCT('表九（录入表）'!D$6:D$345*(LEFT('表九（录入表）'!$B$6:$B$345,LEN($H11))=$H11))</f>
        <v>0</v>
      </c>
      <c r="K11" s="89">
        <f>SUMPRODUCT('表九（录入表）'!E$6:E$345*(LEFT('表九（录入表）'!$B$6:$B$345,LEN($H11))=$H11))</f>
        <v>0</v>
      </c>
      <c r="L11" s="89">
        <f ca="1">SUMPRODUCT('表九（录入表）'!F$6:F$345*(LEFT('表九（录入表）'!$B$6:$B$345,LEN($H11))=$H11))</f>
        <v>0</v>
      </c>
      <c r="M11" s="90" t="str">
        <f ca="1" t="shared" si="5"/>
        <v/>
      </c>
      <c r="N11" s="90" t="str">
        <f ca="1" t="shared" si="6"/>
        <v/>
      </c>
    </row>
    <row r="12" ht="17.1" customHeight="1" spans="1:14">
      <c r="A12" s="147" t="s">
        <v>12594</v>
      </c>
      <c r="B12" s="129" t="s">
        <v>12595</v>
      </c>
      <c r="C12" s="149">
        <f>SUMPRODUCT('表九（录入表）'!D$6:D$345*(LEFT('表九（录入表）'!$B$6:$B$345,LEN($A12))=$A12))</f>
        <v>658</v>
      </c>
      <c r="D12" s="149">
        <f>SUMPRODUCT('表九（录入表）'!E$6:E$345*(LEFT('表九（录入表）'!$B$6:$B$345,LEN($A12))=$A12))</f>
        <v>727</v>
      </c>
      <c r="E12" s="149">
        <f ca="1">SUMPRODUCT('表九（录入表）'!F$6:F$345*(LEFT('表九（录入表）'!$B$6:$B$345,LEN($A12))=$A12))</f>
        <v>938</v>
      </c>
      <c r="F12" s="150">
        <f ca="1" t="shared" si="3"/>
        <v>1.42553191489362</v>
      </c>
      <c r="G12" s="150">
        <f ca="1" t="shared" si="4"/>
        <v>1.29023383768913</v>
      </c>
      <c r="H12" s="57" t="s">
        <v>12596</v>
      </c>
      <c r="I12" s="58" t="s">
        <v>9947</v>
      </c>
      <c r="J12" s="153">
        <f>SUMPRODUCT('表九（录入表）'!D$6:D$345*(LEFT('表九（录入表）'!$B$6:$B$345,LEN($H12))=$H12))</f>
        <v>0</v>
      </c>
      <c r="K12" s="89">
        <f>SUMPRODUCT('表九（录入表）'!E$6:E$345*(LEFT('表九（录入表）'!$B$6:$B$345,LEN($H12))=$H12))</f>
        <v>0</v>
      </c>
      <c r="L12" s="89">
        <f ca="1">SUMPRODUCT('表九（录入表）'!F$6:F$345*(LEFT('表九（录入表）'!$B$6:$B$345,LEN($H12))=$H12))</f>
        <v>0</v>
      </c>
      <c r="M12" s="90" t="str">
        <f ca="1" t="shared" si="5"/>
        <v/>
      </c>
      <c r="N12" s="90" t="str">
        <f ca="1" t="shared" si="6"/>
        <v/>
      </c>
    </row>
    <row r="13" ht="17.1" customHeight="1" spans="1:14">
      <c r="A13" s="147" t="s">
        <v>12597</v>
      </c>
      <c r="B13" s="129" t="s">
        <v>12598</v>
      </c>
      <c r="C13" s="149">
        <f>SUMPRODUCT('表九（录入表）'!D$6:D$345*(LEFT('表九（录入表）'!$B$6:$B$345,LEN($A13))=$A13))</f>
        <v>382</v>
      </c>
      <c r="D13" s="149">
        <f>SUMPRODUCT('表九（录入表）'!E$6:E$345*(LEFT('表九（录入表）'!$B$6:$B$345,LEN($A13))=$A13))</f>
        <v>391</v>
      </c>
      <c r="E13" s="149">
        <f ca="1">SUMPRODUCT('表九（录入表）'!F$6:F$345*(LEFT('表九（录入表）'!$B$6:$B$345,LEN($A13))=$A13))</f>
        <v>504</v>
      </c>
      <c r="F13" s="150">
        <f ca="1" t="shared" si="3"/>
        <v>1.31937172774869</v>
      </c>
      <c r="G13" s="150">
        <f ca="1" t="shared" si="4"/>
        <v>1.28900255754476</v>
      </c>
      <c r="H13" s="57" t="s">
        <v>12599</v>
      </c>
      <c r="I13" s="58" t="s">
        <v>9953</v>
      </c>
      <c r="J13" s="153">
        <f>SUMPRODUCT('表九（录入表）'!D$6:D$345*(LEFT('表九（录入表）'!$B$6:$B$345,LEN($H13))=$H13))</f>
        <v>0</v>
      </c>
      <c r="K13" s="89">
        <f>SUMPRODUCT('表九（录入表）'!E$6:E$345*(LEFT('表九（录入表）'!$B$6:$B$345,LEN($H13))=$H13))</f>
        <v>0</v>
      </c>
      <c r="L13" s="89">
        <f ca="1">SUMPRODUCT('表九（录入表）'!F$6:F$345*(LEFT('表九（录入表）'!$B$6:$B$345,LEN($H13))=$H13))</f>
        <v>0</v>
      </c>
      <c r="M13" s="90" t="str">
        <f ca="1" t="shared" si="5"/>
        <v/>
      </c>
      <c r="N13" s="90" t="str">
        <f ca="1" t="shared" si="6"/>
        <v/>
      </c>
    </row>
    <row r="14" ht="17.1" customHeight="1" spans="1:14">
      <c r="A14" s="147" t="s">
        <v>12600</v>
      </c>
      <c r="B14" s="129" t="s">
        <v>12601</v>
      </c>
      <c r="C14" s="149">
        <f>SUMPRODUCT('表九（录入表）'!D$6:D$345*(LEFT('表九（录入表）'!$B$6:$B$345,LEN($A14))=$A14))</f>
        <v>44960</v>
      </c>
      <c r="D14" s="91">
        <f>SUMPRODUCT('表九（录入表）'!E$6:E$345*(LEFT('表九（录入表）'!$B$6:$B$345,LEN($A14))=$A14))</f>
        <v>33877</v>
      </c>
      <c r="E14" s="91">
        <f ca="1">SUMPRODUCT('表九（录入表）'!F$6:F$345*(LEFT('表九（录入表）'!$B$6:$B$345,LEN($A14))=$A14))</f>
        <v>49558.01</v>
      </c>
      <c r="F14" s="150">
        <f ca="1" t="shared" si="3"/>
        <v>1.10226890569395</v>
      </c>
      <c r="G14" s="150">
        <f ca="1" t="shared" si="4"/>
        <v>1.46288071552971</v>
      </c>
      <c r="H14" s="57" t="s">
        <v>9954</v>
      </c>
      <c r="I14" s="58" t="s">
        <v>9955</v>
      </c>
      <c r="J14" s="151">
        <f>SUMPRODUCT('表九（录入表）'!D$6:D$345*(LEFT('表九（录入表）'!$B$6:$B$345,LEN($H14))=$H14))</f>
        <v>0</v>
      </c>
      <c r="K14" s="152">
        <f>SUMPRODUCT('表九（录入表）'!E$6:E$345*(LEFT('表九（录入表）'!$B$6:$B$345,LEN($H14))=$H14))</f>
        <v>0</v>
      </c>
      <c r="L14" s="152">
        <f ca="1">SUMPRODUCT('表九（录入表）'!F$6:F$345*(LEFT('表九（录入表）'!$B$6:$B$345,LEN($H14))=$H14))</f>
        <v>0</v>
      </c>
      <c r="M14" s="90" t="str">
        <f ca="1" t="shared" si="5"/>
        <v/>
      </c>
      <c r="N14" s="90" t="str">
        <f ca="1" t="shared" si="6"/>
        <v/>
      </c>
    </row>
    <row r="15" ht="17.1" customHeight="1" spans="1:14">
      <c r="A15" s="147" t="s">
        <v>12602</v>
      </c>
      <c r="B15" s="129" t="s">
        <v>12603</v>
      </c>
      <c r="C15" s="153">
        <f>SUMPRODUCT('表九（录入表）'!D$6:D$345*(LEFT('表九（录入表）'!$B$6:$B$345,LEN($A15))=$A15))</f>
        <v>44815</v>
      </c>
      <c r="D15" s="153">
        <f>SUMPRODUCT('表九（录入表）'!E$6:E$345*(LEFT('表九（录入表）'!$B$6:$B$345,LEN($A15))=$A15))</f>
        <v>34152</v>
      </c>
      <c r="E15" s="153">
        <f ca="1">SUMPRODUCT('表九（录入表）'!F$6:F$345*(LEFT('表九（录入表）'!$B$6:$B$345,LEN($A15))=$A15))</f>
        <v>49363</v>
      </c>
      <c r="F15" s="150">
        <f ca="1" t="shared" si="3"/>
        <v>1.10148387816579</v>
      </c>
      <c r="G15" s="150">
        <f ca="1" t="shared" si="4"/>
        <v>1.4453911923167</v>
      </c>
      <c r="H15" s="57" t="s">
        <v>12604</v>
      </c>
      <c r="I15" s="58" t="s">
        <v>12605</v>
      </c>
      <c r="J15" s="151">
        <f>SUMPRODUCT('表九（录入表）'!D$6:D$345*(LEFT('表九（录入表）'!$B$6:$B$345,LEN($H15))=$H15))</f>
        <v>0</v>
      </c>
      <c r="K15" s="151">
        <f>SUMPRODUCT('表九（录入表）'!E$6:E$345*(LEFT('表九（录入表）'!$B$6:$B$345,LEN($H15))=$H15))</f>
        <v>0</v>
      </c>
      <c r="L15" s="151">
        <f ca="1">SUMPRODUCT('表九（录入表）'!F$6:F$345*(LEFT('表九（录入表）'!$B$6:$B$345,LEN($H15))=$H15))</f>
        <v>0</v>
      </c>
      <c r="M15" s="90" t="str">
        <f ca="1" t="shared" si="5"/>
        <v/>
      </c>
      <c r="N15" s="90" t="str">
        <f ca="1" t="shared" si="6"/>
        <v/>
      </c>
    </row>
    <row r="16" ht="17.1" customHeight="1" spans="1:14">
      <c r="A16" s="147" t="s">
        <v>12606</v>
      </c>
      <c r="B16" s="129" t="s">
        <v>12607</v>
      </c>
      <c r="C16" s="153">
        <f>SUMPRODUCT('表九（录入表）'!D$6:D$345*(LEFT('表九（录入表）'!$B$6:$B$345,LEN($A16))=$A16))</f>
        <v>87</v>
      </c>
      <c r="D16" s="153">
        <f>SUMPRODUCT('表九（录入表）'!E$6:E$345*(LEFT('表九（录入表）'!$B$6:$B$345,LEN($A16))=$A16))</f>
        <v>87</v>
      </c>
      <c r="E16" s="153">
        <f ca="1">SUMPRODUCT('表九（录入表）'!F$6:F$345*(LEFT('表九（录入表）'!$B$6:$B$345,LEN($A16))=$A16))</f>
        <v>117</v>
      </c>
      <c r="F16" s="150">
        <f ca="1" t="shared" si="3"/>
        <v>1.3448275862069</v>
      </c>
      <c r="G16" s="150">
        <f ca="1" t="shared" si="4"/>
        <v>1.3448275862069</v>
      </c>
      <c r="H16" s="57" t="s">
        <v>12608</v>
      </c>
      <c r="I16" s="58" t="s">
        <v>12609</v>
      </c>
      <c r="J16" s="153">
        <f>SUMPRODUCT('表九（录入表）'!D$6:D$345*(LEFT('表九（录入表）'!$B$6:$B$345,LEN($H16))=$H16))</f>
        <v>0</v>
      </c>
      <c r="K16" s="153">
        <f>SUMPRODUCT('表九（录入表）'!E$6:E$345*(LEFT('表九（录入表）'!$B$6:$B$345,LEN($H16))=$H16))</f>
        <v>0</v>
      </c>
      <c r="L16" s="153">
        <f ca="1">SUMPRODUCT('表九（录入表）'!F$6:F$345*(LEFT('表九（录入表）'!$B$6:$B$345,LEN($H16))=$H16))</f>
        <v>0</v>
      </c>
      <c r="M16" s="90" t="str">
        <f ca="1" t="shared" si="5"/>
        <v/>
      </c>
      <c r="N16" s="90" t="str">
        <f ca="1" t="shared" si="6"/>
        <v/>
      </c>
    </row>
    <row r="17" ht="17.1" customHeight="1" spans="1:14">
      <c r="A17" s="147" t="s">
        <v>12610</v>
      </c>
      <c r="B17" s="129" t="s">
        <v>12611</v>
      </c>
      <c r="C17" s="153">
        <f>SUMPRODUCT('表九（录入表）'!D$6:D$345*(LEFT('表九（录入表）'!$B$6:$B$345,LEN($A17))=$A17))</f>
        <v>0</v>
      </c>
      <c r="D17" s="153">
        <f>SUMPRODUCT('表九（录入表）'!E$6:E$345*(LEFT('表九（录入表）'!$B$6:$B$345,LEN($A17))=$A17))</f>
        <v>0</v>
      </c>
      <c r="E17" s="153">
        <f ca="1">SUMPRODUCT('表九（录入表）'!F$6:F$345*(LEFT('表九（录入表）'!$B$6:$B$345,LEN($A17))=$A17))</f>
        <v>0</v>
      </c>
      <c r="F17" s="150" t="str">
        <f ca="1" t="shared" si="3"/>
        <v/>
      </c>
      <c r="G17" s="150" t="str">
        <f ca="1" t="shared" si="4"/>
        <v/>
      </c>
      <c r="H17" s="57" t="s">
        <v>12612</v>
      </c>
      <c r="I17" s="58" t="s">
        <v>12613</v>
      </c>
      <c r="J17" s="153">
        <f>SUMPRODUCT('表九（录入表）'!D$6:D$345*(LEFT('表九（录入表）'!$B$6:$B$345,LEN($H17))=$H17))</f>
        <v>0</v>
      </c>
      <c r="K17" s="89">
        <f>SUMPRODUCT('表九（录入表）'!E$6:E$345*(LEFT('表九（录入表）'!$B$6:$B$345,LEN($H17))=$H17))</f>
        <v>0</v>
      </c>
      <c r="L17" s="89">
        <f ca="1">SUMPRODUCT('表九（录入表）'!F$6:F$345*(LEFT('表九（录入表）'!$B$6:$B$345,LEN($H17))=$H17))</f>
        <v>0</v>
      </c>
      <c r="M17" s="90" t="str">
        <f ca="1" t="shared" si="5"/>
        <v/>
      </c>
      <c r="N17" s="90" t="str">
        <f ca="1" t="shared" si="6"/>
        <v/>
      </c>
    </row>
    <row r="18" ht="17.1" customHeight="1" spans="1:14">
      <c r="A18" s="147" t="s">
        <v>12614</v>
      </c>
      <c r="B18" s="129" t="s">
        <v>12615</v>
      </c>
      <c r="C18" s="153">
        <f>SUMPRODUCT('表九（录入表）'!D$6:D$345*(LEFT('表九（录入表）'!$B$6:$B$345,LEN($A18))=$A18))</f>
        <v>0</v>
      </c>
      <c r="D18" s="153">
        <f>SUMPRODUCT('表九（录入表）'!E$6:E$345*(LEFT('表九（录入表）'!$B$6:$B$345,LEN($A18))=$A18))</f>
        <v>-420</v>
      </c>
      <c r="E18" s="153">
        <f ca="1">SUMPRODUCT('表九（录入表）'!F$6:F$345*(LEFT('表九（录入表）'!$B$6:$B$345,LEN($A18))=$A18))</f>
        <v>0</v>
      </c>
      <c r="F18" s="150" t="str">
        <f ca="1" t="shared" si="3"/>
        <v/>
      </c>
      <c r="G18" s="150">
        <f ca="1" t="shared" si="4"/>
        <v>0</v>
      </c>
      <c r="H18" s="57" t="s">
        <v>12616</v>
      </c>
      <c r="I18" s="58" t="s">
        <v>12617</v>
      </c>
      <c r="J18" s="153">
        <f>SUMPRODUCT('表九（录入表）'!D$6:D$345*(LEFT('表九（录入表）'!$B$6:$B$345,LEN($H18))=$H18))</f>
        <v>0</v>
      </c>
      <c r="K18" s="89">
        <f>SUMPRODUCT('表九（录入表）'!E$6:E$345*(LEFT('表九（录入表）'!$B$6:$B$345,LEN($H18))=$H18))</f>
        <v>0</v>
      </c>
      <c r="L18" s="89">
        <f ca="1">SUMPRODUCT('表九（录入表）'!F$6:F$345*(LEFT('表九（录入表）'!$B$6:$B$345,LEN($H18))=$H18))</f>
        <v>0</v>
      </c>
      <c r="M18" s="90" t="str">
        <f ca="1" t="shared" si="5"/>
        <v/>
      </c>
      <c r="N18" s="90" t="str">
        <f ca="1" t="shared" si="6"/>
        <v/>
      </c>
    </row>
    <row r="19" ht="17.1" customHeight="1" spans="1:14">
      <c r="A19" s="147" t="s">
        <v>12618</v>
      </c>
      <c r="B19" s="129" t="s">
        <v>12619</v>
      </c>
      <c r="C19" s="153">
        <f>SUMPRODUCT('表九（录入表）'!D$6:D$345*(LEFT('表九（录入表）'!$B$6:$B$345,LEN($A19))=$A19))</f>
        <v>58</v>
      </c>
      <c r="D19" s="153">
        <f>SUMPRODUCT('表九（录入表）'!E$6:E$345*(LEFT('表九（录入表）'!$B$6:$B$345,LEN($A19))=$A19))</f>
        <v>58</v>
      </c>
      <c r="E19" s="153">
        <f ca="1">SUMPRODUCT('表九（录入表）'!F$6:F$345*(LEFT('表九（录入表）'!$B$6:$B$345,LEN($A19))=$A19))</f>
        <v>78.01</v>
      </c>
      <c r="F19" s="150">
        <f ca="1" t="shared" si="3"/>
        <v>1.345</v>
      </c>
      <c r="G19" s="150">
        <f ca="1" t="shared" si="4"/>
        <v>1.345</v>
      </c>
      <c r="H19" s="57" t="s">
        <v>12620</v>
      </c>
      <c r="I19" s="58" t="s">
        <v>12621</v>
      </c>
      <c r="J19" s="153">
        <f>SUMPRODUCT('表九（录入表）'!D$6:D$345*(LEFT('表九（录入表）'!$B$6:$B$345,LEN($H19))=$H19))</f>
        <v>0</v>
      </c>
      <c r="K19" s="89">
        <f>SUMPRODUCT('表九（录入表）'!E$6:E$345*(LEFT('表九（录入表）'!$B$6:$B$345,LEN($H19))=$H19))</f>
        <v>0</v>
      </c>
      <c r="L19" s="89">
        <f ca="1">SUMPRODUCT('表九（录入表）'!F$6:F$345*(LEFT('表九（录入表）'!$B$6:$B$345,LEN($H19))=$H19))</f>
        <v>0</v>
      </c>
      <c r="M19" s="90" t="str">
        <f ca="1" t="shared" si="5"/>
        <v/>
      </c>
      <c r="N19" s="90" t="str">
        <f ca="1" t="shared" si="6"/>
        <v/>
      </c>
    </row>
    <row r="20" ht="17.1" customHeight="1" spans="1:14">
      <c r="A20" s="147" t="s">
        <v>12622</v>
      </c>
      <c r="B20" s="129" t="s">
        <v>12623</v>
      </c>
      <c r="C20" s="149">
        <f>SUMPRODUCT('表九（录入表）'!D$6:D$345*(LEFT('表九（录入表）'!$B$6:$B$345,LEN($A20))=$A20))</f>
        <v>0</v>
      </c>
      <c r="D20" s="91">
        <f>SUMPRODUCT('表九（录入表）'!E$6:E$345*(LEFT('表九（录入表）'!$B$6:$B$345,LEN($A20))=$A20))</f>
        <v>0</v>
      </c>
      <c r="E20" s="91">
        <f ca="1">SUMPRODUCT('表九（录入表）'!F$6:F$345*(LEFT('表九（录入表）'!$B$6:$B$345,LEN($A20))=$A20))</f>
        <v>0</v>
      </c>
      <c r="F20" s="150" t="str">
        <f ca="1" t="shared" si="3"/>
        <v/>
      </c>
      <c r="G20" s="150" t="str">
        <f ca="1" t="shared" si="4"/>
        <v/>
      </c>
      <c r="H20" s="57" t="s">
        <v>12624</v>
      </c>
      <c r="I20" s="58" t="s">
        <v>12625</v>
      </c>
      <c r="J20" s="153">
        <f>SUMPRODUCT('表九（录入表）'!D$6:D$345*(LEFT('表九（录入表）'!$B$6:$B$345,LEN($H20))=$H20))</f>
        <v>0</v>
      </c>
      <c r="K20" s="89">
        <f>SUMPRODUCT('表九（录入表）'!E$6:E$345*(LEFT('表九（录入表）'!$B$6:$B$345,LEN($H20))=$H20))</f>
        <v>0</v>
      </c>
      <c r="L20" s="89">
        <f ca="1">SUMPRODUCT('表九（录入表）'!F$6:F$345*(LEFT('表九（录入表）'!$B$6:$B$345,LEN($H20))=$H20))</f>
        <v>0</v>
      </c>
      <c r="M20" s="90" t="str">
        <f ca="1" t="shared" si="5"/>
        <v/>
      </c>
      <c r="N20" s="90" t="str">
        <f ca="1" t="shared" si="6"/>
        <v/>
      </c>
    </row>
    <row r="21" ht="17.1" customHeight="1" spans="1:14">
      <c r="A21" s="147" t="s">
        <v>12626</v>
      </c>
      <c r="B21" s="129" t="s">
        <v>12627</v>
      </c>
      <c r="C21" s="153">
        <f>SUMPRODUCT('表九（录入表）'!D$6:D$345*(LEFT('表九（录入表）'!$B$6:$B$345,LEN($A21))=$A21))</f>
        <v>0</v>
      </c>
      <c r="D21" s="153">
        <f>SUMPRODUCT('表九（录入表）'!E$6:E$345*(LEFT('表九（录入表）'!$B$6:$B$345,LEN($A21))=$A21))</f>
        <v>0</v>
      </c>
      <c r="E21" s="153">
        <f ca="1">SUMPRODUCT('表九（录入表）'!F$6:F$345*(LEFT('表九（录入表）'!$B$6:$B$345,LEN($A21))=$A21))</f>
        <v>0</v>
      </c>
      <c r="F21" s="150" t="str">
        <f ca="1" t="shared" si="3"/>
        <v/>
      </c>
      <c r="G21" s="150" t="str">
        <f ca="1" t="shared" si="4"/>
        <v/>
      </c>
      <c r="H21" s="57" t="s">
        <v>12628</v>
      </c>
      <c r="I21" s="115" t="s">
        <v>12629</v>
      </c>
      <c r="J21" s="153">
        <f>SUMPRODUCT('表九（录入表）'!D$6:D$345*(LEFT('表九（录入表）'!$B$6:$B$345,LEN($H21))=$H21))</f>
        <v>0</v>
      </c>
      <c r="K21" s="89">
        <f>SUMPRODUCT('表九（录入表）'!E$6:E$345*(LEFT('表九（录入表）'!$B$6:$B$345,LEN($H21))=$H21))</f>
        <v>0</v>
      </c>
      <c r="L21" s="89">
        <f ca="1">SUMPRODUCT('表九（录入表）'!F$6:F$345*(LEFT('表九（录入表）'!$B$6:$B$345,LEN($H21))=$H21))</f>
        <v>0</v>
      </c>
      <c r="M21" s="90" t="str">
        <f ca="1" t="shared" si="5"/>
        <v/>
      </c>
      <c r="N21" s="90" t="str">
        <f ca="1" t="shared" si="6"/>
        <v/>
      </c>
    </row>
    <row r="22" ht="17.1" customHeight="1" spans="1:14">
      <c r="A22" s="147" t="s">
        <v>12630</v>
      </c>
      <c r="B22" s="129" t="s">
        <v>12631</v>
      </c>
      <c r="C22" s="149">
        <f>SUMPRODUCT('表九（录入表）'!D$6:D$345*(LEFT('表九（录入表）'!$B$6:$B$345,LEN($A22))=$A22))</f>
        <v>0</v>
      </c>
      <c r="D22" s="91">
        <f>SUMPRODUCT('表九（录入表）'!E$6:E$345*(LEFT('表九（录入表）'!$B$6:$B$345,LEN($A22))=$A22))</f>
        <v>0</v>
      </c>
      <c r="E22" s="91">
        <f ca="1">SUMPRODUCT('表九（录入表）'!F$6:F$345*(LEFT('表九（录入表）'!$B$6:$B$345,LEN($A22))=$A22))</f>
        <v>0</v>
      </c>
      <c r="F22" s="150" t="str">
        <f ca="1" t="shared" si="3"/>
        <v/>
      </c>
      <c r="G22" s="150" t="str">
        <f ca="1" t="shared" si="4"/>
        <v/>
      </c>
      <c r="H22" s="57" t="s">
        <v>12632</v>
      </c>
      <c r="I22" s="115" t="s">
        <v>12583</v>
      </c>
      <c r="J22" s="151">
        <f>SUMPRODUCT('表九（录入表）'!D$6:D$345*(LEFT('表九（录入表）'!$B$6:$B$345,LEN($H22))=$H22))</f>
        <v>0</v>
      </c>
      <c r="K22" s="151">
        <f>SUMPRODUCT('表九（录入表）'!E$6:E$345*(LEFT('表九（录入表）'!$B$6:$B$345,LEN($H22))=$H22))</f>
        <v>0</v>
      </c>
      <c r="L22" s="151">
        <f ca="1">SUMPRODUCT('表九（录入表）'!F$6:F$345*(LEFT('表九（录入表）'!$B$6:$B$345,LEN($H22))=$H22))</f>
        <v>0</v>
      </c>
      <c r="M22" s="90" t="str">
        <f ca="1" t="shared" si="5"/>
        <v/>
      </c>
      <c r="N22" s="90" t="str">
        <f ca="1" t="shared" si="6"/>
        <v/>
      </c>
    </row>
    <row r="23" ht="17.1" customHeight="1" spans="1:14">
      <c r="A23" s="147" t="s">
        <v>12633</v>
      </c>
      <c r="B23" s="129" t="s">
        <v>12634</v>
      </c>
      <c r="C23" s="153">
        <f>SUMPRODUCT('表九（录入表）'!D$6:D$345*(LEFT('表九（录入表）'!$B$6:$B$345,LEN($A23))=$A23))</f>
        <v>0</v>
      </c>
      <c r="D23" s="153">
        <f>SUMPRODUCT('表九（录入表）'!E$6:E$345*(LEFT('表九（录入表）'!$B$6:$B$345,LEN($A23))=$A23))</f>
        <v>0</v>
      </c>
      <c r="E23" s="153">
        <f ca="1">SUMPRODUCT('表九（录入表）'!F$6:F$345*(LEFT('表九（录入表）'!$B$6:$B$345,LEN($A23))=$A23))</f>
        <v>0</v>
      </c>
      <c r="F23" s="150" t="str">
        <f ca="1" t="shared" si="3"/>
        <v/>
      </c>
      <c r="G23" s="150" t="str">
        <f ca="1" t="shared" si="4"/>
        <v/>
      </c>
      <c r="H23" s="57" t="s">
        <v>12635</v>
      </c>
      <c r="I23" s="58" t="s">
        <v>9959</v>
      </c>
      <c r="J23" s="153">
        <f>SUMPRODUCT('表九（录入表）'!D$6:D$345*(LEFT('表九（录入表）'!$B$6:$B$345,LEN($H23))=$H23))</f>
        <v>0</v>
      </c>
      <c r="K23" s="89">
        <f>SUMPRODUCT('表九（录入表）'!E$6:E$345*(LEFT('表九（录入表）'!$B$6:$B$345,LEN($H23))=$H23))</f>
        <v>0</v>
      </c>
      <c r="L23" s="89">
        <f ca="1">SUMPRODUCT('表九（录入表）'!F$6:F$345*(LEFT('表九（录入表）'!$B$6:$B$345,LEN($H23))=$H23))</f>
        <v>0</v>
      </c>
      <c r="M23" s="90" t="str">
        <f ca="1" t="shared" si="5"/>
        <v/>
      </c>
      <c r="N23" s="90" t="str">
        <f ca="1" t="shared" si="6"/>
        <v/>
      </c>
    </row>
    <row r="24" ht="17.1" customHeight="1" spans="1:14">
      <c r="A24" s="147" t="s">
        <v>12636</v>
      </c>
      <c r="B24" s="129" t="s">
        <v>12637</v>
      </c>
      <c r="C24" s="153">
        <f>SUMPRODUCT('表九（录入表）'!D$6:D$345*(LEFT('表九（录入表）'!$B$6:$B$345,LEN($A24))=$A24))</f>
        <v>0</v>
      </c>
      <c r="D24" s="153">
        <f>SUMPRODUCT('表九（录入表）'!E$6:E$345*(LEFT('表九（录入表）'!$B$6:$B$345,LEN($A24))=$A24))</f>
        <v>0</v>
      </c>
      <c r="E24" s="153">
        <f ca="1">SUMPRODUCT('表九（录入表）'!F$6:F$345*(LEFT('表九（录入表）'!$B$6:$B$345,LEN($A24))=$A24))</f>
        <v>0</v>
      </c>
      <c r="F24" s="150" t="str">
        <f ca="1" t="shared" si="3"/>
        <v/>
      </c>
      <c r="G24" s="150" t="str">
        <f ca="1" t="shared" si="4"/>
        <v/>
      </c>
      <c r="H24" s="57" t="s">
        <v>12638</v>
      </c>
      <c r="I24" s="58" t="s">
        <v>9961</v>
      </c>
      <c r="J24" s="153">
        <f>SUMPRODUCT('表九（录入表）'!D$6:D$345*(LEFT('表九（录入表）'!$B$6:$B$345,LEN($H24))=$H24))</f>
        <v>0</v>
      </c>
      <c r="K24" s="89">
        <f>SUMPRODUCT('表九（录入表）'!E$6:E$345*(LEFT('表九（录入表）'!$B$6:$B$345,LEN($H24))=$H24))</f>
        <v>0</v>
      </c>
      <c r="L24" s="89">
        <f ca="1">SUMPRODUCT('表九（录入表）'!F$6:F$345*(LEFT('表九（录入表）'!$B$6:$B$345,LEN($H24))=$H24))</f>
        <v>0</v>
      </c>
      <c r="M24" s="90" t="str">
        <f ca="1" t="shared" si="5"/>
        <v/>
      </c>
      <c r="N24" s="90" t="str">
        <f ca="1" t="shared" si="6"/>
        <v/>
      </c>
    </row>
    <row r="25" ht="17.1" customHeight="1" spans="1:14">
      <c r="A25" s="147" t="s">
        <v>12639</v>
      </c>
      <c r="B25" s="129" t="s">
        <v>12640</v>
      </c>
      <c r="C25" s="153">
        <f>SUMPRODUCT('表九（录入表）'!D$6:D$345*(LEFT('表九（录入表）'!$B$6:$B$345,LEN($A25))=$A25))</f>
        <v>0</v>
      </c>
      <c r="D25" s="153">
        <f>SUMPRODUCT('表九（录入表）'!E$6:E$345*(LEFT('表九（录入表）'!$B$6:$B$345,LEN($A25))=$A25))</f>
        <v>0</v>
      </c>
      <c r="E25" s="153">
        <f ca="1">SUMPRODUCT('表九（录入表）'!F$6:F$345*(LEFT('表九（录入表）'!$B$6:$B$345,LEN($A25))=$A25))</f>
        <v>0</v>
      </c>
      <c r="F25" s="150" t="str">
        <f ca="1" t="shared" si="3"/>
        <v/>
      </c>
      <c r="G25" s="150" t="str">
        <f ca="1" t="shared" si="4"/>
        <v/>
      </c>
      <c r="H25" s="57" t="s">
        <v>12641</v>
      </c>
      <c r="I25" s="58" t="s">
        <v>9963</v>
      </c>
      <c r="J25" s="153">
        <f>SUMPRODUCT('表九（录入表）'!D$6:D$345*(LEFT('表九（录入表）'!$B$6:$B$345,LEN($H25))=$H25))</f>
        <v>0</v>
      </c>
      <c r="K25" s="89">
        <f>SUMPRODUCT('表九（录入表）'!E$6:E$345*(LEFT('表九（录入表）'!$B$6:$B$345,LEN($H25))=$H25))</f>
        <v>0</v>
      </c>
      <c r="L25" s="89">
        <f ca="1">SUMPRODUCT('表九（录入表）'!F$6:F$345*(LEFT('表九（录入表）'!$B$6:$B$345,LEN($H25))=$H25))</f>
        <v>0</v>
      </c>
      <c r="M25" s="90" t="str">
        <f ca="1" t="shared" si="5"/>
        <v/>
      </c>
      <c r="N25" s="90" t="str">
        <f ca="1" t="shared" si="6"/>
        <v/>
      </c>
    </row>
    <row r="26" ht="17.1" customHeight="1" spans="1:14">
      <c r="A26" s="147" t="s">
        <v>12642</v>
      </c>
      <c r="B26" s="129" t="s">
        <v>12643</v>
      </c>
      <c r="C26" s="149">
        <f>SUMPRODUCT('表九（录入表）'!D$6:D$345*(LEFT('表九（录入表）'!$B$6:$B$345,LEN($A26))=$A26))</f>
        <v>0</v>
      </c>
      <c r="D26" s="149">
        <f>SUMPRODUCT('表九（录入表）'!E$6:E$345*(LEFT('表九（录入表）'!$B$6:$B$345,LEN($A26))=$A26))</f>
        <v>0</v>
      </c>
      <c r="E26" s="149">
        <f ca="1">SUMPRODUCT('表九（录入表）'!F$6:F$345*(LEFT('表九（录入表）'!$B$6:$B$345,LEN($A26))=$A26))</f>
        <v>0</v>
      </c>
      <c r="F26" s="150" t="str">
        <f ca="1" t="shared" si="3"/>
        <v/>
      </c>
      <c r="G26" s="150" t="str">
        <f ca="1" t="shared" si="4"/>
        <v/>
      </c>
      <c r="H26" s="57" t="s">
        <v>12644</v>
      </c>
      <c r="I26" s="58" t="s">
        <v>9965</v>
      </c>
      <c r="J26" s="153">
        <f>SUMPRODUCT('表九（录入表）'!D$6:D$345*(LEFT('表九（录入表）'!$B$6:$B$345,LEN($H26))=$H26))</f>
        <v>0</v>
      </c>
      <c r="K26" s="89">
        <f>SUMPRODUCT('表九（录入表）'!E$6:E$345*(LEFT('表九（录入表）'!$B$6:$B$345,LEN($H26))=$H26))</f>
        <v>0</v>
      </c>
      <c r="L26" s="89">
        <f ca="1">SUMPRODUCT('表九（录入表）'!F$6:F$345*(LEFT('表九（录入表）'!$B$6:$B$345,LEN($H26))=$H26))</f>
        <v>0</v>
      </c>
      <c r="M26" s="90" t="str">
        <f ca="1" t="shared" si="5"/>
        <v/>
      </c>
      <c r="N26" s="90" t="str">
        <f ca="1" t="shared" si="6"/>
        <v/>
      </c>
    </row>
    <row r="27" ht="17.1" customHeight="1" spans="1:14">
      <c r="A27" s="147" t="s">
        <v>12645</v>
      </c>
      <c r="B27" s="129" t="s">
        <v>12646</v>
      </c>
      <c r="C27" s="149">
        <f>SUMPRODUCT('表九（录入表）'!D$6:D$345*(LEFT('表九（录入表）'!$B$6:$B$345,LEN($A27))=$A27))</f>
        <v>0</v>
      </c>
      <c r="D27" s="91">
        <f>SUMPRODUCT('表九（录入表）'!E$6:E$345*(LEFT('表九（录入表）'!$B$6:$B$345,LEN($A27))=$A27))</f>
        <v>0</v>
      </c>
      <c r="E27" s="91">
        <f ca="1">SUMPRODUCT('表九（录入表）'!F$6:F$345*(LEFT('表九（录入表）'!$B$6:$B$345,LEN($A27))=$A27))</f>
        <v>0</v>
      </c>
      <c r="F27" s="150" t="str">
        <f ca="1" t="shared" si="3"/>
        <v/>
      </c>
      <c r="G27" s="150" t="str">
        <f ca="1" t="shared" si="4"/>
        <v/>
      </c>
      <c r="H27" s="57" t="s">
        <v>12647</v>
      </c>
      <c r="I27" s="58" t="s">
        <v>9973</v>
      </c>
      <c r="J27" s="153">
        <f>SUMPRODUCT('表九（录入表）'!D$6:D$345*(LEFT('表九（录入表）'!$B$6:$B$345,LEN($H27))=$H27))</f>
        <v>0</v>
      </c>
      <c r="K27" s="89">
        <f>SUMPRODUCT('表九（录入表）'!E$6:E$345*(LEFT('表九（录入表）'!$B$6:$B$345,LEN($H27))=$H27))</f>
        <v>0</v>
      </c>
      <c r="L27" s="89">
        <f ca="1">SUMPRODUCT('表九（录入表）'!F$6:F$345*(LEFT('表九（录入表）'!$B$6:$B$345,LEN($H27))=$H27))</f>
        <v>0</v>
      </c>
      <c r="M27" s="90" t="str">
        <f ca="1" t="shared" si="5"/>
        <v/>
      </c>
      <c r="N27" s="90" t="str">
        <f ca="1" t="shared" si="6"/>
        <v/>
      </c>
    </row>
    <row r="28" ht="17.1" customHeight="1" spans="1:14">
      <c r="A28" s="147" t="s">
        <v>12648</v>
      </c>
      <c r="B28" s="129" t="s">
        <v>12649</v>
      </c>
      <c r="C28" s="153">
        <f>SUMPRODUCT('表九（录入表）'!D$6:D$345*(LEFT('表九（录入表）'!$B$6:$B$345,LEN($A28))=$A28))</f>
        <v>0</v>
      </c>
      <c r="D28" s="153">
        <f>SUMPRODUCT('表九（录入表）'!E$6:E$345*(LEFT('表九（录入表）'!$B$6:$B$345,LEN($A28))=$A28))</f>
        <v>0</v>
      </c>
      <c r="E28" s="153">
        <f ca="1">SUMPRODUCT('表九（录入表）'!F$6:F$345*(LEFT('表九（录入表）'!$B$6:$B$345,LEN($A28))=$A28))</f>
        <v>0</v>
      </c>
      <c r="F28" s="150" t="str">
        <f ca="1" t="shared" si="3"/>
        <v/>
      </c>
      <c r="G28" s="150" t="str">
        <f ca="1" t="shared" si="4"/>
        <v/>
      </c>
      <c r="H28" s="57" t="s">
        <v>12650</v>
      </c>
      <c r="I28" s="58" t="s">
        <v>12651</v>
      </c>
      <c r="J28" s="153">
        <f>SUMPRODUCT('表九（录入表）'!D$6:D$345*(LEFT('表九（录入表）'!$B$6:$B$345,LEN($H28))=$H28))</f>
        <v>0</v>
      </c>
      <c r="K28" s="153">
        <f>SUMPRODUCT('表九（录入表）'!E$6:E$345*(LEFT('表九（录入表）'!$B$6:$B$345,LEN($H28))=$H28))</f>
        <v>0</v>
      </c>
      <c r="L28" s="153">
        <f ca="1">SUMPRODUCT('表九（录入表）'!F$6:F$345*(LEFT('表九（录入表）'!$B$6:$B$345,LEN($H28))=$H28))</f>
        <v>0</v>
      </c>
      <c r="M28" s="90" t="str">
        <f ca="1" t="shared" si="5"/>
        <v/>
      </c>
      <c r="N28" s="90" t="str">
        <f ca="1" t="shared" si="6"/>
        <v/>
      </c>
    </row>
    <row r="29" ht="17.1" customHeight="1" spans="1:14">
      <c r="A29" s="147" t="s">
        <v>12652</v>
      </c>
      <c r="B29" s="129" t="s">
        <v>12653</v>
      </c>
      <c r="C29" s="149">
        <f>SUMPRODUCT('表九（录入表）'!D$6:D$345*(LEFT('表九（录入表）'!$B$6:$B$345,LEN($A29))=$A29))</f>
        <v>0</v>
      </c>
      <c r="D29" s="149">
        <f>SUMPRODUCT('表九（录入表）'!E$6:E$345*(LEFT('表九（录入表）'!$B$6:$B$345,LEN($A29))=$A29))</f>
        <v>0</v>
      </c>
      <c r="E29" s="149">
        <f ca="1">SUMPRODUCT('表九（录入表）'!F$6:F$345*(LEFT('表九（录入表）'!$B$6:$B$345,LEN($A29))=$A29))</f>
        <v>0</v>
      </c>
      <c r="F29" s="150" t="str">
        <f ca="1" t="shared" si="3"/>
        <v/>
      </c>
      <c r="G29" s="150" t="str">
        <f ca="1" t="shared" si="4"/>
        <v/>
      </c>
      <c r="H29" s="57" t="s">
        <v>9976</v>
      </c>
      <c r="I29" s="58" t="s">
        <v>9977</v>
      </c>
      <c r="J29" s="151">
        <f>SUMPRODUCT('表九（录入表）'!D$6:D$345*(LEFT('表九（录入表）'!$B$6:$B$345,LEN($H29))=$H29))</f>
        <v>1</v>
      </c>
      <c r="K29" s="152">
        <f>SUMPRODUCT('表九（录入表）'!E$6:E$345*(LEFT('表九（录入表）'!$B$6:$B$345,LEN($H29))=$H29))</f>
        <v>24</v>
      </c>
      <c r="L29" s="152">
        <f ca="1">SUMPRODUCT('表九（录入表）'!F$6:F$345*(LEFT('表九（录入表）'!$B$6:$B$345,LEN($H29))=$H29))</f>
        <v>1</v>
      </c>
      <c r="M29" s="90">
        <f ca="1" t="shared" si="5"/>
        <v>1</v>
      </c>
      <c r="N29" s="90">
        <f ca="1" t="shared" si="6"/>
        <v>0.0416666666666667</v>
      </c>
    </row>
    <row r="30" ht="17.1" customHeight="1" spans="1:14">
      <c r="A30" s="147" t="s">
        <v>12654</v>
      </c>
      <c r="B30" s="129" t="s">
        <v>12655</v>
      </c>
      <c r="C30" s="149">
        <f>SUMPRODUCT('表九（录入表）'!D$6:D$345*(LEFT('表九（录入表）'!$B$6:$B$345,LEN($A30))=$A30))</f>
        <v>4000</v>
      </c>
      <c r="D30" s="149">
        <f>SUMPRODUCT('表九（录入表）'!E$6:E$345*(LEFT('表九（录入表）'!$B$6:$B$345,LEN($A30))=$A30))</f>
        <v>4000</v>
      </c>
      <c r="E30" s="149">
        <f ca="1">SUMPRODUCT('表九（录入表）'!F$6:F$345*(LEFT('表九（录入表）'!$B$6:$B$345,LEN($A30))=$A30))</f>
        <v>5000</v>
      </c>
      <c r="F30" s="150">
        <f ca="1" t="shared" si="3"/>
        <v>1.25</v>
      </c>
      <c r="G30" s="150">
        <f ca="1" t="shared" si="4"/>
        <v>1.25</v>
      </c>
      <c r="H30" s="57" t="s">
        <v>12656</v>
      </c>
      <c r="I30" s="58" t="s">
        <v>12657</v>
      </c>
      <c r="J30" s="151">
        <f>SUMPRODUCT('表九（录入表）'!D$6:D$345*(LEFT('表九（录入表）'!$B$6:$B$345,LEN($H30))=$H30))</f>
        <v>1</v>
      </c>
      <c r="K30" s="152">
        <f>SUMPRODUCT('表九（录入表）'!E$6:E$345*(LEFT('表九（录入表）'!$B$6:$B$345,LEN($H30))=$H30))</f>
        <v>11</v>
      </c>
      <c r="L30" s="152">
        <f ca="1">SUMPRODUCT('表九（录入表）'!F$6:F$345*(LEFT('表九（录入表）'!$B$6:$B$345,LEN($H30))=$H30))</f>
        <v>1</v>
      </c>
      <c r="M30" s="90">
        <f ca="1" t="shared" si="5"/>
        <v>1</v>
      </c>
      <c r="N30" s="90">
        <f ca="1" t="shared" si="6"/>
        <v>0.0909090909090909</v>
      </c>
    </row>
    <row r="31" ht="17.1" customHeight="1" spans="1:14">
      <c r="A31" s="147" t="s">
        <v>12658</v>
      </c>
      <c r="B31" s="129" t="s">
        <v>12659</v>
      </c>
      <c r="C31" s="149">
        <f>SUMPRODUCT('表九（录入表）'!D$6:D$345*(LEFT('表九（录入表）'!$B$6:$B$345,LEN($A31))=$A31))</f>
        <v>0</v>
      </c>
      <c r="D31" s="91">
        <f>SUMPRODUCT('表九（录入表）'!E$6:E$345*(LEFT('表九（录入表）'!$B$6:$B$345,LEN($A31))=$A31))</f>
        <v>0</v>
      </c>
      <c r="E31" s="91">
        <f ca="1">SUMPRODUCT('表九（录入表）'!F$6:F$345*(LEFT('表九（录入表）'!$B$6:$B$345,LEN($A31))=$A31))</f>
        <v>0</v>
      </c>
      <c r="F31" s="150" t="str">
        <f ca="1" t="shared" si="3"/>
        <v/>
      </c>
      <c r="G31" s="150" t="str">
        <f ca="1" t="shared" si="4"/>
        <v/>
      </c>
      <c r="H31" s="57" t="s">
        <v>12660</v>
      </c>
      <c r="I31" s="58" t="s">
        <v>12661</v>
      </c>
      <c r="J31" s="153">
        <f>SUMPRODUCT('表九（录入表）'!D$6:D$345*(LEFT('表九（录入表）'!$B$6:$B$345,LEN($H31))=$H31))</f>
        <v>0</v>
      </c>
      <c r="K31" s="153">
        <f>SUMPRODUCT('表九（录入表）'!E$6:E$345*(LEFT('表九（录入表）'!$B$6:$B$345,LEN($H31))=$H31))</f>
        <v>0</v>
      </c>
      <c r="L31" s="153">
        <f ca="1">SUMPRODUCT('表九（录入表）'!F$6:F$345*(LEFT('表九（录入表）'!$B$6:$B$345,LEN($H31))=$H31))</f>
        <v>0</v>
      </c>
      <c r="M31" s="90" t="str">
        <f ca="1" t="shared" si="5"/>
        <v/>
      </c>
      <c r="N31" s="90" t="str">
        <f ca="1" t="shared" si="6"/>
        <v/>
      </c>
    </row>
    <row r="32" ht="17.1" customHeight="1" spans="1:14">
      <c r="A32" s="147" t="s">
        <v>12662</v>
      </c>
      <c r="B32" s="129" t="s">
        <v>12663</v>
      </c>
      <c r="C32" s="153">
        <f>SUMPRODUCT('表九（录入表）'!D$6:D$345*(LEFT('表九（录入表）'!$B$6:$B$345,LEN($A32))=$A32))</f>
        <v>0</v>
      </c>
      <c r="D32" s="153">
        <f>SUMPRODUCT('表九（录入表）'!E$6:E$345*(LEFT('表九（录入表）'!$B$6:$B$345,LEN($A32))=$A32))</f>
        <v>0</v>
      </c>
      <c r="E32" s="153">
        <f ca="1">SUMPRODUCT('表九（录入表）'!F$6:F$345*(LEFT('表九（录入表）'!$B$6:$B$345,LEN($A32))=$A32))</f>
        <v>0</v>
      </c>
      <c r="F32" s="150" t="str">
        <f ca="1" t="shared" si="3"/>
        <v/>
      </c>
      <c r="G32" s="150" t="str">
        <f ca="1" t="shared" si="4"/>
        <v/>
      </c>
      <c r="H32" s="57" t="s">
        <v>12664</v>
      </c>
      <c r="I32" s="58" t="s">
        <v>12665</v>
      </c>
      <c r="J32" s="153">
        <f>SUMPRODUCT('表九（录入表）'!D$6:D$345*(LEFT('表九（录入表）'!$B$6:$B$345,LEN($H32))=$H32))</f>
        <v>0</v>
      </c>
      <c r="K32" s="153">
        <f>SUMPRODUCT('表九（录入表）'!E$6:E$345*(LEFT('表九（录入表）'!$B$6:$B$345,LEN($H32))=$H32))</f>
        <v>0</v>
      </c>
      <c r="L32" s="153">
        <f ca="1">SUMPRODUCT('表九（录入表）'!F$6:F$345*(LEFT('表九（录入表）'!$B$6:$B$345,LEN($H32))=$H32))</f>
        <v>1</v>
      </c>
      <c r="M32" s="90" t="str">
        <f ca="1" t="shared" si="5"/>
        <v/>
      </c>
      <c r="N32" s="90" t="str">
        <f ca="1" t="shared" si="6"/>
        <v/>
      </c>
    </row>
    <row r="33" ht="17.1" customHeight="1" spans="1:15">
      <c r="A33" s="147" t="s">
        <v>12666</v>
      </c>
      <c r="B33" s="129" t="s">
        <v>12667</v>
      </c>
      <c r="C33" s="153">
        <f>SUMPRODUCT('表九（录入表）'!D$6:D$345*(LEFT('表九（录入表）'!$B$6:$B$345,LEN($A33))=$A33))</f>
        <v>0</v>
      </c>
      <c r="D33" s="153">
        <f>SUMPRODUCT('表九（录入表）'!E$6:E$345*(LEFT('表九（录入表）'!$B$6:$B$345,LEN($A33))=$A33))</f>
        <v>0</v>
      </c>
      <c r="E33" s="153">
        <f ca="1">SUMPRODUCT('表九（录入表）'!F$6:F$345*(LEFT('表九（录入表）'!$B$6:$B$345,LEN($A33))=$A33))</f>
        <v>0</v>
      </c>
      <c r="F33" s="150" t="str">
        <f ca="1" t="shared" si="3"/>
        <v/>
      </c>
      <c r="G33" s="150" t="str">
        <f ca="1" t="shared" si="4"/>
        <v/>
      </c>
      <c r="H33" s="57" t="s">
        <v>12668</v>
      </c>
      <c r="I33" s="58" t="s">
        <v>12669</v>
      </c>
      <c r="J33" s="153">
        <f>SUMPRODUCT('表九（录入表）'!D$6:D$345*(LEFT('表九（录入表）'!$B$6:$B$345,LEN($H33))=$H33))</f>
        <v>0</v>
      </c>
      <c r="K33" s="89">
        <f>SUMPRODUCT('表九（录入表）'!E$6:E$345*(LEFT('表九（录入表）'!$B$6:$B$345,LEN($H33))=$H33))</f>
        <v>0</v>
      </c>
      <c r="L33" s="89">
        <f ca="1">SUMPRODUCT('表九（录入表）'!F$6:F$345*(LEFT('表九（录入表）'!$B$6:$B$345,LEN($H33))=$H33))</f>
        <v>0</v>
      </c>
      <c r="M33" s="90" t="str">
        <f ca="1" t="shared" si="5"/>
        <v/>
      </c>
      <c r="N33" s="90" t="str">
        <f ca="1" t="shared" si="6"/>
        <v/>
      </c>
    </row>
    <row r="34" ht="17.1" customHeight="1" spans="1:15">
      <c r="A34" s="147" t="s">
        <v>12670</v>
      </c>
      <c r="B34" s="129" t="s">
        <v>12671</v>
      </c>
      <c r="C34" s="153">
        <f>SUMPRODUCT('表九（录入表）'!D$6:D$345*(LEFT('表九（录入表）'!$B$6:$B$345,LEN($A34))=$A34))</f>
        <v>0</v>
      </c>
      <c r="D34" s="153">
        <f>SUMPRODUCT('表九（录入表）'!E$6:E$345*(LEFT('表九（录入表）'!$B$6:$B$345,LEN($A34))=$A34))</f>
        <v>0</v>
      </c>
      <c r="E34" s="153">
        <f ca="1">SUMPRODUCT('表九（录入表）'!F$6:F$345*(LEFT('表九（录入表）'!$B$6:$B$345,LEN($A34))=$A34))</f>
        <v>0</v>
      </c>
      <c r="F34" s="150" t="str">
        <f ca="1" t="shared" si="3"/>
        <v/>
      </c>
      <c r="G34" s="150" t="str">
        <f ca="1" t="shared" si="4"/>
        <v/>
      </c>
      <c r="H34" s="57" t="s">
        <v>12672</v>
      </c>
      <c r="I34" s="58" t="s">
        <v>12673</v>
      </c>
      <c r="J34" s="153">
        <f>SUMPRODUCT('表九（录入表）'!D$6:D$345*(LEFT('表九（录入表）'!$B$6:$B$345,LEN($H34))=$H34))</f>
        <v>0</v>
      </c>
      <c r="K34" s="89">
        <f>SUMPRODUCT('表九（录入表）'!E$6:E$345*(LEFT('表九（录入表）'!$B$6:$B$345,LEN($H34))=$H34))</f>
        <v>0</v>
      </c>
      <c r="L34" s="89">
        <f ca="1">SUMPRODUCT('表九（录入表）'!F$6:F$345*(LEFT('表九（录入表）'!$B$6:$B$345,LEN($H34))=$H34))</f>
        <v>0</v>
      </c>
      <c r="M34" s="90" t="str">
        <f ca="1" t="shared" si="5"/>
        <v/>
      </c>
      <c r="N34" s="90" t="str">
        <f ca="1" t="shared" si="6"/>
        <v/>
      </c>
    </row>
    <row r="35" ht="17.1" customHeight="1" spans="1:15">
      <c r="A35" s="147" t="s">
        <v>12674</v>
      </c>
      <c r="B35" s="129" t="s">
        <v>12675</v>
      </c>
      <c r="C35" s="153">
        <f>SUMPRODUCT('表九（录入表）'!D$6:D$345*(LEFT('表九（录入表）'!$B$6:$B$345,LEN($A35))=$A35))</f>
        <v>0</v>
      </c>
      <c r="D35" s="153">
        <f>SUMPRODUCT('表九（录入表）'!E$6:E$345*(LEFT('表九（录入表）'!$B$6:$B$345,LEN($A35))=$A35))</f>
        <v>0</v>
      </c>
      <c r="E35" s="153">
        <f ca="1">SUMPRODUCT('表九（录入表）'!F$6:F$345*(LEFT('表九（录入表）'!$B$6:$B$345,LEN($A35))=$A35))</f>
        <v>0</v>
      </c>
      <c r="F35" s="150" t="str">
        <f ca="1" t="shared" si="3"/>
        <v/>
      </c>
      <c r="G35" s="150" t="str">
        <f ca="1" t="shared" si="4"/>
        <v/>
      </c>
      <c r="H35" s="57" t="s">
        <v>12676</v>
      </c>
      <c r="I35" s="58" t="s">
        <v>12677</v>
      </c>
      <c r="J35" s="153">
        <f>SUMPRODUCT('表九（录入表）'!D$6:D$345*(LEFT('表九（录入表）'!$B$6:$B$345,LEN($H35))=$H35))</f>
        <v>1</v>
      </c>
      <c r="K35" s="89">
        <f>SUMPRODUCT('表九（录入表）'!E$6:E$345*(LEFT('表九（录入表）'!$B$6:$B$345,LEN($H35))=$H35))</f>
        <v>11</v>
      </c>
      <c r="L35" s="89">
        <f ca="1">SUMPRODUCT('表九（录入表）'!F$6:F$345*(LEFT('表九（录入表）'!$B$6:$B$345,LEN($H35))=$H35))</f>
        <v>0</v>
      </c>
      <c r="M35" s="90">
        <f ca="1" t="shared" si="5"/>
        <v>0</v>
      </c>
      <c r="N35" s="90">
        <f ca="1" t="shared" si="6"/>
        <v>0</v>
      </c>
      <c r="O35" s="98"/>
    </row>
    <row r="36" ht="17.1" customHeight="1" spans="1:15">
      <c r="A36" s="147" t="s">
        <v>12678</v>
      </c>
      <c r="B36" s="129" t="s">
        <v>12679</v>
      </c>
      <c r="C36" s="153">
        <f>SUMPRODUCT('表九（录入表）'!D$6:D$345*(LEFT('表九（录入表）'!$B$6:$B$345,LEN($A36))=$A36))</f>
        <v>0</v>
      </c>
      <c r="D36" s="153">
        <f>SUMPRODUCT('表九（录入表）'!E$6:E$345*(LEFT('表九（录入表）'!$B$6:$B$345,LEN($A36))=$A36))</f>
        <v>0</v>
      </c>
      <c r="E36" s="153">
        <f ca="1">SUMPRODUCT('表九（录入表）'!F$6:F$345*(LEFT('表九（录入表）'!$B$6:$B$345,LEN($A36))=$A36))</f>
        <v>0</v>
      </c>
      <c r="F36" s="150" t="str">
        <f ca="1" t="shared" si="3"/>
        <v/>
      </c>
      <c r="G36" s="150" t="str">
        <f ca="1" t="shared" si="4"/>
        <v/>
      </c>
      <c r="H36" s="57" t="s">
        <v>12680</v>
      </c>
      <c r="I36" s="58" t="s">
        <v>12681</v>
      </c>
      <c r="J36" s="151">
        <f>SUMPRODUCT('表九（录入表）'!D$6:D$345*(LEFT('表九（录入表）'!$B$6:$B$345,LEN($H36))=$H36))</f>
        <v>0</v>
      </c>
      <c r="K36" s="152">
        <f>SUMPRODUCT('表九（录入表）'!E$6:E$345*(LEFT('表九（录入表）'!$B$6:$B$345,LEN($H36))=$H36))</f>
        <v>13</v>
      </c>
      <c r="L36" s="152">
        <f ca="1">SUMPRODUCT('表九（录入表）'!F$6:F$345*(LEFT('表九（录入表）'!$B$6:$B$345,LEN($H36))=$H36))</f>
        <v>0</v>
      </c>
      <c r="M36" s="90" t="str">
        <f ca="1" t="shared" si="5"/>
        <v/>
      </c>
      <c r="N36" s="90">
        <f ca="1" t="shared" si="6"/>
        <v>0</v>
      </c>
    </row>
    <row r="37" ht="17.1" customHeight="1" spans="1:15">
      <c r="A37" s="147" t="s">
        <v>12682</v>
      </c>
      <c r="B37" s="129" t="s">
        <v>12683</v>
      </c>
      <c r="C37" s="149">
        <f>SUMPRODUCT('表九（录入表）'!D$6:D$345*(LEFT('表九（录入表）'!$B$6:$B$345,LEN($A37))=$A37))</f>
        <v>0</v>
      </c>
      <c r="D37" s="149">
        <f>SUMPRODUCT('表九（录入表）'!E$6:E$345*(LEFT('表九（录入表）'!$B$6:$B$345,LEN($A37))=$A37))</f>
        <v>0</v>
      </c>
      <c r="E37" s="149">
        <f ca="1">SUMPRODUCT('表九（录入表）'!F$6:F$345*(LEFT('表九（录入表）'!$B$6:$B$345,LEN($A37))=$A37))</f>
        <v>0</v>
      </c>
      <c r="F37" s="150" t="str">
        <f ca="1" t="shared" si="3"/>
        <v/>
      </c>
      <c r="G37" s="150" t="str">
        <f ca="1" t="shared" si="4"/>
        <v/>
      </c>
      <c r="H37" s="57" t="s">
        <v>12684</v>
      </c>
      <c r="I37" s="58" t="s">
        <v>12685</v>
      </c>
      <c r="J37" s="153">
        <f>SUMPRODUCT('表九（录入表）'!D$6:D$345*(LEFT('表九（录入表）'!$B$6:$B$345,LEN($H37))=$H37))</f>
        <v>0</v>
      </c>
      <c r="K37" s="153">
        <f>SUMPRODUCT('表九（录入表）'!E$6:E$345*(LEFT('表九（录入表）'!$B$6:$B$345,LEN($H37))=$H37))</f>
        <v>0</v>
      </c>
      <c r="L37" s="153">
        <f ca="1">SUMPRODUCT('表九（录入表）'!F$6:F$345*(LEFT('表九（录入表）'!$B$6:$B$345,LEN($H37))=$H37))</f>
        <v>0</v>
      </c>
      <c r="M37" s="90" t="str">
        <f ca="1" t="shared" si="5"/>
        <v/>
      </c>
      <c r="N37" s="90" t="str">
        <f ca="1" t="shared" si="6"/>
        <v/>
      </c>
    </row>
    <row r="38" ht="17.1" customHeight="1" spans="1:15">
      <c r="A38" s="147" t="s">
        <v>12686</v>
      </c>
      <c r="B38" s="129" t="s">
        <v>12687</v>
      </c>
      <c r="C38" s="149">
        <f>SUMPRODUCT('表九（录入表）'!D$6:D$345*(LEFT('表九（录入表）'!$B$6:$B$345,LEN($A38))=$A38))</f>
        <v>0</v>
      </c>
      <c r="D38" s="149">
        <f>SUMPRODUCT('表九（录入表）'!E$6:E$345*(LEFT('表九（录入表）'!$B$6:$B$345,LEN($A38))=$A38))</f>
        <v>0</v>
      </c>
      <c r="E38" s="149">
        <f ca="1">SUMPRODUCT('表九（录入表）'!F$6:F$345*(LEFT('表九（录入表）'!$B$6:$B$345,LEN($A38))=$A38))</f>
        <v>0</v>
      </c>
      <c r="F38" s="150" t="str">
        <f ca="1" t="shared" si="3"/>
        <v/>
      </c>
      <c r="G38" s="150" t="str">
        <f ca="1" t="shared" si="4"/>
        <v/>
      </c>
      <c r="H38" s="57" t="s">
        <v>12688</v>
      </c>
      <c r="I38" s="58" t="s">
        <v>12689</v>
      </c>
      <c r="J38" s="153">
        <f>SUMPRODUCT('表九（录入表）'!D$6:D$345*(LEFT('表九（录入表）'!$B$6:$B$345,LEN($H38))=$H38))</f>
        <v>0</v>
      </c>
      <c r="K38" s="89">
        <f>SUMPRODUCT('表九（录入表）'!E$6:E$345*(LEFT('表九（录入表）'!$B$6:$B$345,LEN($H38))=$H38))</f>
        <v>0</v>
      </c>
      <c r="L38" s="89">
        <f ca="1">SUMPRODUCT('表九（录入表）'!F$6:F$345*(LEFT('表九（录入表）'!$B$6:$B$345,LEN($H38))=$H38))</f>
        <v>0</v>
      </c>
      <c r="M38" s="90" t="str">
        <f ca="1" t="shared" si="5"/>
        <v/>
      </c>
      <c r="N38" s="90" t="str">
        <f ca="1" t="shared" si="6"/>
        <v/>
      </c>
    </row>
    <row r="39" ht="17.1" customHeight="1" spans="1:15">
      <c r="A39" s="147" t="s">
        <v>12690</v>
      </c>
      <c r="B39" s="129" t="s">
        <v>12691</v>
      </c>
      <c r="C39" s="149">
        <f>SUMPRODUCT('表九（录入表）'!D$6:D$345*(LEFT('表九（录入表）'!$B$6:$B$345,LEN($A39))=$A39))</f>
        <v>0</v>
      </c>
      <c r="D39" s="149">
        <f>SUMPRODUCT('表九（录入表）'!E$6:E$345*(LEFT('表九（录入表）'!$B$6:$B$345,LEN($A39))=$A39))</f>
        <v>0</v>
      </c>
      <c r="E39" s="149">
        <f ca="1">SUMPRODUCT('表九（录入表）'!F$6:F$345*(LEFT('表九（录入表）'!$B$6:$B$345,LEN($A39))=$A39))</f>
        <v>0</v>
      </c>
      <c r="F39" s="150" t="str">
        <f ca="1" t="shared" si="3"/>
        <v/>
      </c>
      <c r="G39" s="150" t="str">
        <f ca="1" t="shared" si="4"/>
        <v/>
      </c>
      <c r="H39" s="57" t="s">
        <v>12692</v>
      </c>
      <c r="I39" s="58" t="s">
        <v>12693</v>
      </c>
      <c r="J39" s="153">
        <f>SUMPRODUCT('表九（录入表）'!D$6:D$345*(LEFT('表九（录入表）'!$B$6:$B$345,LEN($H39))=$H39))</f>
        <v>0</v>
      </c>
      <c r="K39" s="89">
        <f>SUMPRODUCT('表九（录入表）'!E$6:E$345*(LEFT('表九（录入表）'!$B$6:$B$345,LEN($H39))=$H39))</f>
        <v>0</v>
      </c>
      <c r="L39" s="89">
        <f ca="1">SUMPRODUCT('表九（录入表）'!F$6:F$345*(LEFT('表九（录入表）'!$B$6:$B$345,LEN($H39))=$H39))</f>
        <v>0</v>
      </c>
      <c r="M39" s="90" t="str">
        <f ca="1" t="shared" si="5"/>
        <v/>
      </c>
      <c r="N39" s="90" t="str">
        <f ca="1" t="shared" si="6"/>
        <v/>
      </c>
    </row>
    <row r="40" ht="17.1" customHeight="1" spans="1:15">
      <c r="A40" s="147" t="s">
        <v>12694</v>
      </c>
      <c r="B40" s="129" t="s">
        <v>12695</v>
      </c>
      <c r="C40" s="149">
        <f>SUMPRODUCT('表九（录入表）'!D$6:D$345*(LEFT('表九（录入表）'!$B$6:$B$345,LEN($A40))=$A40))</f>
        <v>0</v>
      </c>
      <c r="D40" s="91">
        <f>SUMPRODUCT('表九（录入表）'!E$6:E$345*(LEFT('表九（录入表）'!$B$6:$B$345,LEN($A40))=$A40))</f>
        <v>0</v>
      </c>
      <c r="E40" s="91">
        <f ca="1">SUMPRODUCT('表九（录入表）'!F$6:F$345*(LEFT('表九（录入表）'!$B$6:$B$345,LEN($A40))=$A40))</f>
        <v>0</v>
      </c>
      <c r="F40" s="150" t="str">
        <f ca="1" t="shared" si="3"/>
        <v/>
      </c>
      <c r="G40" s="150" t="str">
        <f ca="1" t="shared" si="4"/>
        <v/>
      </c>
      <c r="H40" s="57" t="s">
        <v>12696</v>
      </c>
      <c r="I40" s="58" t="s">
        <v>12697</v>
      </c>
      <c r="J40" s="153">
        <f>SUMPRODUCT('表九（录入表）'!D$6:D$345*(LEFT('表九（录入表）'!$B$6:$B$345,LEN($H40))=$H40))</f>
        <v>0</v>
      </c>
      <c r="K40" s="89">
        <f>SUMPRODUCT('表九（录入表）'!E$6:E$345*(LEFT('表九（录入表）'!$B$6:$B$345,LEN($H40))=$H40))</f>
        <v>13</v>
      </c>
      <c r="L40" s="89">
        <f ca="1">SUMPRODUCT('表九（录入表）'!F$6:F$345*(LEFT('表九（录入表）'!$B$6:$B$345,LEN($H40))=$H40))</f>
        <v>0</v>
      </c>
      <c r="M40" s="90" t="str">
        <f ca="1" t="shared" si="5"/>
        <v/>
      </c>
      <c r="N40" s="90">
        <f ca="1" t="shared" si="6"/>
        <v>0</v>
      </c>
    </row>
    <row r="41" ht="17.1" customHeight="1" spans="1:15">
      <c r="A41" s="147" t="s">
        <v>12698</v>
      </c>
      <c r="B41" s="129" t="s">
        <v>12699</v>
      </c>
      <c r="C41" s="149">
        <f>SUMPRODUCT('表九（录入表）'!D$6:D$345*(LEFT('表九（录入表）'!$B$6:$B$345,LEN($A41))=$A41))</f>
        <v>0</v>
      </c>
      <c r="D41" s="149">
        <f>SUMPRODUCT('表九（录入表）'!E$6:E$345*(LEFT('表九（录入表）'!$B$6:$B$345,LEN($A41))=$A41))</f>
        <v>0</v>
      </c>
      <c r="E41" s="149">
        <f ca="1">SUMPRODUCT('表九（录入表）'!F$6:F$345*(LEFT('表九（录入表）'!$B$6:$B$345,LEN($A41))=$A41))</f>
        <v>0</v>
      </c>
      <c r="F41" s="150" t="str">
        <f ca="1" t="shared" si="3"/>
        <v/>
      </c>
      <c r="G41" s="150" t="str">
        <f ca="1" t="shared" si="4"/>
        <v/>
      </c>
      <c r="H41" s="57" t="s">
        <v>12700</v>
      </c>
      <c r="I41" s="58" t="s">
        <v>12701</v>
      </c>
      <c r="J41" s="153">
        <f>SUMPRODUCT('表九（录入表）'!D$6:D$345*(LEFT('表九（录入表）'!$B$6:$B$345,LEN($H41))=$H41))</f>
        <v>0</v>
      </c>
      <c r="K41" s="89">
        <f>SUMPRODUCT('表九（录入表）'!E$6:E$345*(LEFT('表九（录入表）'!$B$6:$B$345,LEN($H41))=$H41))</f>
        <v>0</v>
      </c>
      <c r="L41" s="89">
        <f ca="1">SUMPRODUCT('表九（录入表）'!F$6:F$345*(LEFT('表九（录入表）'!$B$6:$B$345,LEN($H41))=$H41))</f>
        <v>0</v>
      </c>
      <c r="M41" s="90" t="str">
        <f ca="1" t="shared" si="5"/>
        <v/>
      </c>
      <c r="N41" s="90" t="str">
        <f ca="1" t="shared" si="6"/>
        <v/>
      </c>
    </row>
    <row r="42" ht="17.1" customHeight="1" spans="1:15">
      <c r="A42" s="147" t="s">
        <v>12702</v>
      </c>
      <c r="B42" s="129" t="s">
        <v>12703</v>
      </c>
      <c r="C42" s="149">
        <f>SUMPRODUCT('表九（录入表）'!D$6:D$345*(LEFT('表九（录入表）'!$B$6:$B$345,LEN($A42))=$A42))</f>
        <v>0</v>
      </c>
      <c r="D42" s="149">
        <f>SUMPRODUCT('表九（录入表）'!E$6:E$345*(LEFT('表九（录入表）'!$B$6:$B$345,LEN($A42))=$A42))</f>
        <v>0</v>
      </c>
      <c r="E42" s="149">
        <f ca="1">SUMPRODUCT('表九（录入表）'!F$6:F$345*(LEFT('表九（录入表）'!$B$6:$B$345,LEN($A42))=$A42))</f>
        <v>0</v>
      </c>
      <c r="F42" s="150" t="str">
        <f ca="1" t="shared" si="3"/>
        <v/>
      </c>
      <c r="G42" s="150" t="str">
        <f ca="1" t="shared" si="4"/>
        <v/>
      </c>
      <c r="H42" s="57" t="s">
        <v>12704</v>
      </c>
      <c r="I42" s="58" t="s">
        <v>12705</v>
      </c>
      <c r="J42" s="151">
        <f>SUMPRODUCT('表九（录入表）'!D$6:D$345*(LEFT('表九（录入表）'!$B$6:$B$345,LEN($H42))=$H42))</f>
        <v>0</v>
      </c>
      <c r="K42" s="151">
        <f>SUMPRODUCT('表九（录入表）'!E$6:E$345*(LEFT('表九（录入表）'!$B$6:$B$345,LEN($H42))=$H42))</f>
        <v>0</v>
      </c>
      <c r="L42" s="151">
        <f ca="1">SUMPRODUCT('表九（录入表）'!F$6:F$345*(LEFT('表九（录入表）'!$B$6:$B$345,LEN($H42))=$H42))</f>
        <v>0</v>
      </c>
      <c r="M42" s="90" t="str">
        <f ca="1" t="shared" si="5"/>
        <v/>
      </c>
      <c r="N42" s="90" t="str">
        <f ca="1" t="shared" si="6"/>
        <v/>
      </c>
    </row>
    <row r="43" ht="17.1" customHeight="1" spans="1:15">
      <c r="A43" s="147" t="s">
        <v>12706</v>
      </c>
      <c r="B43" s="129" t="s">
        <v>12707</v>
      </c>
      <c r="C43" s="149">
        <f>SUMPRODUCT('表九（录入表）'!D$6:D$345*(LEFT('表九（录入表）'!$B$6:$B$345,LEN($A43))=$A43))</f>
        <v>0</v>
      </c>
      <c r="D43" s="91">
        <f>SUMPRODUCT('表九（录入表）'!E$6:E$345*(LEFT('表九（录入表）'!$B$6:$B$345,LEN($A43))=$A43))</f>
        <v>0</v>
      </c>
      <c r="E43" s="91">
        <f ca="1">SUMPRODUCT('表九（录入表）'!F$6:F$345*(LEFT('表九（录入表）'!$B$6:$B$345,LEN($A43))=$A43))</f>
        <v>0</v>
      </c>
      <c r="F43" s="150" t="str">
        <f ca="1" t="shared" si="3"/>
        <v/>
      </c>
      <c r="G43" s="150" t="str">
        <f ca="1" t="shared" si="4"/>
        <v/>
      </c>
      <c r="H43" s="57" t="s">
        <v>12708</v>
      </c>
      <c r="I43" s="58" t="s">
        <v>12709</v>
      </c>
      <c r="J43" s="153">
        <f>SUMPRODUCT('表九（录入表）'!D$6:D$345*(LEFT('表九（录入表）'!$B$6:$B$345,LEN($H43))=$H43))</f>
        <v>0</v>
      </c>
      <c r="K43" s="153">
        <f>SUMPRODUCT('表九（录入表）'!E$6:E$345*(LEFT('表九（录入表）'!$B$6:$B$345,LEN($H43))=$H43))</f>
        <v>0</v>
      </c>
      <c r="L43" s="153">
        <f ca="1">SUMPRODUCT('表九（录入表）'!F$6:F$345*(LEFT('表九（录入表）'!$B$6:$B$345,LEN($H43))=$H43))</f>
        <v>0</v>
      </c>
      <c r="M43" s="90" t="str">
        <f ca="1" t="shared" si="5"/>
        <v/>
      </c>
      <c r="N43" s="90" t="str">
        <f ca="1" t="shared" si="6"/>
        <v/>
      </c>
    </row>
    <row r="44" ht="17.1" customHeight="1" spans="1:15">
      <c r="A44" s="147" t="s">
        <v>12710</v>
      </c>
      <c r="B44" s="129" t="s">
        <v>12711</v>
      </c>
      <c r="C44" s="153">
        <f>SUMPRODUCT('表九（录入表）'!D$6:D$345*(LEFT('表九（录入表）'!$B$6:$B$345,LEN($A44))=$A44))</f>
        <v>0</v>
      </c>
      <c r="D44" s="153">
        <f>SUMPRODUCT('表九（录入表）'!E$6:E$345*(LEFT('表九（录入表）'!$B$6:$B$345,LEN($A44))=$A44))</f>
        <v>0</v>
      </c>
      <c r="E44" s="153">
        <f ca="1">SUMPRODUCT('表九（录入表）'!F$6:F$345*(LEFT('表九（录入表）'!$B$6:$B$345,LEN($A44))=$A44))</f>
        <v>0</v>
      </c>
      <c r="F44" s="150" t="str">
        <f ca="1" t="shared" si="3"/>
        <v/>
      </c>
      <c r="G44" s="150" t="str">
        <f ca="1" t="shared" si="4"/>
        <v/>
      </c>
      <c r="H44" s="57" t="s">
        <v>12712</v>
      </c>
      <c r="I44" s="58" t="s">
        <v>12713</v>
      </c>
      <c r="J44" s="153">
        <f>SUMPRODUCT('表九（录入表）'!D$6:D$345*(LEFT('表九（录入表）'!$B$6:$B$345,LEN($H44))=$H44))</f>
        <v>0</v>
      </c>
      <c r="K44" s="89">
        <f>SUMPRODUCT('表九（录入表）'!E$6:E$345*(LEFT('表九（录入表）'!$B$6:$B$345,LEN($H44))=$H44))</f>
        <v>0</v>
      </c>
      <c r="L44" s="89">
        <f ca="1">SUMPRODUCT('表九（录入表）'!F$6:F$345*(LEFT('表九（录入表）'!$B$6:$B$345,LEN($H44))=$H44))</f>
        <v>0</v>
      </c>
      <c r="M44" s="90" t="str">
        <f ca="1" t="shared" si="5"/>
        <v/>
      </c>
      <c r="N44" s="90" t="str">
        <f ca="1" t="shared" si="6"/>
        <v/>
      </c>
    </row>
    <row r="45" ht="17.1" customHeight="1" spans="1:15">
      <c r="A45" s="147" t="s">
        <v>12714</v>
      </c>
      <c r="B45" s="129" t="s">
        <v>12715</v>
      </c>
      <c r="C45" s="153">
        <f>SUMPRODUCT('表九（录入表）'!D$6:D$345*(LEFT('表九（录入表）'!$B$6:$B$345,LEN($A45))=$A45))</f>
        <v>0</v>
      </c>
      <c r="D45" s="153">
        <f>SUMPRODUCT('表九（录入表）'!E$6:E$345*(LEFT('表九（录入表）'!$B$6:$B$345,LEN($A45))=$A45))</f>
        <v>0</v>
      </c>
      <c r="E45" s="153">
        <f ca="1">SUMPRODUCT('表九（录入表）'!F$6:F$345*(LEFT('表九（录入表）'!$B$6:$B$345,LEN($A45))=$A45))</f>
        <v>0</v>
      </c>
      <c r="F45" s="150" t="str">
        <f ca="1" t="shared" si="3"/>
        <v/>
      </c>
      <c r="G45" s="150" t="str">
        <f ca="1" t="shared" si="4"/>
        <v/>
      </c>
      <c r="H45" s="57" t="s">
        <v>12716</v>
      </c>
      <c r="I45" s="58" t="s">
        <v>12583</v>
      </c>
      <c r="J45" s="151">
        <f>SUMPRODUCT('表九（录入表）'!D$6:D$345*(LEFT('表九（录入表）'!$B$6:$B$345,LEN($H45))=$H45))</f>
        <v>0</v>
      </c>
      <c r="K45" s="152">
        <f>SUMPRODUCT('表九（录入表）'!E$6:E$345*(LEFT('表九（录入表）'!$B$6:$B$345,LEN($H45))=$H45))</f>
        <v>0</v>
      </c>
      <c r="L45" s="152">
        <f ca="1">SUMPRODUCT('表九（录入表）'!F$6:F$345*(LEFT('表九（录入表）'!$B$6:$B$345,LEN($H45))=$H45))</f>
        <v>0</v>
      </c>
      <c r="M45" s="90" t="str">
        <f ca="1" t="shared" si="5"/>
        <v/>
      </c>
      <c r="N45" s="90" t="str">
        <f ca="1" t="shared" si="6"/>
        <v/>
      </c>
    </row>
    <row r="46" ht="17.1" customHeight="1" spans="1:15">
      <c r="A46" s="147" t="s">
        <v>12717</v>
      </c>
      <c r="B46" s="129" t="s">
        <v>12718</v>
      </c>
      <c r="C46" s="153">
        <f>SUMPRODUCT('表九（录入表）'!D$6:D$345*(LEFT('表九（录入表）'!$B$6:$B$345,LEN($A46))=$A46))</f>
        <v>0</v>
      </c>
      <c r="D46" s="153">
        <f>SUMPRODUCT('表九（录入表）'!E$6:E$345*(LEFT('表九（录入表）'!$B$6:$B$345,LEN($A46))=$A46))</f>
        <v>0</v>
      </c>
      <c r="E46" s="153">
        <f ca="1">SUMPRODUCT('表九（录入表）'!F$6:F$345*(LEFT('表九（录入表）'!$B$6:$B$345,LEN($A46))=$A46))</f>
        <v>0</v>
      </c>
      <c r="F46" s="150" t="str">
        <f ca="1" t="shared" si="3"/>
        <v/>
      </c>
      <c r="G46" s="150" t="str">
        <f ca="1" t="shared" si="4"/>
        <v/>
      </c>
      <c r="H46" s="57" t="s">
        <v>12719</v>
      </c>
      <c r="I46" s="58" t="s">
        <v>9979</v>
      </c>
      <c r="J46" s="153">
        <f>SUMPRODUCT('表九（录入表）'!D$6:D$345*(LEFT('表九（录入表）'!$B$6:$B$345,LEN($H46))=$H46))</f>
        <v>0</v>
      </c>
      <c r="K46" s="89">
        <f>SUMPRODUCT('表九（录入表）'!E$6:E$345*(LEFT('表九（录入表）'!$B$6:$B$345,LEN($H46))=$H46))</f>
        <v>0</v>
      </c>
      <c r="L46" s="89">
        <f ca="1">SUMPRODUCT('表九（录入表）'!F$6:F$345*(LEFT('表九（录入表）'!$B$6:$B$345,LEN($H46))=$H46))</f>
        <v>0</v>
      </c>
      <c r="M46" s="90" t="str">
        <f ca="1" t="shared" si="5"/>
        <v/>
      </c>
      <c r="N46" s="90" t="str">
        <f ca="1" t="shared" si="6"/>
        <v/>
      </c>
    </row>
    <row r="47" s="98" customFormat="1" ht="17.1" customHeight="1" spans="1:15">
      <c r="A47" s="147" t="s">
        <v>12720</v>
      </c>
      <c r="B47" s="129" t="s">
        <v>12721</v>
      </c>
      <c r="C47" s="149">
        <f>SUMPRODUCT('表九（录入表）'!D$6:D$345*(LEFT('表九（录入表）'!$B$6:$B$345,LEN($A47))=$A47))</f>
        <v>0</v>
      </c>
      <c r="D47" s="149">
        <f>SUMPRODUCT('表九（录入表）'!E$6:E$345*(LEFT('表九（录入表）'!$B$6:$B$345,LEN($A47))=$A47))</f>
        <v>0</v>
      </c>
      <c r="E47" s="149">
        <f ca="1">SUMPRODUCT('表九（录入表）'!F$6:F$345*(LEFT('表九（录入表）'!$B$6:$B$345,LEN($A47))=$A47))</f>
        <v>0</v>
      </c>
      <c r="F47" s="150" t="str">
        <f ca="1" t="shared" si="3"/>
        <v/>
      </c>
      <c r="G47" s="150" t="str">
        <f ca="1" t="shared" si="4"/>
        <v/>
      </c>
      <c r="H47" s="57" t="s">
        <v>12722</v>
      </c>
      <c r="I47" s="58" t="s">
        <v>9981</v>
      </c>
      <c r="J47" s="153">
        <f>SUMPRODUCT('表九（录入表）'!D$6:D$345*(LEFT('表九（录入表）'!$B$6:$B$345,LEN($H47))=$H47))</f>
        <v>0</v>
      </c>
      <c r="K47" s="89">
        <f>SUMPRODUCT('表九（录入表）'!E$6:E$345*(LEFT('表九（录入表）'!$B$6:$B$345,LEN($H47))=$H47))</f>
        <v>0</v>
      </c>
      <c r="L47" s="89">
        <f ca="1">SUMPRODUCT('表九（录入表）'!F$6:F$345*(LEFT('表九（录入表）'!$B$6:$B$345,LEN($H47))=$H47))</f>
        <v>0</v>
      </c>
      <c r="M47" s="90" t="str">
        <f ca="1" t="shared" si="5"/>
        <v/>
      </c>
      <c r="N47" s="90" t="str">
        <f ca="1" t="shared" si="6"/>
        <v/>
      </c>
      <c r="O47" s="70"/>
    </row>
    <row r="48" ht="17.1" customHeight="1" spans="1:15">
      <c r="A48" s="147" t="s">
        <v>12723</v>
      </c>
      <c r="B48" s="129" t="s">
        <v>12724</v>
      </c>
      <c r="C48" s="149">
        <f>SUMPRODUCT('表九（录入表）'!D$6:D$345*(LEFT('表九（录入表）'!$B$6:$B$345,LEN($A48))=$A48))</f>
        <v>0</v>
      </c>
      <c r="D48" s="149">
        <f>SUMPRODUCT('表九（录入表）'!E$6:E$345*(LEFT('表九（录入表）'!$B$6:$B$345,LEN($A48))=$A48))</f>
        <v>0</v>
      </c>
      <c r="E48" s="149">
        <f ca="1">SUMPRODUCT('表九（录入表）'!F$6:F$345*(LEFT('表九（录入表）'!$B$6:$B$345,LEN($A48))=$A48))</f>
        <v>0</v>
      </c>
      <c r="F48" s="150" t="str">
        <f ca="1" t="shared" si="3"/>
        <v/>
      </c>
      <c r="G48" s="150" t="str">
        <f ca="1" t="shared" si="4"/>
        <v/>
      </c>
      <c r="H48" s="57" t="s">
        <v>12725</v>
      </c>
      <c r="I48" s="58" t="s">
        <v>9983</v>
      </c>
      <c r="J48" s="153">
        <f>SUMPRODUCT('表九（录入表）'!D$6:D$345*(LEFT('表九（录入表）'!$B$6:$B$345,LEN($H48))=$H48))</f>
        <v>0</v>
      </c>
      <c r="K48" s="89">
        <f>SUMPRODUCT('表九（录入表）'!E$6:E$345*(LEFT('表九（录入表）'!$B$6:$B$345,LEN($H48))=$H48))</f>
        <v>0</v>
      </c>
      <c r="L48" s="89">
        <f ca="1">SUMPRODUCT('表九（录入表）'!F$6:F$345*(LEFT('表九（录入表）'!$B$6:$B$345,LEN($H48))=$H48))</f>
        <v>0</v>
      </c>
      <c r="M48" s="90" t="str">
        <f ca="1" t="shared" si="5"/>
        <v/>
      </c>
      <c r="N48" s="90" t="str">
        <f ca="1" t="shared" si="6"/>
        <v/>
      </c>
    </row>
    <row r="49" ht="17.1" customHeight="1" spans="1:14">
      <c r="A49" s="147" t="s">
        <v>12726</v>
      </c>
      <c r="B49" s="129" t="s">
        <v>12727</v>
      </c>
      <c r="C49" s="149">
        <f>SUMPRODUCT('表九（录入表）'!D$6:D$345*(LEFT('表九（录入表）'!$B$6:$B$345,LEN($A49))=$A49))</f>
        <v>0</v>
      </c>
      <c r="D49" s="149">
        <f>SUMPRODUCT('表九（录入表）'!E$6:E$345*(LEFT('表九（录入表）'!$B$6:$B$345,LEN($A49))=$A49))</f>
        <v>0</v>
      </c>
      <c r="E49" s="149">
        <f ca="1">SUMPRODUCT('表九（录入表）'!F$6:F$345*(LEFT('表九（录入表）'!$B$6:$B$345,LEN($A49))=$A49))</f>
        <v>0</v>
      </c>
      <c r="F49" s="150" t="str">
        <f ca="1" t="shared" si="3"/>
        <v/>
      </c>
      <c r="G49" s="150" t="str">
        <f ca="1" t="shared" si="4"/>
        <v/>
      </c>
      <c r="H49" s="57" t="s">
        <v>12728</v>
      </c>
      <c r="I49" s="58" t="s">
        <v>9985</v>
      </c>
      <c r="J49" s="153">
        <f>SUMPRODUCT('表九（录入表）'!D$6:D$345*(LEFT('表九（录入表）'!$B$6:$B$345,LEN($H49))=$H49))</f>
        <v>0</v>
      </c>
      <c r="K49" s="89">
        <f>SUMPRODUCT('表九（录入表）'!E$6:E$345*(LEFT('表九（录入表）'!$B$6:$B$345,LEN($H49))=$H49))</f>
        <v>0</v>
      </c>
      <c r="L49" s="89">
        <f ca="1">SUMPRODUCT('表九（录入表）'!F$6:F$345*(LEFT('表九（录入表）'!$B$6:$B$345,LEN($H49))=$H49))</f>
        <v>0</v>
      </c>
      <c r="M49" s="90" t="str">
        <f ca="1" t="shared" si="5"/>
        <v/>
      </c>
      <c r="N49" s="90" t="str">
        <f ca="1" t="shared" si="6"/>
        <v/>
      </c>
    </row>
    <row r="50" ht="15.75" customHeight="1" spans="1:14">
      <c r="A50" s="147" t="s">
        <v>12729</v>
      </c>
      <c r="B50" s="129" t="s">
        <v>12730</v>
      </c>
      <c r="C50" s="149">
        <f>SUMPRODUCT('表九（录入表）'!D$6:D$345*(LEFT('表九（录入表）'!$B$6:$B$345,LEN($A50))=$A50))</f>
        <v>0</v>
      </c>
      <c r="D50" s="149">
        <f>SUMPRODUCT('表九（录入表）'!E$6:E$345*(LEFT('表九（录入表）'!$B$6:$B$345,LEN($A50))=$A50))</f>
        <v>0</v>
      </c>
      <c r="E50" s="149">
        <f ca="1">SUMPRODUCT('表九（录入表）'!F$6:F$345*(LEFT('表九（录入表）'!$B$6:$B$345,LEN($A50))=$A50))</f>
        <v>0</v>
      </c>
      <c r="F50" s="150" t="str">
        <f ca="1" t="shared" si="3"/>
        <v/>
      </c>
      <c r="G50" s="150" t="str">
        <f ca="1" t="shared" si="4"/>
        <v/>
      </c>
      <c r="H50" s="57" t="s">
        <v>12731</v>
      </c>
      <c r="I50" s="58" t="s">
        <v>9987</v>
      </c>
      <c r="J50" s="153">
        <f>SUMPRODUCT('表九（录入表）'!D$6:D$345*(LEFT('表九（录入表）'!$B$6:$B$345,LEN($H50))=$H50))</f>
        <v>0</v>
      </c>
      <c r="K50" s="89">
        <f>SUMPRODUCT('表九（录入表）'!E$6:E$345*(LEFT('表九（录入表）'!$B$6:$B$345,LEN($H50))=$H50))</f>
        <v>0</v>
      </c>
      <c r="L50" s="89">
        <f ca="1">SUMPRODUCT('表九（录入表）'!F$6:F$345*(LEFT('表九（录入表）'!$B$6:$B$345,LEN($H50))=$H50))</f>
        <v>0</v>
      </c>
      <c r="M50" s="90" t="str">
        <f ca="1" t="shared" si="5"/>
        <v/>
      </c>
      <c r="N50" s="90" t="str">
        <f ca="1" t="shared" si="6"/>
        <v/>
      </c>
    </row>
    <row r="51" ht="17.1" customHeight="1" spans="1:14">
      <c r="A51" s="147" t="s">
        <v>12732</v>
      </c>
      <c r="B51" s="129" t="s">
        <v>12733</v>
      </c>
      <c r="C51" s="149">
        <f>SUMPRODUCT('表九（录入表）'!D$6:D$345*(LEFT('表九（录入表）'!$B$6:$B$345,LEN($A51))=$A51))</f>
        <v>0</v>
      </c>
      <c r="D51" s="149">
        <f>SUMPRODUCT('表九（录入表）'!E$6:E$345*(LEFT('表九（录入表）'!$B$6:$B$345,LEN($A51))=$A51))</f>
        <v>0</v>
      </c>
      <c r="E51" s="149">
        <f ca="1">SUMPRODUCT('表九（录入表）'!F$6:F$345*(LEFT('表九（录入表）'!$B$6:$B$345,LEN($A51))=$A51))</f>
        <v>0</v>
      </c>
      <c r="F51" s="150" t="str">
        <f ca="1" t="shared" si="3"/>
        <v/>
      </c>
      <c r="G51" s="150" t="str">
        <f ca="1" t="shared" si="4"/>
        <v/>
      </c>
      <c r="H51" s="57" t="s">
        <v>12734</v>
      </c>
      <c r="I51" s="58" t="s">
        <v>9989</v>
      </c>
      <c r="J51" s="153">
        <f>SUMPRODUCT('表九（录入表）'!D$6:D$345*(LEFT('表九（录入表）'!$B$6:$B$345,LEN($H51))=$H51))</f>
        <v>0</v>
      </c>
      <c r="K51" s="89">
        <f>SUMPRODUCT('表九（录入表）'!E$6:E$345*(LEFT('表九（录入表）'!$B$6:$B$345,LEN($H51))=$H51))</f>
        <v>0</v>
      </c>
      <c r="L51" s="89">
        <f ca="1">SUMPRODUCT('表九（录入表）'!F$6:F$345*(LEFT('表九（录入表）'!$B$6:$B$345,LEN($H51))=$H51))</f>
        <v>0</v>
      </c>
      <c r="M51" s="90" t="str">
        <f ca="1" t="shared" si="5"/>
        <v/>
      </c>
      <c r="N51" s="90" t="str">
        <f ca="1" t="shared" si="6"/>
        <v/>
      </c>
    </row>
    <row r="52" ht="17.1" customHeight="1" spans="1:14">
      <c r="A52" s="147" t="s">
        <v>12735</v>
      </c>
      <c r="B52" s="129" t="s">
        <v>12736</v>
      </c>
      <c r="C52" s="149">
        <f>SUMPRODUCT('表九（录入表）'!D$6:D$345*(LEFT('表九（录入表）'!$B$6:$B$345,LEN($A52))=$A52))</f>
        <v>0</v>
      </c>
      <c r="D52" s="91">
        <f>SUMPRODUCT('表九（录入表）'!E$6:E$345*(LEFT('表九（录入表）'!$B$6:$B$345,LEN($A52))=$A52))</f>
        <v>0</v>
      </c>
      <c r="E52" s="91">
        <f ca="1">SUMPRODUCT('表九（录入表）'!F$6:F$345*(LEFT('表九（录入表）'!$B$6:$B$345,LEN($A52))=$A52))</f>
        <v>0</v>
      </c>
      <c r="F52" s="150" t="str">
        <f ca="1" t="shared" si="3"/>
        <v/>
      </c>
      <c r="G52" s="150" t="str">
        <f ca="1" t="shared" si="4"/>
        <v/>
      </c>
      <c r="H52" s="57" t="s">
        <v>9990</v>
      </c>
      <c r="I52" s="58" t="s">
        <v>9991</v>
      </c>
      <c r="J52" s="151">
        <f>SUMPRODUCT('表九（录入表）'!D$6:D$345*(LEFT('表九（录入表）'!$B$6:$B$345,LEN($H52))=$H52))</f>
        <v>0</v>
      </c>
      <c r="K52" s="152">
        <f>SUMPRODUCT('表九（录入表）'!E$6:E$345*(LEFT('表九（录入表）'!$B$6:$B$345,LEN($H52))=$H52))</f>
        <v>0</v>
      </c>
      <c r="L52" s="152">
        <f ca="1">SUMPRODUCT('表九（录入表）'!F$6:F$345*(LEFT('表九（录入表）'!$B$6:$B$345,LEN($H52))=$H52))</f>
        <v>0</v>
      </c>
      <c r="M52" s="90" t="str">
        <f ca="1" t="shared" si="5"/>
        <v/>
      </c>
      <c r="N52" s="90" t="str">
        <f ca="1" t="shared" si="6"/>
        <v/>
      </c>
    </row>
    <row r="53" ht="17.1" customHeight="1" spans="1:14">
      <c r="A53" s="147" t="s">
        <v>12737</v>
      </c>
      <c r="B53" s="129" t="s">
        <v>12738</v>
      </c>
      <c r="C53" s="153">
        <f>SUMPRODUCT('表九（录入表）'!D$6:D$345*(LEFT('表九（录入表）'!$B$6:$B$345,LEN($A53))=$A53))</f>
        <v>0</v>
      </c>
      <c r="D53" s="153">
        <f>SUMPRODUCT('表九（录入表）'!E$6:E$345*(LEFT('表九（录入表）'!$B$6:$B$345,LEN($A53))=$A53))</f>
        <v>0</v>
      </c>
      <c r="E53" s="153">
        <f ca="1">SUMPRODUCT('表九（录入表）'!F$6:F$345*(LEFT('表九（录入表）'!$B$6:$B$345,LEN($A53))=$A53))</f>
        <v>0</v>
      </c>
      <c r="F53" s="150" t="str">
        <f ca="1" t="shared" si="3"/>
        <v/>
      </c>
      <c r="G53" s="150" t="str">
        <f ca="1" t="shared" si="4"/>
        <v/>
      </c>
      <c r="H53" s="57" t="s">
        <v>12739</v>
      </c>
      <c r="I53" s="58" t="s">
        <v>12583</v>
      </c>
      <c r="J53" s="151">
        <f>SUMPRODUCT('表九（录入表）'!D$6:D$345*(LEFT('表九（录入表）'!$B$6:$B$345,LEN($H53))=$H53))</f>
        <v>0</v>
      </c>
      <c r="K53" s="152">
        <f>SUMPRODUCT('表九（录入表）'!E$6:E$345*(LEFT('表九（录入表）'!$B$6:$B$345,LEN($H53))=$H53))</f>
        <v>0</v>
      </c>
      <c r="L53" s="152">
        <f ca="1">SUMPRODUCT('表九（录入表）'!F$6:F$345*(LEFT('表九（录入表）'!$B$6:$B$345,LEN($H53))=$H53))</f>
        <v>0</v>
      </c>
      <c r="M53" s="90" t="str">
        <f ca="1" t="shared" si="5"/>
        <v/>
      </c>
      <c r="N53" s="90" t="str">
        <f ca="1" t="shared" si="6"/>
        <v/>
      </c>
    </row>
    <row r="54" ht="17.1" customHeight="1" spans="1:14">
      <c r="A54" s="147" t="s">
        <v>12740</v>
      </c>
      <c r="B54" s="129" t="s">
        <v>12741</v>
      </c>
      <c r="C54" s="153">
        <f>SUMPRODUCT('表九（录入表）'!D$6:D$345*(LEFT('表九（录入表）'!$B$6:$B$345,LEN($A54))=$A54))</f>
        <v>0</v>
      </c>
      <c r="D54" s="153">
        <f>SUMPRODUCT('表九（录入表）'!E$6:E$345*(LEFT('表九（录入表）'!$B$6:$B$345,LEN($A54))=$A54))</f>
        <v>0</v>
      </c>
      <c r="E54" s="153">
        <f ca="1">SUMPRODUCT('表九（录入表）'!F$6:F$345*(LEFT('表九（录入表）'!$B$6:$B$345,LEN($A54))=$A54))</f>
        <v>0</v>
      </c>
      <c r="F54" s="150" t="str">
        <f ca="1" t="shared" si="3"/>
        <v/>
      </c>
      <c r="G54" s="150" t="str">
        <f ca="1" t="shared" si="4"/>
        <v/>
      </c>
      <c r="H54" s="57" t="s">
        <v>12742</v>
      </c>
      <c r="I54" s="58" t="s">
        <v>12743</v>
      </c>
      <c r="J54" s="153">
        <f>SUMPRODUCT('表九（录入表）'!D$6:D$345*(LEFT('表九（录入表）'!$B$6:$B$345,LEN($H54))=$H54))</f>
        <v>0</v>
      </c>
      <c r="K54" s="89">
        <f>SUMPRODUCT('表九（录入表）'!E$6:E$345*(LEFT('表九（录入表）'!$B$6:$B$345,LEN($H54))=$H54))</f>
        <v>0</v>
      </c>
      <c r="L54" s="89">
        <f ca="1">SUMPRODUCT('表九（录入表）'!F$6:F$345*(LEFT('表九（录入表）'!$B$6:$B$345,LEN($H54))=$H54))</f>
        <v>0</v>
      </c>
      <c r="M54" s="90" t="str">
        <f ca="1" t="shared" si="5"/>
        <v/>
      </c>
      <c r="N54" s="90" t="str">
        <f ca="1" t="shared" si="6"/>
        <v/>
      </c>
    </row>
    <row r="55" ht="17.1" customHeight="1" spans="1:14">
      <c r="A55" s="147" t="s">
        <v>12744</v>
      </c>
      <c r="B55" s="129" t="s">
        <v>12745</v>
      </c>
      <c r="C55" s="149">
        <f>SUMPRODUCT('表九（录入表）'!D$6:D$345*(LEFT('表九（录入表）'!$B$6:$B$345,LEN($A55))=$A55))</f>
        <v>0</v>
      </c>
      <c r="D55" s="149">
        <f>SUMPRODUCT('表九（录入表）'!E$6:E$345*(LEFT('表九（录入表）'!$B$6:$B$345,LEN($A55))=$A55))</f>
        <v>0</v>
      </c>
      <c r="E55" s="149">
        <f ca="1">SUMPRODUCT('表九（录入表）'!F$6:F$345*(LEFT('表九（录入表）'!$B$6:$B$345,LEN($A55))=$A55))</f>
        <v>0</v>
      </c>
      <c r="F55" s="150" t="str">
        <f ca="1" t="shared" si="3"/>
        <v/>
      </c>
      <c r="G55" s="150" t="str">
        <f ca="1" t="shared" si="4"/>
        <v/>
      </c>
      <c r="H55" s="57" t="s">
        <v>12746</v>
      </c>
      <c r="I55" s="58" t="s">
        <v>12747</v>
      </c>
      <c r="J55" s="153">
        <f>SUMPRODUCT('表九（录入表）'!D$6:D$345*(LEFT('表九（录入表）'!$B$6:$B$345,LEN($H55))=$H55))</f>
        <v>0</v>
      </c>
      <c r="K55" s="89">
        <f>SUMPRODUCT('表九（录入表）'!E$6:E$345*(LEFT('表九（录入表）'!$B$6:$B$345,LEN($H55))=$H55))</f>
        <v>0</v>
      </c>
      <c r="L55" s="89">
        <f ca="1">SUMPRODUCT('表九（录入表）'!F$6:F$345*(LEFT('表九（录入表）'!$B$6:$B$345,LEN($H55))=$H55))</f>
        <v>0</v>
      </c>
      <c r="M55" s="90" t="str">
        <f ca="1" t="shared" si="5"/>
        <v/>
      </c>
      <c r="N55" s="90" t="str">
        <f ca="1" t="shared" si="6"/>
        <v/>
      </c>
    </row>
    <row r="56" ht="17.1" customHeight="1" spans="1:14">
      <c r="A56" s="147" t="s">
        <v>12748</v>
      </c>
      <c r="B56" s="129" t="s">
        <v>12749</v>
      </c>
      <c r="C56" s="149">
        <f>SUMPRODUCT('表九（录入表）'!D$6:D$345*(LEFT('表九（录入表）'!$B$6:$B$345,LEN($A56))=$A56))</f>
        <v>0</v>
      </c>
      <c r="D56" s="91">
        <f>SUMPRODUCT('表九（录入表）'!E$6:E$345*(LEFT('表九（录入表）'!$B$6:$B$345,LEN($A56))=$A56))</f>
        <v>0</v>
      </c>
      <c r="E56" s="91">
        <f ca="1">SUMPRODUCT('表九（录入表）'!F$6:F$345*(LEFT('表九（录入表）'!$B$6:$B$345,LEN($A56))=$A56))</f>
        <v>0</v>
      </c>
      <c r="F56" s="150" t="str">
        <f ca="1" t="shared" si="3"/>
        <v/>
      </c>
      <c r="G56" s="150" t="str">
        <f ca="1" t="shared" si="4"/>
        <v/>
      </c>
      <c r="H56" s="57" t="s">
        <v>12750</v>
      </c>
      <c r="I56" s="58" t="s">
        <v>10031</v>
      </c>
      <c r="J56" s="153">
        <f>SUMPRODUCT('表九（录入表）'!D$6:D$345*(LEFT('表九（录入表）'!$B$6:$B$345,LEN($H56))=$H56))</f>
        <v>0</v>
      </c>
      <c r="K56" s="89">
        <f>SUMPRODUCT('表九（录入表）'!E$6:E$345*(LEFT('表九（录入表）'!$B$6:$B$345,LEN($H56))=$H56))</f>
        <v>0</v>
      </c>
      <c r="L56" s="89">
        <f ca="1">SUMPRODUCT('表九（录入表）'!F$6:F$345*(LEFT('表九（录入表）'!$B$6:$B$345,LEN($H56))=$H56))</f>
        <v>0</v>
      </c>
      <c r="M56" s="90" t="str">
        <f ca="1" t="shared" si="5"/>
        <v/>
      </c>
      <c r="N56" s="90" t="str">
        <f ca="1" t="shared" si="6"/>
        <v/>
      </c>
    </row>
    <row r="57" ht="17.1" customHeight="1" spans="1:14">
      <c r="A57" s="147" t="s">
        <v>12751</v>
      </c>
      <c r="B57" s="129" t="s">
        <v>12752</v>
      </c>
      <c r="C57" s="153">
        <f>SUMPRODUCT('表九（录入表）'!D$6:D$345*(LEFT('表九（录入表）'!$B$6:$B$345,LEN($A57))=$A57))</f>
        <v>0</v>
      </c>
      <c r="D57" s="153">
        <f>SUMPRODUCT('表九（录入表）'!E$6:E$345*(LEFT('表九（录入表）'!$B$6:$B$345,LEN($A57))=$A57))</f>
        <v>0</v>
      </c>
      <c r="E57" s="153">
        <f ca="1">SUMPRODUCT('表九（录入表）'!F$6:F$345*(LEFT('表九（录入表）'!$B$6:$B$345,LEN($A57))=$A57))</f>
        <v>0</v>
      </c>
      <c r="F57" s="150" t="str">
        <f ca="1" t="shared" si="3"/>
        <v/>
      </c>
      <c r="G57" s="150" t="str">
        <f ca="1" t="shared" si="4"/>
        <v/>
      </c>
      <c r="H57" s="57" t="s">
        <v>10032</v>
      </c>
      <c r="I57" s="58" t="s">
        <v>10033</v>
      </c>
      <c r="J57" s="151">
        <f>SUMPRODUCT('表九（录入表）'!D$6:D$345*(LEFT('表九（录入表）'!$B$6:$B$345,LEN($H57))=$H57))</f>
        <v>0</v>
      </c>
      <c r="K57" s="152">
        <f>SUMPRODUCT('表九（录入表）'!E$6:E$345*(LEFT('表九（录入表）'!$B$6:$B$345,LEN($H57))=$H57))</f>
        <v>0</v>
      </c>
      <c r="L57" s="152">
        <f ca="1">SUMPRODUCT('表九（录入表）'!F$6:F$345*(LEFT('表九（录入表）'!$B$6:$B$345,LEN($H57))=$H57))</f>
        <v>0</v>
      </c>
      <c r="M57" s="90" t="str">
        <f ca="1" t="shared" si="5"/>
        <v/>
      </c>
      <c r="N57" s="90" t="str">
        <f ca="1" t="shared" si="6"/>
        <v/>
      </c>
    </row>
    <row r="58" ht="17.1" customHeight="1" spans="1:14">
      <c r="A58" s="147" t="s">
        <v>12753</v>
      </c>
      <c r="B58" s="129" t="s">
        <v>12749</v>
      </c>
      <c r="C58" s="153">
        <f>SUMPRODUCT('表九（录入表）'!D$6:D$345*(LEFT('表九（录入表）'!$B$6:$B$345,LEN($A58))=$A58))</f>
        <v>0</v>
      </c>
      <c r="D58" s="153">
        <f>SUMPRODUCT('表九（录入表）'!E$6:E$345*(LEFT('表九（录入表）'!$B$6:$B$345,LEN($A58))=$A58))</f>
        <v>0</v>
      </c>
      <c r="E58" s="153">
        <f ca="1">SUMPRODUCT('表九（录入表）'!F$6:F$345*(LEFT('表九（录入表）'!$B$6:$B$345,LEN($A58))=$A58))</f>
        <v>0</v>
      </c>
      <c r="F58" s="150" t="str">
        <f ca="1" t="shared" si="3"/>
        <v/>
      </c>
      <c r="G58" s="150" t="str">
        <f ca="1" t="shared" si="4"/>
        <v/>
      </c>
      <c r="H58" s="57" t="s">
        <v>12754</v>
      </c>
      <c r="I58" s="58" t="s">
        <v>12583</v>
      </c>
      <c r="J58" s="151">
        <f>SUMPRODUCT('表九（录入表）'!D$6:D$345*(LEFT('表九（录入表）'!$B$6:$B$345,LEN($H58))=$H58))</f>
        <v>0</v>
      </c>
      <c r="K58" s="152">
        <f>SUMPRODUCT('表九（录入表）'!E$6:E$345*(LEFT('表九（录入表）'!$B$6:$B$345,LEN($H58))=$H58))</f>
        <v>0</v>
      </c>
      <c r="L58" s="152">
        <f ca="1">SUMPRODUCT('表九（录入表）'!F$6:F$345*(LEFT('表九（录入表）'!$B$6:$B$345,LEN($H58))=$H58))</f>
        <v>0</v>
      </c>
      <c r="M58" s="90" t="str">
        <f ca="1" t="shared" si="5"/>
        <v/>
      </c>
      <c r="N58" s="90" t="str">
        <f ca="1" t="shared" si="6"/>
        <v/>
      </c>
    </row>
    <row r="59" ht="17.1" customHeight="1" spans="1:14">
      <c r="A59" s="57"/>
      <c r="B59" s="58"/>
      <c r="C59" s="154"/>
      <c r="D59" s="116"/>
      <c r="E59" s="116"/>
      <c r="F59" s="155"/>
      <c r="G59" s="155"/>
      <c r="H59" s="57" t="s">
        <v>12755</v>
      </c>
      <c r="I59" s="58" t="s">
        <v>10037</v>
      </c>
      <c r="J59" s="153">
        <f>SUMPRODUCT('表九（录入表）'!D$6:D$345*(LEFT('表九（录入表）'!$B$6:$B$345,LEN($H59))=$H59))</f>
        <v>0</v>
      </c>
      <c r="K59" s="153">
        <f>SUMPRODUCT('表九（录入表）'!E$6:E$345*(LEFT('表九（录入表）'!$B$6:$B$345,LEN($H59))=$H59))</f>
        <v>0</v>
      </c>
      <c r="L59" s="153">
        <f ca="1">SUMPRODUCT('表九（录入表）'!F$6:F$345*(LEFT('表九（录入表）'!$B$6:$B$345,LEN($H59))=$H59))</f>
        <v>0</v>
      </c>
      <c r="M59" s="90" t="str">
        <f ca="1" t="shared" si="5"/>
        <v/>
      </c>
      <c r="N59" s="90" t="str">
        <f ca="1" t="shared" si="6"/>
        <v/>
      </c>
    </row>
    <row r="60" ht="17.1" customHeight="1" spans="1:14">
      <c r="A60" s="57"/>
      <c r="B60" s="58"/>
      <c r="C60" s="154"/>
      <c r="D60" s="116"/>
      <c r="E60" s="116"/>
      <c r="F60" s="155"/>
      <c r="G60" s="155"/>
      <c r="H60" s="57" t="s">
        <v>12756</v>
      </c>
      <c r="I60" s="58" t="s">
        <v>10039</v>
      </c>
      <c r="J60" s="153">
        <f>SUMPRODUCT('表九（录入表）'!D$6:D$345*(LEFT('表九（录入表）'!$B$6:$B$345,LEN($H60))=$H60))</f>
        <v>0</v>
      </c>
      <c r="K60" s="89">
        <f>SUMPRODUCT('表九（录入表）'!E$6:E$345*(LEFT('表九（录入表）'!$B$6:$B$345,LEN($H60))=$H60))</f>
        <v>0</v>
      </c>
      <c r="L60" s="89">
        <f ca="1">SUMPRODUCT('表九（录入表）'!F$6:F$345*(LEFT('表九（录入表）'!$B$6:$B$345,LEN($H60))=$H60))</f>
        <v>0</v>
      </c>
      <c r="M60" s="90" t="str">
        <f ca="1" t="shared" si="5"/>
        <v/>
      </c>
      <c r="N60" s="90" t="str">
        <f ca="1" t="shared" si="6"/>
        <v/>
      </c>
    </row>
    <row r="61" ht="17.1" customHeight="1" spans="1:14">
      <c r="A61" s="57"/>
      <c r="B61" s="58"/>
      <c r="C61" s="154"/>
      <c r="D61" s="116"/>
      <c r="E61" s="116"/>
      <c r="F61" s="155"/>
      <c r="G61" s="155"/>
      <c r="H61" s="57" t="s">
        <v>12757</v>
      </c>
      <c r="I61" s="58" t="s">
        <v>12758</v>
      </c>
      <c r="J61" s="153">
        <f>SUMPRODUCT('表九（录入表）'!D$6:D$345*(LEFT('表九（录入表）'!$B$6:$B$345,LEN($H61))=$H61))</f>
        <v>0</v>
      </c>
      <c r="K61" s="89">
        <f>SUMPRODUCT('表九（录入表）'!E$6:E$345*(LEFT('表九（录入表）'!$B$6:$B$345,LEN($H61))=$H61))</f>
        <v>0</v>
      </c>
      <c r="L61" s="89">
        <f ca="1">SUMPRODUCT('表九（录入表）'!F$6:F$345*(LEFT('表九（录入表）'!$B$6:$B$345,LEN($H61))=$H61))</f>
        <v>0</v>
      </c>
      <c r="M61" s="90" t="str">
        <f ca="1" t="shared" si="5"/>
        <v/>
      </c>
      <c r="N61" s="90" t="str">
        <f ca="1" t="shared" si="6"/>
        <v/>
      </c>
    </row>
    <row r="62" ht="17.1" customHeight="1" spans="1:14">
      <c r="A62" s="57"/>
      <c r="B62" s="58"/>
      <c r="C62" s="154"/>
      <c r="D62" s="116"/>
      <c r="E62" s="116"/>
      <c r="F62" s="155"/>
      <c r="G62" s="155"/>
      <c r="H62" s="57" t="s">
        <v>12759</v>
      </c>
      <c r="I62" s="58" t="s">
        <v>11337</v>
      </c>
      <c r="J62" s="153">
        <f>SUMPRODUCT('表九（录入表）'!D$6:D$345*(LEFT('表九（录入表）'!$B$6:$B$345,LEN($H62))=$H62))</f>
        <v>0</v>
      </c>
      <c r="K62" s="89">
        <f>SUMPRODUCT('表九（录入表）'!E$6:E$345*(LEFT('表九（录入表）'!$B$6:$B$345,LEN($H62))=$H62))</f>
        <v>0</v>
      </c>
      <c r="L62" s="89">
        <f ca="1">SUMPRODUCT('表九（录入表）'!F$6:F$345*(LEFT('表九（录入表）'!$B$6:$B$345,LEN($H62))=$H62))</f>
        <v>0</v>
      </c>
      <c r="M62" s="90" t="str">
        <f ca="1" t="shared" si="5"/>
        <v/>
      </c>
      <c r="N62" s="90" t="str">
        <f ca="1" t="shared" si="6"/>
        <v/>
      </c>
    </row>
    <row r="63" ht="17.1" customHeight="1" spans="1:14">
      <c r="A63" s="57"/>
      <c r="B63" s="58"/>
      <c r="C63" s="154"/>
      <c r="D63" s="116"/>
      <c r="E63" s="116"/>
      <c r="F63" s="155"/>
      <c r="G63" s="155"/>
      <c r="H63" s="57" t="s">
        <v>12760</v>
      </c>
      <c r="I63" s="58" t="s">
        <v>10061</v>
      </c>
      <c r="J63" s="153">
        <f>SUMPRODUCT('表九（录入表）'!D$6:D$345*(LEFT('表九（录入表）'!$B$6:$B$345,LEN($H63))=$H63))</f>
        <v>0</v>
      </c>
      <c r="K63" s="89">
        <f>SUMPRODUCT('表九（录入表）'!E$6:E$345*(LEFT('表九（录入表）'!$B$6:$B$345,LEN($H63))=$H63))</f>
        <v>0</v>
      </c>
      <c r="L63" s="89">
        <f ca="1">SUMPRODUCT('表九（录入表）'!F$6:F$345*(LEFT('表九（录入表）'!$B$6:$B$345,LEN($H63))=$H63))</f>
        <v>0</v>
      </c>
      <c r="M63" s="90" t="str">
        <f ca="1" t="shared" si="5"/>
        <v/>
      </c>
      <c r="N63" s="90" t="str">
        <f ca="1" t="shared" si="6"/>
        <v/>
      </c>
    </row>
    <row r="64" ht="17.1" customHeight="1" spans="1:14">
      <c r="A64" s="57"/>
      <c r="B64" s="58"/>
      <c r="C64" s="154"/>
      <c r="D64" s="116"/>
      <c r="E64" s="116"/>
      <c r="F64" s="155"/>
      <c r="G64" s="155"/>
      <c r="H64" s="57" t="s">
        <v>10062</v>
      </c>
      <c r="I64" s="58" t="s">
        <v>10063</v>
      </c>
      <c r="J64" s="151">
        <f>SUMPRODUCT('表九（录入表）'!D$6:D$345*(LEFT('表九（录入表）'!$B$6:$B$345,LEN($H64))=$H64))</f>
        <v>0</v>
      </c>
      <c r="K64" s="151">
        <f>SUMPRODUCT('表九（录入表）'!E$6:E$345*(LEFT('表九（录入表）'!$B$6:$B$345,LEN($H64))=$H64))</f>
        <v>0</v>
      </c>
      <c r="L64" s="151">
        <f ca="1">SUMPRODUCT('表九（录入表）'!F$6:F$345*(LEFT('表九（录入表）'!$B$6:$B$345,LEN($H64))=$H64))</f>
        <v>2400</v>
      </c>
      <c r="M64" s="90" t="str">
        <f ca="1" t="shared" si="5"/>
        <v/>
      </c>
      <c r="N64" s="90" t="str">
        <f ca="1" t="shared" si="6"/>
        <v/>
      </c>
    </row>
    <row r="65" ht="17.1" customHeight="1" spans="1:14">
      <c r="A65" s="57"/>
      <c r="B65" s="58"/>
      <c r="C65" s="154"/>
      <c r="D65" s="116"/>
      <c r="E65" s="116"/>
      <c r="F65" s="155"/>
      <c r="G65" s="155"/>
      <c r="H65" s="57" t="s">
        <v>12761</v>
      </c>
      <c r="I65" s="58" t="s">
        <v>12762</v>
      </c>
      <c r="J65" s="151">
        <f>SUMPRODUCT('表九（录入表）'!D$6:D$345*(LEFT('表九（录入表）'!$B$6:$B$345,LEN($H65))=$H65))</f>
        <v>0</v>
      </c>
      <c r="K65" s="152">
        <f>SUMPRODUCT('表九（录入表）'!E$6:E$345*(LEFT('表九（录入表）'!$B$6:$B$345,LEN($H65))=$H65))</f>
        <v>0</v>
      </c>
      <c r="L65" s="152">
        <f ca="1">SUMPRODUCT('表九（录入表）'!F$6:F$345*(LEFT('表九（录入表）'!$B$6:$B$345,LEN($H65))=$H65))</f>
        <v>0</v>
      </c>
      <c r="M65" s="90" t="str">
        <f ca="1" t="shared" si="5"/>
        <v/>
      </c>
      <c r="N65" s="90" t="str">
        <f ca="1" t="shared" si="6"/>
        <v/>
      </c>
    </row>
    <row r="66" ht="17.1" customHeight="1" spans="1:14">
      <c r="A66" s="57"/>
      <c r="B66" s="58"/>
      <c r="C66" s="154"/>
      <c r="D66" s="116"/>
      <c r="E66" s="116"/>
      <c r="F66" s="155"/>
      <c r="G66" s="155"/>
      <c r="H66" s="57" t="s">
        <v>12763</v>
      </c>
      <c r="I66" s="58" t="s">
        <v>12764</v>
      </c>
      <c r="J66" s="153">
        <f>SUMPRODUCT('表九（录入表）'!D$6:D$345*(LEFT('表九（录入表）'!$B$6:$B$345,LEN($H66))=$H66))</f>
        <v>0</v>
      </c>
      <c r="K66" s="89">
        <f>SUMPRODUCT('表九（录入表）'!E$6:E$345*(LEFT('表九（录入表）'!$B$6:$B$345,LEN($H66))=$H66))</f>
        <v>0</v>
      </c>
      <c r="L66" s="89">
        <f ca="1">SUMPRODUCT('表九（录入表）'!F$6:F$345*(LEFT('表九（录入表）'!$B$6:$B$345,LEN($H66))=$H66))</f>
        <v>0</v>
      </c>
      <c r="M66" s="90" t="str">
        <f ca="1" t="shared" si="5"/>
        <v/>
      </c>
      <c r="N66" s="90" t="str">
        <f ca="1" t="shared" si="6"/>
        <v/>
      </c>
    </row>
    <row r="67" ht="17.1" customHeight="1" spans="1:14">
      <c r="A67" s="57"/>
      <c r="B67" s="58"/>
      <c r="C67" s="154"/>
      <c r="D67" s="116"/>
      <c r="E67" s="116"/>
      <c r="F67" s="155"/>
      <c r="G67" s="155"/>
      <c r="H67" s="57" t="s">
        <v>12765</v>
      </c>
      <c r="I67" s="58" t="s">
        <v>12766</v>
      </c>
      <c r="J67" s="153">
        <f>SUMPRODUCT('表九（录入表）'!D$6:D$345*(LEFT('表九（录入表）'!$B$6:$B$345,LEN($H67))=$H67))</f>
        <v>0</v>
      </c>
      <c r="K67" s="89">
        <f>SUMPRODUCT('表九（录入表）'!E$6:E$345*(LEFT('表九（录入表）'!$B$6:$B$345,LEN($H67))=$H67))</f>
        <v>0</v>
      </c>
      <c r="L67" s="89">
        <f ca="1">SUMPRODUCT('表九（录入表）'!F$6:F$345*(LEFT('表九（录入表）'!$B$6:$B$345,LEN($H67))=$H67))</f>
        <v>0</v>
      </c>
      <c r="M67" s="90" t="str">
        <f ca="1" t="shared" si="5"/>
        <v/>
      </c>
      <c r="N67" s="90" t="str">
        <f ca="1" t="shared" si="6"/>
        <v/>
      </c>
    </row>
    <row r="68" ht="17.1" customHeight="1" spans="1:14">
      <c r="A68" s="57"/>
      <c r="B68" s="58"/>
      <c r="C68" s="154"/>
      <c r="D68" s="116"/>
      <c r="E68" s="116"/>
      <c r="F68" s="155"/>
      <c r="G68" s="155"/>
      <c r="H68" s="57" t="s">
        <v>12767</v>
      </c>
      <c r="I68" s="58" t="s">
        <v>12768</v>
      </c>
      <c r="J68" s="153">
        <f>SUMPRODUCT('表九（录入表）'!D$6:D$345*(LEFT('表九（录入表）'!$B$6:$B$345,LEN($H68))=$H68))</f>
        <v>0</v>
      </c>
      <c r="K68" s="89">
        <f>SUMPRODUCT('表九（录入表）'!E$6:E$345*(LEFT('表九（录入表）'!$B$6:$B$345,LEN($H68))=$H68))</f>
        <v>0</v>
      </c>
      <c r="L68" s="89">
        <f ca="1">SUMPRODUCT('表九（录入表）'!F$6:F$345*(LEFT('表九（录入表）'!$B$6:$B$345,LEN($H68))=$H68))</f>
        <v>0</v>
      </c>
      <c r="M68" s="90" t="str">
        <f ca="1" t="shared" si="5"/>
        <v/>
      </c>
      <c r="N68" s="90" t="str">
        <f ca="1" t="shared" si="6"/>
        <v/>
      </c>
    </row>
    <row r="69" ht="17.1" customHeight="1" spans="1:14">
      <c r="A69" s="57"/>
      <c r="B69" s="58"/>
      <c r="C69" s="154"/>
      <c r="D69" s="116"/>
      <c r="E69" s="116"/>
      <c r="F69" s="155"/>
      <c r="G69" s="155"/>
      <c r="H69" s="57" t="s">
        <v>12769</v>
      </c>
      <c r="I69" s="58" t="s">
        <v>12770</v>
      </c>
      <c r="J69" s="153">
        <f>SUMPRODUCT('表九（录入表）'!D$6:D$345*(LEFT('表九（录入表）'!$B$6:$B$345,LEN($H69))=$H69))</f>
        <v>0</v>
      </c>
      <c r="K69" s="89">
        <f>SUMPRODUCT('表九（录入表）'!E$6:E$345*(LEFT('表九（录入表）'!$B$6:$B$345,LEN($H69))=$H69))</f>
        <v>0</v>
      </c>
      <c r="L69" s="89">
        <f ca="1">SUMPRODUCT('表九（录入表）'!F$6:F$345*(LEFT('表九（录入表）'!$B$6:$B$345,LEN($H69))=$H69))</f>
        <v>0</v>
      </c>
      <c r="M69" s="90" t="str">
        <f ca="1" t="shared" si="5"/>
        <v/>
      </c>
      <c r="N69" s="90" t="str">
        <f ca="1" t="shared" si="6"/>
        <v/>
      </c>
    </row>
    <row r="70" ht="17.1" customHeight="1" spans="1:14">
      <c r="A70" s="57"/>
      <c r="B70" s="58"/>
      <c r="C70" s="154"/>
      <c r="D70" s="116"/>
      <c r="E70" s="116"/>
      <c r="F70" s="155"/>
      <c r="G70" s="155"/>
      <c r="H70" s="57" t="s">
        <v>12771</v>
      </c>
      <c r="I70" s="58" t="s">
        <v>12772</v>
      </c>
      <c r="J70" s="151">
        <f>SUMPRODUCT('表九（录入表）'!D$6:D$345*(LEFT('表九（录入表）'!$B$6:$B$345,LEN($H70))=$H70))</f>
        <v>0</v>
      </c>
      <c r="K70" s="151">
        <f>SUMPRODUCT('表九（录入表）'!E$6:E$345*(LEFT('表九（录入表）'!$B$6:$B$345,LEN($H70))=$H70))</f>
        <v>0</v>
      </c>
      <c r="L70" s="151">
        <f ca="1">SUMPRODUCT('表九（录入表）'!F$6:F$345*(LEFT('表九（录入表）'!$B$6:$B$345,LEN($H70))=$H70))</f>
        <v>0</v>
      </c>
      <c r="M70" s="90" t="str">
        <f ca="1" t="shared" si="5"/>
        <v/>
      </c>
      <c r="N70" s="90" t="str">
        <f ca="1" t="shared" si="6"/>
        <v/>
      </c>
    </row>
    <row r="71" ht="17.1" customHeight="1" spans="1:14">
      <c r="A71" s="57"/>
      <c r="B71" s="58"/>
      <c r="C71" s="154"/>
      <c r="D71" s="116"/>
      <c r="E71" s="116"/>
      <c r="F71" s="155"/>
      <c r="G71" s="155"/>
      <c r="H71" s="57" t="s">
        <v>12773</v>
      </c>
      <c r="I71" s="58" t="s">
        <v>12774</v>
      </c>
      <c r="J71" s="153">
        <f>SUMPRODUCT('表九（录入表）'!D$6:D$345*(LEFT('表九（录入表）'!$B$6:$B$345,LEN($H71))=$H71))</f>
        <v>0</v>
      </c>
      <c r="K71" s="89">
        <f>SUMPRODUCT('表九（录入表）'!E$6:E$345*(LEFT('表九（录入表）'!$B$6:$B$345,LEN($H71))=$H71))</f>
        <v>0</v>
      </c>
      <c r="L71" s="89">
        <f ca="1">SUMPRODUCT('表九（录入表）'!F$6:F$345*(LEFT('表九（录入表）'!$B$6:$B$345,LEN($H71))=$H71))</f>
        <v>0</v>
      </c>
      <c r="M71" s="90" t="str">
        <f ca="1" t="shared" si="5"/>
        <v/>
      </c>
      <c r="N71" s="90" t="str">
        <f ca="1" t="shared" si="6"/>
        <v/>
      </c>
    </row>
    <row r="72" ht="17.1" customHeight="1" spans="1:14">
      <c r="A72" s="57"/>
      <c r="B72" s="58"/>
      <c r="C72" s="154"/>
      <c r="D72" s="116"/>
      <c r="E72" s="116"/>
      <c r="F72" s="155"/>
      <c r="G72" s="155"/>
      <c r="H72" s="57" t="s">
        <v>12775</v>
      </c>
      <c r="I72" s="58" t="s">
        <v>12776</v>
      </c>
      <c r="J72" s="153">
        <f>SUMPRODUCT('表九（录入表）'!D$6:D$345*(LEFT('表九（录入表）'!$B$6:$B$345,LEN($H72))=$H72))</f>
        <v>0</v>
      </c>
      <c r="K72" s="89">
        <f>SUMPRODUCT('表九（录入表）'!E$6:E$345*(LEFT('表九（录入表）'!$B$6:$B$345,LEN($H72))=$H72))</f>
        <v>0</v>
      </c>
      <c r="L72" s="89">
        <f ca="1">SUMPRODUCT('表九（录入表）'!F$6:F$345*(LEFT('表九（录入表）'!$B$6:$B$345,LEN($H72))=$H72))</f>
        <v>0</v>
      </c>
      <c r="M72" s="90" t="str">
        <f ca="1" t="shared" ref="M72:M135" si="7">IFERROR($L72/J72,"")</f>
        <v/>
      </c>
      <c r="N72" s="90" t="str">
        <f ca="1" t="shared" ref="N72:N135" si="8">IFERROR($L72/K72,"")</f>
        <v/>
      </c>
    </row>
    <row r="73" ht="17.1" customHeight="1" spans="1:14">
      <c r="A73" s="57"/>
      <c r="B73" s="58"/>
      <c r="C73" s="154"/>
      <c r="D73" s="116"/>
      <c r="E73" s="116"/>
      <c r="F73" s="155"/>
      <c r="G73" s="155"/>
      <c r="H73" s="57" t="s">
        <v>12777</v>
      </c>
      <c r="I73" s="58" t="s">
        <v>12778</v>
      </c>
      <c r="J73" s="153">
        <f>SUMPRODUCT('表九（录入表）'!D$6:D$345*(LEFT('表九（录入表）'!$B$6:$B$345,LEN($H73))=$H73))</f>
        <v>0</v>
      </c>
      <c r="K73" s="89">
        <f>SUMPRODUCT('表九（录入表）'!E$6:E$345*(LEFT('表九（录入表）'!$B$6:$B$345,LEN($H73))=$H73))</f>
        <v>0</v>
      </c>
      <c r="L73" s="89">
        <f ca="1">SUMPRODUCT('表九（录入表）'!F$6:F$345*(LEFT('表九（录入表）'!$B$6:$B$345,LEN($H73))=$H73))</f>
        <v>0</v>
      </c>
      <c r="M73" s="90" t="str">
        <f ca="1" t="shared" si="7"/>
        <v/>
      </c>
      <c r="N73" s="90" t="str">
        <f ca="1" t="shared" si="8"/>
        <v/>
      </c>
    </row>
    <row r="74" ht="17.1" customHeight="1" spans="1:14">
      <c r="A74" s="57"/>
      <c r="B74" s="58"/>
      <c r="C74" s="154"/>
      <c r="D74" s="116"/>
      <c r="E74" s="116"/>
      <c r="F74" s="155"/>
      <c r="G74" s="155"/>
      <c r="H74" s="57" t="s">
        <v>12779</v>
      </c>
      <c r="I74" s="58" t="s">
        <v>12780</v>
      </c>
      <c r="J74" s="153">
        <f>SUMPRODUCT('表九（录入表）'!D$6:D$345*(LEFT('表九（录入表）'!$B$6:$B$345,LEN($H74))=$H74))</f>
        <v>0</v>
      </c>
      <c r="K74" s="153">
        <f>SUMPRODUCT('表九（录入表）'!E$6:E$345*(LEFT('表九（录入表）'!$B$6:$B$345,LEN($H74))=$H74))</f>
        <v>0</v>
      </c>
      <c r="L74" s="153">
        <f ca="1">SUMPRODUCT('表九（录入表）'!F$6:F$345*(LEFT('表九（录入表）'!$B$6:$B$345,LEN($H74))=$H74))</f>
        <v>0</v>
      </c>
      <c r="M74" s="90" t="str">
        <f ca="1" t="shared" si="7"/>
        <v/>
      </c>
      <c r="N74" s="90" t="str">
        <f ca="1" t="shared" si="8"/>
        <v/>
      </c>
    </row>
    <row r="75" ht="17.1" customHeight="1" spans="1:14">
      <c r="A75" s="57"/>
      <c r="B75" s="58"/>
      <c r="C75" s="154"/>
      <c r="D75" s="116"/>
      <c r="E75" s="116"/>
      <c r="F75" s="155"/>
      <c r="G75" s="155"/>
      <c r="H75" s="57" t="s">
        <v>12781</v>
      </c>
      <c r="I75" s="58" t="s">
        <v>12583</v>
      </c>
      <c r="J75" s="151">
        <f>SUMPRODUCT('表九（录入表）'!D$6:D$345*(LEFT('表九（录入表）'!$B$6:$B$345,LEN($H75))=$H75))</f>
        <v>0</v>
      </c>
      <c r="K75" s="152">
        <f>SUMPRODUCT('表九（录入表）'!E$6:E$345*(LEFT('表九（录入表）'!$B$6:$B$345,LEN($H75))=$H75))</f>
        <v>0</v>
      </c>
      <c r="L75" s="152">
        <f ca="1">SUMPRODUCT('表九（录入表）'!F$6:F$345*(LEFT('表九（录入表）'!$B$6:$B$345,LEN($H75))=$H75))</f>
        <v>2400</v>
      </c>
      <c r="M75" s="90" t="str">
        <f ca="1" t="shared" si="7"/>
        <v/>
      </c>
      <c r="N75" s="90" t="str">
        <f ca="1" t="shared" si="8"/>
        <v/>
      </c>
    </row>
    <row r="76" ht="17.1" customHeight="1" spans="1:14">
      <c r="A76" s="57"/>
      <c r="B76" s="58"/>
      <c r="C76" s="154"/>
      <c r="D76" s="116"/>
      <c r="E76" s="116"/>
      <c r="F76" s="155"/>
      <c r="G76" s="155"/>
      <c r="H76" s="57" t="s">
        <v>12782</v>
      </c>
      <c r="I76" s="58" t="s">
        <v>12783</v>
      </c>
      <c r="J76" s="153">
        <f>SUMPRODUCT('表九（录入表）'!D$6:D$345*(LEFT('表九（录入表）'!$B$6:$B$345,LEN($H76))=$H76))</f>
        <v>0</v>
      </c>
      <c r="K76" s="89">
        <f>SUMPRODUCT('表九（录入表）'!E$6:E$345*(LEFT('表九（录入表）'!$B$6:$B$345,LEN($H76))=$H76))</f>
        <v>0</v>
      </c>
      <c r="L76" s="89">
        <f ca="1">SUMPRODUCT('表九（录入表）'!F$6:F$345*(LEFT('表九（录入表）'!$B$6:$B$345,LEN($H76))=$H76))</f>
        <v>0</v>
      </c>
      <c r="M76" s="90" t="str">
        <f ca="1" t="shared" si="7"/>
        <v/>
      </c>
      <c r="N76" s="90" t="str">
        <f ca="1" t="shared" si="8"/>
        <v/>
      </c>
    </row>
    <row r="77" ht="17.1" customHeight="1" spans="1:14">
      <c r="A77" s="57"/>
      <c r="B77" s="58"/>
      <c r="C77" s="154"/>
      <c r="D77" s="116"/>
      <c r="E77" s="116"/>
      <c r="F77" s="155"/>
      <c r="G77" s="155"/>
      <c r="H77" s="57" t="s">
        <v>12784</v>
      </c>
      <c r="I77" s="58" t="s">
        <v>12785</v>
      </c>
      <c r="J77" s="153">
        <f>SUMPRODUCT('表九（录入表）'!D$6:D$345*(LEFT('表九（录入表）'!$B$6:$B$345,LEN($H77))=$H77))</f>
        <v>0</v>
      </c>
      <c r="K77" s="89">
        <f>SUMPRODUCT('表九（录入表）'!E$6:E$345*(LEFT('表九（录入表）'!$B$6:$B$345,LEN($H77))=$H77))</f>
        <v>0</v>
      </c>
      <c r="L77" s="89">
        <f ca="1">SUMPRODUCT('表九（录入表）'!F$6:F$345*(LEFT('表九（录入表）'!$B$6:$B$345,LEN($H77))=$H77))</f>
        <v>0</v>
      </c>
      <c r="M77" s="90" t="str">
        <f ca="1" t="shared" si="7"/>
        <v/>
      </c>
      <c r="N77" s="90" t="str">
        <f ca="1" t="shared" si="8"/>
        <v/>
      </c>
    </row>
    <row r="78" ht="17.1" customHeight="1" spans="1:14">
      <c r="A78" s="57"/>
      <c r="B78" s="58"/>
      <c r="C78" s="154"/>
      <c r="D78" s="116"/>
      <c r="E78" s="116"/>
      <c r="F78" s="155"/>
      <c r="G78" s="155"/>
      <c r="H78" s="57" t="s">
        <v>12786</v>
      </c>
      <c r="I78" s="58" t="s">
        <v>12787</v>
      </c>
      <c r="J78" s="153">
        <f>SUMPRODUCT('表九（录入表）'!D$6:D$345*(LEFT('表九（录入表）'!$B$6:$B$345,LEN($H78))=$H78))</f>
        <v>0</v>
      </c>
      <c r="K78" s="153">
        <f>SUMPRODUCT('表九（录入表）'!E$6:E$345*(LEFT('表九（录入表）'!$B$6:$B$345,LEN($H78))=$H78))</f>
        <v>0</v>
      </c>
      <c r="L78" s="153">
        <f ca="1">SUMPRODUCT('表九（录入表）'!F$6:F$345*(LEFT('表九（录入表）'!$B$6:$B$345,LEN($H78))=$H78))</f>
        <v>0</v>
      </c>
      <c r="M78" s="90" t="str">
        <f ca="1" t="shared" si="7"/>
        <v/>
      </c>
      <c r="N78" s="90" t="str">
        <f ca="1" t="shared" si="8"/>
        <v/>
      </c>
    </row>
    <row r="79" ht="17.1" customHeight="1" spans="1:14">
      <c r="A79" s="57"/>
      <c r="B79" s="58"/>
      <c r="C79" s="154"/>
      <c r="D79" s="116"/>
      <c r="E79" s="116"/>
      <c r="F79" s="155"/>
      <c r="G79" s="155"/>
      <c r="H79" s="57" t="s">
        <v>12788</v>
      </c>
      <c r="I79" s="58" t="s">
        <v>10091</v>
      </c>
      <c r="J79" s="153">
        <f>SUMPRODUCT('表九（录入表）'!D$6:D$345*(LEFT('表九（录入表）'!$B$6:$B$345,LEN($H79))=$H79))</f>
        <v>0</v>
      </c>
      <c r="K79" s="89">
        <f>SUMPRODUCT('表九（录入表）'!E$6:E$345*(LEFT('表九（录入表）'!$B$6:$B$345,LEN($H79))=$H79))</f>
        <v>0</v>
      </c>
      <c r="L79" s="89">
        <f ca="1">SUMPRODUCT('表九（录入表）'!F$6:F$345*(LEFT('表九（录入表）'!$B$6:$B$345,LEN($H79))=$H79))</f>
        <v>2400</v>
      </c>
      <c r="M79" s="90" t="str">
        <f ca="1" t="shared" si="7"/>
        <v/>
      </c>
      <c r="N79" s="90" t="str">
        <f ca="1" t="shared" si="8"/>
        <v/>
      </c>
    </row>
    <row r="80" ht="17.1" customHeight="1" spans="1:14">
      <c r="A80" s="57"/>
      <c r="B80" s="58"/>
      <c r="C80" s="154"/>
      <c r="D80" s="116"/>
      <c r="E80" s="116"/>
      <c r="F80" s="155"/>
      <c r="G80" s="155"/>
      <c r="H80" s="57" t="s">
        <v>10092</v>
      </c>
      <c r="I80" s="58" t="s">
        <v>10093</v>
      </c>
      <c r="J80" s="151">
        <f>SUMPRODUCT('表九（录入表）'!D$6:D$345*(LEFT('表九（录入表）'!$B$6:$B$345,LEN($H80))=$H80))</f>
        <v>987</v>
      </c>
      <c r="K80" s="152">
        <f>SUMPRODUCT('表九（录入表）'!E$6:E$345*(LEFT('表九（录入表）'!$B$6:$B$345,LEN($H80))=$H80))</f>
        <v>27566</v>
      </c>
      <c r="L80" s="152">
        <f ca="1">SUMPRODUCT('表九（录入表）'!F$6:F$345*(LEFT('表九（录入表）'!$B$6:$B$345,LEN($H80))=$H80))</f>
        <v>1692</v>
      </c>
      <c r="M80" s="90">
        <f ca="1" t="shared" si="7"/>
        <v>1.71428571428571</v>
      </c>
      <c r="N80" s="90">
        <f ca="1" t="shared" si="8"/>
        <v>0.0613799608213016</v>
      </c>
    </row>
    <row r="81" ht="17.1" customHeight="1" spans="1:14">
      <c r="A81" s="57"/>
      <c r="B81" s="58"/>
      <c r="C81" s="154"/>
      <c r="D81" s="116"/>
      <c r="E81" s="116"/>
      <c r="F81" s="155"/>
      <c r="G81" s="155"/>
      <c r="H81" s="57" t="s">
        <v>12789</v>
      </c>
      <c r="I81" s="58" t="s">
        <v>12790</v>
      </c>
      <c r="J81" s="151">
        <f>SUMPRODUCT('表九（录入表）'!D$6:D$345*(LEFT('表九（录入表）'!$B$6:$B$345,LEN($H81))=$H81))</f>
        <v>987</v>
      </c>
      <c r="K81" s="152">
        <f>SUMPRODUCT('表九（录入表）'!E$6:E$345*(LEFT('表九（录入表）'!$B$6:$B$345,LEN($H81))=$H81))</f>
        <v>5574</v>
      </c>
      <c r="L81" s="152">
        <f ca="1">SUMPRODUCT('表九（录入表）'!F$6:F$345*(LEFT('表九（录入表）'!$B$6:$B$345,LEN($H81))=$H81))</f>
        <v>1692</v>
      </c>
      <c r="M81" s="90">
        <f ca="1" t="shared" si="7"/>
        <v>1.71428571428571</v>
      </c>
      <c r="N81" s="90">
        <f ca="1" t="shared" si="8"/>
        <v>0.303552206673843</v>
      </c>
    </row>
    <row r="82" ht="17.1" customHeight="1" spans="1:14">
      <c r="A82" s="57"/>
      <c r="B82" s="58"/>
      <c r="C82" s="154"/>
      <c r="D82" s="116"/>
      <c r="E82" s="116"/>
      <c r="F82" s="155"/>
      <c r="G82" s="155"/>
      <c r="H82" s="57" t="s">
        <v>12791</v>
      </c>
      <c r="I82" s="58" t="s">
        <v>12792</v>
      </c>
      <c r="J82" s="153">
        <f>SUMPRODUCT('表九（录入表）'!D$6:D$345*(LEFT('表九（录入表）'!$B$6:$B$345,LEN($H82))=$H82))</f>
        <v>522</v>
      </c>
      <c r="K82" s="153">
        <f>SUMPRODUCT('表九（录入表）'!E$6:E$345*(LEFT('表九（录入表）'!$B$6:$B$345,LEN($H82))=$H82))</f>
        <v>813</v>
      </c>
      <c r="L82" s="153">
        <f ca="1">SUMPRODUCT('表九（录入表）'!F$6:F$345*(LEFT('表九（录入表）'!$B$6:$B$345,LEN($H82))=$H82))</f>
        <v>600</v>
      </c>
      <c r="M82" s="90">
        <f ca="1" t="shared" si="7"/>
        <v>1.14942528735632</v>
      </c>
      <c r="N82" s="90">
        <f ca="1" t="shared" si="8"/>
        <v>0.738007380073801</v>
      </c>
    </row>
    <row r="83" ht="17.1" customHeight="1" spans="1:14">
      <c r="A83" s="57"/>
      <c r="B83" s="58"/>
      <c r="C83" s="154"/>
      <c r="D83" s="116"/>
      <c r="E83" s="116"/>
      <c r="F83" s="155"/>
      <c r="G83" s="155"/>
      <c r="H83" s="57" t="s">
        <v>12793</v>
      </c>
      <c r="I83" s="58" t="s">
        <v>12794</v>
      </c>
      <c r="J83" s="153">
        <f>SUMPRODUCT('表九（录入表）'!D$6:D$345*(LEFT('表九（录入表）'!$B$6:$B$345,LEN($H83))=$H83))</f>
        <v>0</v>
      </c>
      <c r="K83" s="89">
        <f>SUMPRODUCT('表九（录入表）'!E$6:E$345*(LEFT('表九（录入表）'!$B$6:$B$345,LEN($H83))=$H83))</f>
        <v>771</v>
      </c>
      <c r="L83" s="89">
        <f ca="1">SUMPRODUCT('表九（录入表）'!F$6:F$345*(LEFT('表九（录入表）'!$B$6:$B$345,LEN($H83))=$H83))</f>
        <v>0</v>
      </c>
      <c r="M83" s="90" t="str">
        <f ca="1" t="shared" si="7"/>
        <v/>
      </c>
      <c r="N83" s="90">
        <f ca="1" t="shared" si="8"/>
        <v>0</v>
      </c>
    </row>
    <row r="84" ht="17.1" customHeight="1" spans="1:14">
      <c r="A84" s="57"/>
      <c r="B84" s="58"/>
      <c r="C84" s="154"/>
      <c r="D84" s="116"/>
      <c r="E84" s="116"/>
      <c r="F84" s="155"/>
      <c r="G84" s="155"/>
      <c r="H84" s="57" t="s">
        <v>12795</v>
      </c>
      <c r="I84" s="58" t="s">
        <v>12796</v>
      </c>
      <c r="J84" s="153">
        <f>SUMPRODUCT('表九（录入表）'!D$6:D$345*(LEFT('表九（录入表）'!$B$6:$B$345,LEN($H84))=$H84))</f>
        <v>0</v>
      </c>
      <c r="K84" s="89">
        <f>SUMPRODUCT('表九（录入表）'!E$6:E$345*(LEFT('表九（录入表）'!$B$6:$B$345,LEN($H84))=$H84))</f>
        <v>450</v>
      </c>
      <c r="L84" s="89">
        <f ca="1">SUMPRODUCT('表九（录入表）'!F$6:F$345*(LEFT('表九（录入表）'!$B$6:$B$345,LEN($H84))=$H84))</f>
        <v>0</v>
      </c>
      <c r="M84" s="90" t="str">
        <f ca="1" t="shared" si="7"/>
        <v/>
      </c>
      <c r="N84" s="90">
        <f ca="1" t="shared" si="8"/>
        <v>0</v>
      </c>
    </row>
    <row r="85" ht="17.1" customHeight="1" spans="1:14">
      <c r="A85" s="57"/>
      <c r="B85" s="58"/>
      <c r="C85" s="154"/>
      <c r="D85" s="116"/>
      <c r="E85" s="116"/>
      <c r="F85" s="155"/>
      <c r="G85" s="155"/>
      <c r="H85" s="57" t="s">
        <v>12797</v>
      </c>
      <c r="I85" s="58" t="s">
        <v>12798</v>
      </c>
      <c r="J85" s="153">
        <f>SUMPRODUCT('表九（录入表）'!D$6:D$345*(LEFT('表九（录入表）'!$B$6:$B$345,LEN($H85))=$H85))</f>
        <v>165</v>
      </c>
      <c r="K85" s="89">
        <f>SUMPRODUCT('表九（录入表）'!E$6:E$345*(LEFT('表九（录入表）'!$B$6:$B$345,LEN($H85))=$H85))</f>
        <v>350</v>
      </c>
      <c r="L85" s="89">
        <f ca="1">SUMPRODUCT('表九（录入表）'!F$6:F$345*(LEFT('表九（录入表）'!$B$6:$B$345,LEN($H85))=$H85))</f>
        <v>200</v>
      </c>
      <c r="M85" s="90">
        <f ca="1" t="shared" si="7"/>
        <v>1.21212121212121</v>
      </c>
      <c r="N85" s="90">
        <f ca="1" t="shared" si="8"/>
        <v>0.571428571428571</v>
      </c>
    </row>
    <row r="86" ht="17.1" customHeight="1" spans="1:14">
      <c r="A86" s="57"/>
      <c r="B86" s="58"/>
      <c r="C86" s="154"/>
      <c r="D86" s="116"/>
      <c r="E86" s="116"/>
      <c r="F86" s="155"/>
      <c r="G86" s="155"/>
      <c r="H86" s="57" t="s">
        <v>12799</v>
      </c>
      <c r="I86" s="58" t="s">
        <v>12800</v>
      </c>
      <c r="J86" s="153">
        <f>SUMPRODUCT('表九（录入表）'!D$6:D$345*(LEFT('表九（录入表）'!$B$6:$B$345,LEN($H86))=$H86))</f>
        <v>0</v>
      </c>
      <c r="K86" s="89">
        <f>SUMPRODUCT('表九（录入表）'!E$6:E$345*(LEFT('表九（录入表）'!$B$6:$B$345,LEN($H86))=$H86))</f>
        <v>3190</v>
      </c>
      <c r="L86" s="89">
        <f ca="1">SUMPRODUCT('表九（录入表）'!F$6:F$345*(LEFT('表九（录入表）'!$B$6:$B$345,LEN($H86))=$H86))</f>
        <v>0</v>
      </c>
      <c r="M86" s="90" t="str">
        <f ca="1" t="shared" si="7"/>
        <v/>
      </c>
      <c r="N86" s="90">
        <f ca="1" t="shared" si="8"/>
        <v>0</v>
      </c>
    </row>
    <row r="87" ht="17.1" customHeight="1" spans="1:14">
      <c r="A87" s="57"/>
      <c r="B87" s="58"/>
      <c r="C87" s="154"/>
      <c r="D87" s="116"/>
      <c r="E87" s="116"/>
      <c r="F87" s="155"/>
      <c r="G87" s="155"/>
      <c r="H87" s="57" t="s">
        <v>12801</v>
      </c>
      <c r="I87" s="58" t="s">
        <v>12802</v>
      </c>
      <c r="J87" s="153">
        <f>SUMPRODUCT('表九（录入表）'!D$6:D$345*(LEFT('表九（录入表）'!$B$6:$B$345,LEN($H87))=$H87))</f>
        <v>0</v>
      </c>
      <c r="K87" s="89">
        <f>SUMPRODUCT('表九（录入表）'!E$6:E$345*(LEFT('表九（录入表）'!$B$6:$B$345,LEN($H87))=$H87))</f>
        <v>0</v>
      </c>
      <c r="L87" s="89">
        <f ca="1">SUMPRODUCT('表九（录入表）'!F$6:F$345*(LEFT('表九（录入表）'!$B$6:$B$345,LEN($H87))=$H87))</f>
        <v>0</v>
      </c>
      <c r="M87" s="90" t="str">
        <f ca="1" t="shared" si="7"/>
        <v/>
      </c>
      <c r="N87" s="90" t="str">
        <f ca="1" t="shared" si="8"/>
        <v/>
      </c>
    </row>
    <row r="88" ht="17.1" customHeight="1" spans="1:14">
      <c r="A88" s="57"/>
      <c r="B88" s="58"/>
      <c r="C88" s="154"/>
      <c r="D88" s="116"/>
      <c r="E88" s="116"/>
      <c r="F88" s="155"/>
      <c r="G88" s="155"/>
      <c r="H88" s="57" t="s">
        <v>12803</v>
      </c>
      <c r="I88" s="58" t="s">
        <v>12804</v>
      </c>
      <c r="J88" s="153">
        <f>SUMPRODUCT('表九（录入表）'!D$6:D$345*(LEFT('表九（录入表）'!$B$6:$B$345,LEN($H88))=$H88))</f>
        <v>0</v>
      </c>
      <c r="K88" s="153">
        <f>SUMPRODUCT('表九（录入表）'!E$6:E$345*(LEFT('表九（录入表）'!$B$6:$B$345,LEN($H88))=$H88))</f>
        <v>0</v>
      </c>
      <c r="L88" s="153">
        <f ca="1">SUMPRODUCT('表九（录入表）'!F$6:F$345*(LEFT('表九（录入表）'!$B$6:$B$345,LEN($H88))=$H88))</f>
        <v>0</v>
      </c>
      <c r="M88" s="90" t="str">
        <f ca="1" t="shared" si="7"/>
        <v/>
      </c>
      <c r="N88" s="90" t="str">
        <f ca="1" t="shared" si="8"/>
        <v/>
      </c>
    </row>
    <row r="89" ht="17.1" customHeight="1" spans="1:14">
      <c r="A89" s="57"/>
      <c r="B89" s="58"/>
      <c r="C89" s="154"/>
      <c r="D89" s="116"/>
      <c r="E89" s="116"/>
      <c r="F89" s="155"/>
      <c r="G89" s="155"/>
      <c r="H89" s="57" t="s">
        <v>12805</v>
      </c>
      <c r="I89" s="58" t="s">
        <v>12806</v>
      </c>
      <c r="J89" s="153">
        <f>SUMPRODUCT('表九（录入表）'!D$6:D$345*(LEFT('表九（录入表）'!$B$6:$B$345,LEN($H89))=$H89))</f>
        <v>0</v>
      </c>
      <c r="K89" s="89">
        <f>SUMPRODUCT('表九（录入表）'!E$6:E$345*(LEFT('表九（录入表）'!$B$6:$B$345,LEN($H89))=$H89))</f>
        <v>0</v>
      </c>
      <c r="L89" s="89">
        <f ca="1">SUMPRODUCT('表九（录入表）'!F$6:F$345*(LEFT('表九（录入表）'!$B$6:$B$345,LEN($H89))=$H89))</f>
        <v>0</v>
      </c>
      <c r="M89" s="90" t="str">
        <f ca="1" t="shared" si="7"/>
        <v/>
      </c>
      <c r="N89" s="90" t="str">
        <f ca="1" t="shared" si="8"/>
        <v/>
      </c>
    </row>
    <row r="90" ht="17.1" customHeight="1" spans="1:14">
      <c r="A90" s="57"/>
      <c r="B90" s="58"/>
      <c r="C90" s="154"/>
      <c r="D90" s="116"/>
      <c r="E90" s="116"/>
      <c r="F90" s="155"/>
      <c r="G90" s="155"/>
      <c r="H90" s="57" t="s">
        <v>12807</v>
      </c>
      <c r="I90" s="58" t="s">
        <v>12808</v>
      </c>
      <c r="J90" s="153">
        <f>SUMPRODUCT('表九（录入表）'!D$6:D$345*(LEFT('表九（录入表）'!$B$6:$B$345,LEN($H90))=$H90))</f>
        <v>0</v>
      </c>
      <c r="K90" s="89">
        <f>SUMPRODUCT('表九（录入表）'!E$6:E$345*(LEFT('表九（录入表）'!$B$6:$B$345,LEN($H90))=$H90))</f>
        <v>0</v>
      </c>
      <c r="L90" s="89">
        <f ca="1">SUMPRODUCT('表九（录入表）'!F$6:F$345*(LEFT('表九（录入表）'!$B$6:$B$345,LEN($H90))=$H90))</f>
        <v>0</v>
      </c>
      <c r="M90" s="90" t="str">
        <f ca="1" t="shared" si="7"/>
        <v/>
      </c>
      <c r="N90" s="90" t="str">
        <f ca="1" t="shared" si="8"/>
        <v/>
      </c>
    </row>
    <row r="91" ht="17.1" customHeight="1" spans="1:14">
      <c r="A91" s="57"/>
      <c r="B91" s="58"/>
      <c r="C91" s="154"/>
      <c r="D91" s="116"/>
      <c r="E91" s="116"/>
      <c r="F91" s="155"/>
      <c r="G91" s="155"/>
      <c r="H91" s="57" t="s">
        <v>12809</v>
      </c>
      <c r="I91" s="58" t="s">
        <v>12810</v>
      </c>
      <c r="J91" s="153">
        <f>SUMPRODUCT('表九（录入表）'!D$6:D$345*(LEFT('表九（录入表）'!$B$6:$B$345,LEN($H91))=$H91))</f>
        <v>0</v>
      </c>
      <c r="K91" s="153">
        <f>SUMPRODUCT('表九（录入表）'!E$6:E$345*(LEFT('表九（录入表）'!$B$6:$B$345,LEN($H91))=$H91))</f>
        <v>0</v>
      </c>
      <c r="L91" s="153">
        <f ca="1">SUMPRODUCT('表九（录入表）'!F$6:F$345*(LEFT('表九（录入表）'!$B$6:$B$345,LEN($H91))=$H91))</f>
        <v>0</v>
      </c>
      <c r="M91" s="90" t="str">
        <f ca="1" t="shared" si="7"/>
        <v/>
      </c>
      <c r="N91" s="90" t="str">
        <f ca="1" t="shared" si="8"/>
        <v/>
      </c>
    </row>
    <row r="92" ht="17.1" customHeight="1" spans="1:14">
      <c r="A92" s="57"/>
      <c r="B92" s="58"/>
      <c r="C92" s="154"/>
      <c r="D92" s="116"/>
      <c r="E92" s="116"/>
      <c r="F92" s="155"/>
      <c r="G92" s="155"/>
      <c r="H92" s="57" t="s">
        <v>12811</v>
      </c>
      <c r="I92" s="115" t="s">
        <v>12812</v>
      </c>
      <c r="J92" s="153">
        <f>SUMPRODUCT('表九（录入表）'!D$6:D$345*(LEFT('表九（录入表）'!$B$6:$B$345,LEN($H92))=$H92))</f>
        <v>0</v>
      </c>
      <c r="K92" s="89">
        <f>SUMPRODUCT('表九（录入表）'!E$6:E$345*(LEFT('表九（录入表）'!$B$6:$B$345,LEN($H92))=$H92))</f>
        <v>0</v>
      </c>
      <c r="L92" s="89">
        <f ca="1">SUMPRODUCT('表九（录入表）'!F$6:F$345*(LEFT('表九（录入表）'!$B$6:$B$345,LEN($H92))=$H92))</f>
        <v>0</v>
      </c>
      <c r="M92" s="90" t="str">
        <f ca="1" t="shared" si="7"/>
        <v/>
      </c>
      <c r="N92" s="90" t="str">
        <f ca="1" t="shared" si="8"/>
        <v/>
      </c>
    </row>
    <row r="93" ht="17.1" customHeight="1" spans="1:14">
      <c r="A93" s="57"/>
      <c r="B93" s="58"/>
      <c r="C93" s="154"/>
      <c r="D93" s="116"/>
      <c r="E93" s="116"/>
      <c r="F93" s="155"/>
      <c r="G93" s="155"/>
      <c r="H93" s="57" t="s">
        <v>12813</v>
      </c>
      <c r="I93" s="115" t="s">
        <v>12814</v>
      </c>
      <c r="J93" s="153">
        <f>SUMPRODUCT('表九（录入表）'!D$6:D$345*(LEFT('表九（录入表）'!$B$6:$B$345,LEN($H93))=$H93))</f>
        <v>0</v>
      </c>
      <c r="K93" s="89">
        <f>SUMPRODUCT('表九（录入表）'!E$6:E$345*(LEFT('表九（录入表）'!$B$6:$B$345,LEN($H93))=$H93))</f>
        <v>0</v>
      </c>
      <c r="L93" s="89">
        <f ca="1">SUMPRODUCT('表九（录入表）'!F$6:F$345*(LEFT('表九（录入表）'!$B$6:$B$345,LEN($H93))=$H93))</f>
        <v>0</v>
      </c>
      <c r="M93" s="90" t="str">
        <f ca="1" t="shared" si="7"/>
        <v/>
      </c>
      <c r="N93" s="90" t="str">
        <f ca="1" t="shared" si="8"/>
        <v/>
      </c>
    </row>
    <row r="94" ht="17.1" customHeight="1" spans="1:14">
      <c r="A94" s="57"/>
      <c r="B94" s="58"/>
      <c r="C94" s="154"/>
      <c r="D94" s="116"/>
      <c r="E94" s="116"/>
      <c r="F94" s="155"/>
      <c r="G94" s="155"/>
      <c r="H94" s="57" t="s">
        <v>12815</v>
      </c>
      <c r="I94" s="115" t="s">
        <v>12816</v>
      </c>
      <c r="J94" s="153">
        <f>SUMPRODUCT('表九（录入表）'!D$6:D$345*(LEFT('表九（录入表）'!$B$6:$B$345,LEN($H94))=$H94))</f>
        <v>0</v>
      </c>
      <c r="K94" s="89">
        <f>SUMPRODUCT('表九（录入表）'!E$6:E$345*(LEFT('表九（录入表）'!$B$6:$B$345,LEN($H94))=$H94))</f>
        <v>0</v>
      </c>
      <c r="L94" s="89">
        <f ca="1">SUMPRODUCT('表九（录入表）'!F$6:F$345*(LEFT('表九（录入表）'!$B$6:$B$345,LEN($H94))=$H94))</f>
        <v>0</v>
      </c>
      <c r="M94" s="90" t="str">
        <f ca="1" t="shared" si="7"/>
        <v/>
      </c>
      <c r="N94" s="90" t="str">
        <f ca="1" t="shared" si="8"/>
        <v/>
      </c>
    </row>
    <row r="95" ht="17.1" customHeight="1" spans="1:14">
      <c r="A95" s="57"/>
      <c r="B95" s="58"/>
      <c r="C95" s="154"/>
      <c r="D95" s="116"/>
      <c r="E95" s="116"/>
      <c r="F95" s="155"/>
      <c r="G95" s="155"/>
      <c r="H95" s="57" t="s">
        <v>12817</v>
      </c>
      <c r="I95" s="58" t="s">
        <v>12818</v>
      </c>
      <c r="J95" s="153">
        <f>SUMPRODUCT('表九（录入表）'!D$6:D$345*(LEFT('表九（录入表）'!$B$6:$B$345,LEN($H95))=$H95))</f>
        <v>0</v>
      </c>
      <c r="K95" s="89">
        <f>SUMPRODUCT('表九（录入表）'!E$6:E$345*(LEFT('表九（录入表）'!$B$6:$B$345,LEN($H95))=$H95))</f>
        <v>0</v>
      </c>
      <c r="L95" s="89">
        <f ca="1">SUMPRODUCT('表九（录入表）'!F$6:F$345*(LEFT('表九（录入表）'!$B$6:$B$345,LEN($H95))=$H95))</f>
        <v>0</v>
      </c>
      <c r="M95" s="90" t="str">
        <f ca="1" t="shared" si="7"/>
        <v/>
      </c>
      <c r="N95" s="90" t="str">
        <f ca="1" t="shared" si="8"/>
        <v/>
      </c>
    </row>
    <row r="96" ht="17.1" customHeight="1" spans="1:14">
      <c r="A96" s="57"/>
      <c r="B96" s="58"/>
      <c r="C96" s="154"/>
      <c r="D96" s="116"/>
      <c r="E96" s="116"/>
      <c r="F96" s="155"/>
      <c r="G96" s="155"/>
      <c r="H96" s="57" t="s">
        <v>12819</v>
      </c>
      <c r="I96" s="115" t="s">
        <v>12820</v>
      </c>
      <c r="J96" s="153">
        <f>SUMPRODUCT('表九（录入表）'!D$6:D$345*(LEFT('表九（录入表）'!$B$6:$B$345,LEN($H96))=$H96))</f>
        <v>300</v>
      </c>
      <c r="K96" s="89">
        <f>SUMPRODUCT('表九（录入表）'!E$6:E$345*(LEFT('表九（录入表）'!$B$6:$B$345,LEN($H96))=$H96))</f>
        <v>0</v>
      </c>
      <c r="L96" s="89">
        <f ca="1">SUMPRODUCT('表九（录入表）'!F$6:F$345*(LEFT('表九（录入表）'!$B$6:$B$345,LEN($H96))=$H96))</f>
        <v>892</v>
      </c>
      <c r="M96" s="90">
        <f ca="1" t="shared" si="7"/>
        <v>2.97333333333333</v>
      </c>
      <c r="N96" s="90" t="str">
        <f ca="1" t="shared" si="8"/>
        <v/>
      </c>
    </row>
    <row r="97" ht="17.1" customHeight="1" spans="1:14">
      <c r="A97" s="57"/>
      <c r="B97" s="58"/>
      <c r="C97" s="154"/>
      <c r="D97" s="116"/>
      <c r="E97" s="116"/>
      <c r="F97" s="155"/>
      <c r="G97" s="155"/>
      <c r="H97" s="57" t="s">
        <v>12821</v>
      </c>
      <c r="I97" s="115" t="s">
        <v>12822</v>
      </c>
      <c r="J97" s="151">
        <f>SUMPRODUCT('表九（录入表）'!D$6:D$345*(LEFT('表九（录入表）'!$B$6:$B$345,LEN($H97))=$H97))</f>
        <v>0</v>
      </c>
      <c r="K97" s="152">
        <f>SUMPRODUCT('表九（录入表）'!E$6:E$345*(LEFT('表九（录入表）'!$B$6:$B$345,LEN($H97))=$H97))</f>
        <v>0</v>
      </c>
      <c r="L97" s="152">
        <f ca="1">SUMPRODUCT('表九（录入表）'!F$6:F$345*(LEFT('表九（录入表）'!$B$6:$B$345,LEN($H97))=$H97))</f>
        <v>0</v>
      </c>
      <c r="M97" s="90" t="str">
        <f ca="1" t="shared" si="7"/>
        <v/>
      </c>
      <c r="N97" s="90" t="str">
        <f ca="1" t="shared" si="8"/>
        <v/>
      </c>
    </row>
    <row r="98" ht="17.1" customHeight="1" spans="1:14">
      <c r="A98" s="57"/>
      <c r="B98" s="58"/>
      <c r="C98" s="154"/>
      <c r="D98" s="116"/>
      <c r="E98" s="116"/>
      <c r="F98" s="155"/>
      <c r="G98" s="155"/>
      <c r="H98" s="57" t="s">
        <v>12823</v>
      </c>
      <c r="I98" s="115" t="s">
        <v>12792</v>
      </c>
      <c r="J98" s="153">
        <f>SUMPRODUCT('表九（录入表）'!D$6:D$345*(LEFT('表九（录入表）'!$B$6:$B$345,LEN($H98))=$H98))</f>
        <v>0</v>
      </c>
      <c r="K98" s="89">
        <f>SUMPRODUCT('表九（录入表）'!E$6:E$345*(LEFT('表九（录入表）'!$B$6:$B$345,LEN($H98))=$H98))</f>
        <v>0</v>
      </c>
      <c r="L98" s="89">
        <f ca="1">SUMPRODUCT('表九（录入表）'!F$6:F$345*(LEFT('表九（录入表）'!$B$6:$B$345,LEN($H98))=$H98))</f>
        <v>0</v>
      </c>
      <c r="M98" s="90" t="str">
        <f ca="1" t="shared" si="7"/>
        <v/>
      </c>
      <c r="N98" s="90" t="str">
        <f ca="1" t="shared" si="8"/>
        <v/>
      </c>
    </row>
    <row r="99" ht="17.1" customHeight="1" spans="1:14">
      <c r="A99" s="57"/>
      <c r="B99" s="58"/>
      <c r="C99" s="154"/>
      <c r="D99" s="116"/>
      <c r="E99" s="116"/>
      <c r="F99" s="155"/>
      <c r="G99" s="155"/>
      <c r="H99" s="57" t="s">
        <v>12824</v>
      </c>
      <c r="I99" s="58" t="s">
        <v>12794</v>
      </c>
      <c r="J99" s="153">
        <f>SUMPRODUCT('表九（录入表）'!D$6:D$345*(LEFT('表九（录入表）'!$B$6:$B$345,LEN($H99))=$H99))</f>
        <v>0</v>
      </c>
      <c r="K99" s="89">
        <f>SUMPRODUCT('表九（录入表）'!E$6:E$345*(LEFT('表九（录入表）'!$B$6:$B$345,LEN($H99))=$H99))</f>
        <v>0</v>
      </c>
      <c r="L99" s="89">
        <f ca="1">SUMPRODUCT('表九（录入表）'!F$6:F$345*(LEFT('表九（录入表）'!$B$6:$B$345,LEN($H99))=$H99))</f>
        <v>0</v>
      </c>
      <c r="M99" s="90" t="str">
        <f ca="1" t="shared" si="7"/>
        <v/>
      </c>
      <c r="N99" s="90" t="str">
        <f ca="1" t="shared" si="8"/>
        <v/>
      </c>
    </row>
    <row r="100" ht="17.1" customHeight="1" spans="1:14">
      <c r="A100" s="57"/>
      <c r="B100" s="58"/>
      <c r="C100" s="154"/>
      <c r="D100" s="116"/>
      <c r="E100" s="116"/>
      <c r="F100" s="155"/>
      <c r="G100" s="155"/>
      <c r="H100" s="57" t="s">
        <v>12825</v>
      </c>
      <c r="I100" s="115" t="s">
        <v>12826</v>
      </c>
      <c r="J100" s="153">
        <f>SUMPRODUCT('表九（录入表）'!D$6:D$345*(LEFT('表九（录入表）'!$B$6:$B$345,LEN($H100))=$H100))</f>
        <v>0</v>
      </c>
      <c r="K100" s="153">
        <f>SUMPRODUCT('表九（录入表）'!E$6:E$345*(LEFT('表九（录入表）'!$B$6:$B$345,LEN($H100))=$H100))</f>
        <v>0</v>
      </c>
      <c r="L100" s="153">
        <f ca="1">SUMPRODUCT('表九（录入表）'!F$6:F$345*(LEFT('表九（录入表）'!$B$6:$B$345,LEN($H100))=$H100))</f>
        <v>0</v>
      </c>
      <c r="M100" s="90" t="str">
        <f ca="1" t="shared" si="7"/>
        <v/>
      </c>
      <c r="N100" s="90" t="str">
        <f ca="1" t="shared" si="8"/>
        <v/>
      </c>
    </row>
    <row r="101" ht="17.1" customHeight="1" spans="1:14">
      <c r="A101" s="57"/>
      <c r="B101" s="58"/>
      <c r="C101" s="154"/>
      <c r="D101" s="116"/>
      <c r="E101" s="116"/>
      <c r="F101" s="155"/>
      <c r="G101" s="155"/>
      <c r="H101" s="57" t="s">
        <v>12827</v>
      </c>
      <c r="I101" s="115" t="s">
        <v>12828</v>
      </c>
      <c r="J101" s="151">
        <f>SUMPRODUCT('表九（录入表）'!D$6:D$345*(LEFT('表九（录入表）'!$B$6:$B$345,LEN($H101))=$H101))</f>
        <v>0</v>
      </c>
      <c r="K101" s="151">
        <f>SUMPRODUCT('表九（录入表）'!E$6:E$345*(LEFT('表九（录入表）'!$B$6:$B$345,LEN($H101))=$H101))</f>
        <v>0</v>
      </c>
      <c r="L101" s="151">
        <f ca="1">SUMPRODUCT('表九（录入表）'!F$6:F$345*(LEFT('表九（录入表）'!$B$6:$B$345,LEN($H101))=$H101))</f>
        <v>0</v>
      </c>
      <c r="M101" s="90" t="str">
        <f ca="1" t="shared" si="7"/>
        <v/>
      </c>
      <c r="N101" s="90" t="str">
        <f ca="1" t="shared" si="8"/>
        <v/>
      </c>
    </row>
    <row r="102" ht="17.1" customHeight="1" spans="1:14">
      <c r="A102" s="57"/>
      <c r="B102" s="58"/>
      <c r="C102" s="154"/>
      <c r="D102" s="116"/>
      <c r="E102" s="116"/>
      <c r="F102" s="155"/>
      <c r="G102" s="155"/>
      <c r="H102" s="57" t="s">
        <v>12829</v>
      </c>
      <c r="I102" s="115" t="s">
        <v>12830</v>
      </c>
      <c r="J102" s="151">
        <f>SUMPRODUCT('表九（录入表）'!D$6:D$345*(LEFT('表九（录入表）'!$B$6:$B$345,LEN($H102))=$H102))</f>
        <v>0</v>
      </c>
      <c r="K102" s="152">
        <f>SUMPRODUCT('表九（录入表）'!E$6:E$345*(LEFT('表九（录入表）'!$B$6:$B$345,LEN($H102))=$H102))</f>
        <v>0</v>
      </c>
      <c r="L102" s="152">
        <f ca="1">SUMPRODUCT('表九（录入表）'!F$6:F$345*(LEFT('表九（录入表）'!$B$6:$B$345,LEN($H102))=$H102))</f>
        <v>0</v>
      </c>
      <c r="M102" s="90" t="str">
        <f ca="1" t="shared" si="7"/>
        <v/>
      </c>
      <c r="N102" s="90" t="str">
        <f ca="1" t="shared" si="8"/>
        <v/>
      </c>
    </row>
    <row r="103" ht="17.1" customHeight="1" spans="1:14">
      <c r="A103" s="57"/>
      <c r="B103" s="58"/>
      <c r="C103" s="154"/>
      <c r="D103" s="116"/>
      <c r="E103" s="116"/>
      <c r="F103" s="155"/>
      <c r="G103" s="155"/>
      <c r="H103" s="57" t="s">
        <v>12831</v>
      </c>
      <c r="I103" s="115" t="s">
        <v>12832</v>
      </c>
      <c r="J103" s="153">
        <f>SUMPRODUCT('表九（录入表）'!D$6:D$345*(LEFT('表九（录入表）'!$B$6:$B$345,LEN($H103))=$H103))</f>
        <v>0</v>
      </c>
      <c r="K103" s="89">
        <f>SUMPRODUCT('表九（录入表）'!E$6:E$345*(LEFT('表九（录入表）'!$B$6:$B$345,LEN($H103))=$H103))</f>
        <v>0</v>
      </c>
      <c r="L103" s="89">
        <f ca="1">SUMPRODUCT('表九（录入表）'!F$6:F$345*(LEFT('表九（录入表）'!$B$6:$B$345,LEN($H103))=$H103))</f>
        <v>0</v>
      </c>
      <c r="M103" s="90" t="str">
        <f ca="1" t="shared" si="7"/>
        <v/>
      </c>
      <c r="N103" s="90" t="str">
        <f ca="1" t="shared" si="8"/>
        <v/>
      </c>
    </row>
    <row r="104" ht="17.1" customHeight="1" spans="1:14">
      <c r="A104" s="57"/>
      <c r="B104" s="58"/>
      <c r="C104" s="154"/>
      <c r="D104" s="116"/>
      <c r="E104" s="116"/>
      <c r="F104" s="155"/>
      <c r="G104" s="155"/>
      <c r="H104" s="57" t="s">
        <v>12833</v>
      </c>
      <c r="I104" s="115" t="s">
        <v>12834</v>
      </c>
      <c r="J104" s="153">
        <f>SUMPRODUCT('表九（录入表）'!D$6:D$345*(LEFT('表九（录入表）'!$B$6:$B$345,LEN($H104))=$H104))</f>
        <v>0</v>
      </c>
      <c r="K104" s="89">
        <f>SUMPRODUCT('表九（录入表）'!E$6:E$345*(LEFT('表九（录入表）'!$B$6:$B$345,LEN($H104))=$H104))</f>
        <v>0</v>
      </c>
      <c r="L104" s="89">
        <f ca="1">SUMPRODUCT('表九（录入表）'!F$6:F$345*(LEFT('表九（录入表）'!$B$6:$B$345,LEN($H104))=$H104))</f>
        <v>0</v>
      </c>
      <c r="M104" s="90" t="str">
        <f ca="1" t="shared" si="7"/>
        <v/>
      </c>
      <c r="N104" s="90" t="str">
        <f ca="1" t="shared" si="8"/>
        <v/>
      </c>
    </row>
    <row r="105" ht="17.1" customHeight="1" spans="1:14">
      <c r="A105" s="57"/>
      <c r="B105" s="58"/>
      <c r="C105" s="154"/>
      <c r="D105" s="116"/>
      <c r="E105" s="116"/>
      <c r="F105" s="155"/>
      <c r="G105" s="155"/>
      <c r="H105" s="57" t="s">
        <v>12835</v>
      </c>
      <c r="I105" s="58" t="s">
        <v>12836</v>
      </c>
      <c r="J105" s="153">
        <f>SUMPRODUCT('表九（录入表）'!D$6:D$345*(LEFT('表九（录入表）'!$B$6:$B$345,LEN($H105))=$H105))</f>
        <v>0</v>
      </c>
      <c r="K105" s="89">
        <f>SUMPRODUCT('表九（录入表）'!E$6:E$345*(LEFT('表九（录入表）'!$B$6:$B$345,LEN($H105))=$H105))</f>
        <v>0</v>
      </c>
      <c r="L105" s="89">
        <f ca="1">SUMPRODUCT('表九（录入表）'!F$6:F$345*(LEFT('表九（录入表）'!$B$6:$B$345,LEN($H105))=$H105))</f>
        <v>0</v>
      </c>
      <c r="M105" s="90" t="str">
        <f ca="1" t="shared" si="7"/>
        <v/>
      </c>
      <c r="N105" s="90" t="str">
        <f ca="1" t="shared" si="8"/>
        <v/>
      </c>
    </row>
    <row r="106" ht="17.1" customHeight="1" spans="1:14">
      <c r="A106" s="57"/>
      <c r="B106" s="58"/>
      <c r="C106" s="154"/>
      <c r="D106" s="116"/>
      <c r="E106" s="116"/>
      <c r="F106" s="155"/>
      <c r="G106" s="155"/>
      <c r="H106" s="57" t="s">
        <v>12837</v>
      </c>
      <c r="I106" s="115" t="s">
        <v>12838</v>
      </c>
      <c r="J106" s="153">
        <f>SUMPRODUCT('表九（录入表）'!D$6:D$345*(LEFT('表九（录入表）'!$B$6:$B$345,LEN($H106))=$H106))</f>
        <v>0</v>
      </c>
      <c r="K106" s="153">
        <f>SUMPRODUCT('表九（录入表）'!E$6:E$345*(LEFT('表九（录入表）'!$B$6:$B$345,LEN($H106))=$H106))</f>
        <v>0</v>
      </c>
      <c r="L106" s="153">
        <f ca="1">SUMPRODUCT('表九（录入表）'!F$6:F$345*(LEFT('表九（录入表）'!$B$6:$B$345,LEN($H106))=$H106))</f>
        <v>0</v>
      </c>
      <c r="M106" s="90" t="str">
        <f ca="1" t="shared" si="7"/>
        <v/>
      </c>
      <c r="N106" s="90" t="str">
        <f ca="1" t="shared" si="8"/>
        <v/>
      </c>
    </row>
    <row r="107" ht="17.1" customHeight="1" spans="1:14">
      <c r="A107" s="57"/>
      <c r="B107" s="58"/>
      <c r="C107" s="154"/>
      <c r="D107" s="116"/>
      <c r="E107" s="116"/>
      <c r="F107" s="155"/>
      <c r="G107" s="155"/>
      <c r="H107" s="57" t="s">
        <v>12839</v>
      </c>
      <c r="I107" s="115" t="s">
        <v>12840</v>
      </c>
      <c r="J107" s="153">
        <f>SUMPRODUCT('表九（录入表）'!D$6:D$345*(LEFT('表九（录入表）'!$B$6:$B$345,LEN($H107))=$H107))</f>
        <v>0</v>
      </c>
      <c r="K107" s="89">
        <f>SUMPRODUCT('表九（录入表）'!E$6:E$345*(LEFT('表九（录入表）'!$B$6:$B$345,LEN($H107))=$H107))</f>
        <v>0</v>
      </c>
      <c r="L107" s="89">
        <f ca="1">SUMPRODUCT('表九（录入表）'!F$6:F$345*(LEFT('表九（录入表）'!$B$6:$B$345,LEN($H107))=$H107))</f>
        <v>0</v>
      </c>
      <c r="M107" s="90" t="str">
        <f ca="1" t="shared" si="7"/>
        <v/>
      </c>
      <c r="N107" s="90" t="str">
        <f ca="1" t="shared" si="8"/>
        <v/>
      </c>
    </row>
    <row r="108" ht="17.1" customHeight="1" spans="1:14">
      <c r="A108" s="57"/>
      <c r="B108" s="58"/>
      <c r="C108" s="154"/>
      <c r="D108" s="116"/>
      <c r="E108" s="116"/>
      <c r="F108" s="155"/>
      <c r="G108" s="155"/>
      <c r="H108" s="57" t="s">
        <v>12841</v>
      </c>
      <c r="I108" s="115" t="s">
        <v>12842</v>
      </c>
      <c r="J108" s="151">
        <f>SUMPRODUCT('表九（录入表）'!D$6:D$345*(LEFT('表九（录入表）'!$B$6:$B$345,LEN($H108))=$H108))</f>
        <v>0</v>
      </c>
      <c r="K108" s="152">
        <f>SUMPRODUCT('表九（录入表）'!E$6:E$345*(LEFT('表九（录入表）'!$B$6:$B$345,LEN($H108))=$H108))</f>
        <v>4000</v>
      </c>
      <c r="L108" s="152">
        <f ca="1">SUMPRODUCT('表九（录入表）'!F$6:F$345*(LEFT('表九（录入表）'!$B$6:$B$345,LEN($H108))=$H108))</f>
        <v>0</v>
      </c>
      <c r="M108" s="90" t="str">
        <f ca="1" t="shared" si="7"/>
        <v/>
      </c>
      <c r="N108" s="90">
        <f ca="1" t="shared" si="8"/>
        <v>0</v>
      </c>
    </row>
    <row r="109" ht="17.1" customHeight="1" spans="1:14">
      <c r="A109" s="57"/>
      <c r="B109" s="58"/>
      <c r="C109" s="154"/>
      <c r="D109" s="116"/>
      <c r="E109" s="116"/>
      <c r="F109" s="155"/>
      <c r="G109" s="155"/>
      <c r="H109" s="57" t="s">
        <v>12843</v>
      </c>
      <c r="I109" s="115" t="s">
        <v>12844</v>
      </c>
      <c r="J109" s="153">
        <f>SUMPRODUCT('表九（录入表）'!D$6:D$345*(LEFT('表九（录入表）'!$B$6:$B$345,LEN($H109))=$H109))</f>
        <v>0</v>
      </c>
      <c r="K109" s="89">
        <f>SUMPRODUCT('表九（录入表）'!E$6:E$345*(LEFT('表九（录入表）'!$B$6:$B$345,LEN($H109))=$H109))</f>
        <v>0</v>
      </c>
      <c r="L109" s="89">
        <f ca="1">SUMPRODUCT('表九（录入表）'!F$6:F$345*(LEFT('表九（录入表）'!$B$6:$B$345,LEN($H109))=$H109))</f>
        <v>0</v>
      </c>
      <c r="M109" s="90" t="str">
        <f ca="1" t="shared" si="7"/>
        <v/>
      </c>
      <c r="N109" s="90" t="str">
        <f ca="1" t="shared" si="8"/>
        <v/>
      </c>
    </row>
    <row r="110" ht="17.1" customHeight="1" spans="1:14">
      <c r="A110" s="57"/>
      <c r="B110" s="58"/>
      <c r="C110" s="154"/>
      <c r="D110" s="116"/>
      <c r="E110" s="116"/>
      <c r="F110" s="155"/>
      <c r="G110" s="155"/>
      <c r="H110" s="57" t="s">
        <v>12845</v>
      </c>
      <c r="I110" s="115" t="s">
        <v>12846</v>
      </c>
      <c r="J110" s="153">
        <f>SUMPRODUCT('表九（录入表）'!D$6:D$345*(LEFT('表九（录入表）'!$B$6:$B$345,LEN($H110))=$H110))</f>
        <v>0</v>
      </c>
      <c r="K110" s="89">
        <f>SUMPRODUCT('表九（录入表）'!E$6:E$345*(LEFT('表九（录入表）'!$B$6:$B$345,LEN($H110))=$H110))</f>
        <v>0</v>
      </c>
      <c r="L110" s="89">
        <f ca="1">SUMPRODUCT('表九（录入表）'!F$6:F$345*(LEFT('表九（录入表）'!$B$6:$B$345,LEN($H110))=$H110))</f>
        <v>0</v>
      </c>
      <c r="M110" s="90" t="str">
        <f ca="1" t="shared" si="7"/>
        <v/>
      </c>
      <c r="N110" s="90" t="str">
        <f ca="1" t="shared" si="8"/>
        <v/>
      </c>
    </row>
    <row r="111" ht="17.1" customHeight="1" spans="1:14">
      <c r="A111" s="57"/>
      <c r="B111" s="58"/>
      <c r="C111" s="154"/>
      <c r="D111" s="116"/>
      <c r="E111" s="116"/>
      <c r="F111" s="155"/>
      <c r="G111" s="155"/>
      <c r="H111" s="57" t="s">
        <v>12847</v>
      </c>
      <c r="I111" s="115" t="s">
        <v>12848</v>
      </c>
      <c r="J111" s="153">
        <f>SUMPRODUCT('表九（录入表）'!D$6:D$345*(LEFT('表九（录入表）'!$B$6:$B$345,LEN($H111))=$H111))</f>
        <v>0</v>
      </c>
      <c r="K111" s="153">
        <f>SUMPRODUCT('表九（录入表）'!E$6:E$345*(LEFT('表九（录入表）'!$B$6:$B$345,LEN($H111))=$H111))</f>
        <v>4000</v>
      </c>
      <c r="L111" s="153">
        <f ca="1">SUMPRODUCT('表九（录入表）'!F$6:F$345*(LEFT('表九（录入表）'!$B$6:$B$345,LEN($H111))=$H111))</f>
        <v>0</v>
      </c>
      <c r="M111" s="90" t="str">
        <f ca="1" t="shared" si="7"/>
        <v/>
      </c>
      <c r="N111" s="90">
        <f ca="1" t="shared" si="8"/>
        <v>0</v>
      </c>
    </row>
    <row r="112" ht="17.1" customHeight="1" spans="1:14">
      <c r="A112" s="57"/>
      <c r="B112" s="58"/>
      <c r="C112" s="154"/>
      <c r="D112" s="116"/>
      <c r="E112" s="116"/>
      <c r="F112" s="155"/>
      <c r="G112" s="155"/>
      <c r="H112" s="57" t="s">
        <v>12849</v>
      </c>
      <c r="I112" s="115" t="s">
        <v>12850</v>
      </c>
      <c r="J112" s="151">
        <f>SUMPRODUCT('表九（录入表）'!D$6:D$345*(LEFT('表九（录入表）'!$B$6:$B$345,LEN($H112))=$H112))</f>
        <v>0</v>
      </c>
      <c r="K112" s="152">
        <f>SUMPRODUCT('表九（录入表）'!E$6:E$345*(LEFT('表九（录入表）'!$B$6:$B$345,LEN($H112))=$H112))</f>
        <v>0</v>
      </c>
      <c r="L112" s="152">
        <f ca="1">SUMPRODUCT('表九（录入表）'!F$6:F$345*(LEFT('表九（录入表）'!$B$6:$B$345,LEN($H112))=$H112))</f>
        <v>0</v>
      </c>
      <c r="M112" s="90" t="str">
        <f ca="1" t="shared" si="7"/>
        <v/>
      </c>
      <c r="N112" s="90" t="str">
        <f ca="1" t="shared" si="8"/>
        <v/>
      </c>
    </row>
    <row r="113" ht="17.1" customHeight="1" spans="1:14">
      <c r="A113" s="57"/>
      <c r="B113" s="58"/>
      <c r="C113" s="154"/>
      <c r="D113" s="116"/>
      <c r="E113" s="116"/>
      <c r="F113" s="155"/>
      <c r="G113" s="155"/>
      <c r="H113" s="57" t="s">
        <v>12851</v>
      </c>
      <c r="I113" s="115" t="s">
        <v>12792</v>
      </c>
      <c r="J113" s="153">
        <f>SUMPRODUCT('表九（录入表）'!D$6:D$345*(LEFT('表九（录入表）'!$B$6:$B$345,LEN($H113))=$H113))</f>
        <v>0</v>
      </c>
      <c r="K113" s="89">
        <f>SUMPRODUCT('表九（录入表）'!E$6:E$345*(LEFT('表九（录入表）'!$B$6:$B$345,LEN($H113))=$H113))</f>
        <v>0</v>
      </c>
      <c r="L113" s="89">
        <f ca="1">SUMPRODUCT('表九（录入表）'!F$6:F$345*(LEFT('表九（录入表）'!$B$6:$B$345,LEN($H113))=$H113))</f>
        <v>0</v>
      </c>
      <c r="M113" s="90" t="str">
        <f ca="1" t="shared" si="7"/>
        <v/>
      </c>
      <c r="N113" s="90" t="str">
        <f ca="1" t="shared" si="8"/>
        <v/>
      </c>
    </row>
    <row r="114" ht="17.1" customHeight="1" spans="1:14">
      <c r="A114" s="57"/>
      <c r="B114" s="58"/>
      <c r="C114" s="154"/>
      <c r="D114" s="116"/>
      <c r="E114" s="116"/>
      <c r="F114" s="155"/>
      <c r="G114" s="155"/>
      <c r="H114" s="57" t="s">
        <v>12852</v>
      </c>
      <c r="I114" s="115" t="s">
        <v>12794</v>
      </c>
      <c r="J114" s="153">
        <f>SUMPRODUCT('表九（录入表）'!D$6:D$345*(LEFT('表九（录入表）'!$B$6:$B$345,LEN($H114))=$H114))</f>
        <v>0</v>
      </c>
      <c r="K114" s="89">
        <f>SUMPRODUCT('表九（录入表）'!E$6:E$345*(LEFT('表九（录入表）'!$B$6:$B$345,LEN($H114))=$H114))</f>
        <v>0</v>
      </c>
      <c r="L114" s="89">
        <f ca="1">SUMPRODUCT('表九（录入表）'!F$6:F$345*(LEFT('表九（录入表）'!$B$6:$B$345,LEN($H114))=$H114))</f>
        <v>0</v>
      </c>
      <c r="M114" s="90" t="str">
        <f ca="1" t="shared" si="7"/>
        <v/>
      </c>
      <c r="N114" s="90" t="str">
        <f ca="1" t="shared" si="8"/>
        <v/>
      </c>
    </row>
    <row r="115" ht="17.1" customHeight="1" spans="1:14">
      <c r="A115" s="57"/>
      <c r="B115" s="58"/>
      <c r="C115" s="154"/>
      <c r="D115" s="116"/>
      <c r="E115" s="116"/>
      <c r="F115" s="155"/>
      <c r="G115" s="155"/>
      <c r="H115" s="57" t="s">
        <v>12853</v>
      </c>
      <c r="I115" s="115" t="s">
        <v>12854</v>
      </c>
      <c r="J115" s="153">
        <f>SUMPRODUCT('表九（录入表）'!D$6:D$345*(LEFT('表九（录入表）'!$B$6:$B$345,LEN($H115))=$H115))</f>
        <v>0</v>
      </c>
      <c r="K115" s="89">
        <f>SUMPRODUCT('表九（录入表）'!E$6:E$345*(LEFT('表九（录入表）'!$B$6:$B$345,LEN($H115))=$H115))</f>
        <v>0</v>
      </c>
      <c r="L115" s="89">
        <f ca="1">SUMPRODUCT('表九（录入表）'!F$6:F$345*(LEFT('表九（录入表）'!$B$6:$B$345,LEN($H115))=$H115))</f>
        <v>0</v>
      </c>
      <c r="M115" s="90" t="str">
        <f ca="1" t="shared" si="7"/>
        <v/>
      </c>
      <c r="N115" s="90" t="str">
        <f ca="1" t="shared" si="8"/>
        <v/>
      </c>
    </row>
    <row r="116" ht="17.1" customHeight="1" spans="1:14">
      <c r="A116" s="57"/>
      <c r="B116" s="58"/>
      <c r="C116" s="154"/>
      <c r="D116" s="116"/>
      <c r="E116" s="116"/>
      <c r="F116" s="155"/>
      <c r="G116" s="155"/>
      <c r="H116" s="57" t="s">
        <v>12855</v>
      </c>
      <c r="I116" s="115" t="s">
        <v>12856</v>
      </c>
      <c r="J116" s="151">
        <f>SUMPRODUCT('表九（录入表）'!D$6:D$345*(LEFT('表九（录入表）'!$B$6:$B$345,LEN($H116))=$H116))</f>
        <v>0</v>
      </c>
      <c r="K116" s="151">
        <f>SUMPRODUCT('表九（录入表）'!E$6:E$345*(LEFT('表九（录入表）'!$B$6:$B$345,LEN($H116))=$H116))</f>
        <v>0</v>
      </c>
      <c r="L116" s="151">
        <f ca="1">SUMPRODUCT('表九（录入表）'!F$6:F$345*(LEFT('表九（录入表）'!$B$6:$B$345,LEN($H116))=$H116))</f>
        <v>0</v>
      </c>
      <c r="M116" s="90" t="str">
        <f ca="1" t="shared" si="7"/>
        <v/>
      </c>
      <c r="N116" s="90" t="str">
        <f ca="1" t="shared" si="8"/>
        <v/>
      </c>
    </row>
    <row r="117" ht="17.1" customHeight="1" spans="1:14">
      <c r="A117" s="57"/>
      <c r="B117" s="58"/>
      <c r="C117" s="154"/>
      <c r="D117" s="116"/>
      <c r="E117" s="116"/>
      <c r="F117" s="155"/>
      <c r="G117" s="155"/>
      <c r="H117" s="57" t="s">
        <v>12857</v>
      </c>
      <c r="I117" s="58" t="s">
        <v>12792</v>
      </c>
      <c r="J117" s="153">
        <f>SUMPRODUCT('表九（录入表）'!D$6:D$345*(LEFT('表九（录入表）'!$B$6:$B$345,LEN($H117))=$H117))</f>
        <v>0</v>
      </c>
      <c r="K117" s="89">
        <f>SUMPRODUCT('表九（录入表）'!E$6:E$345*(LEFT('表九（录入表）'!$B$6:$B$345,LEN($H117))=$H117))</f>
        <v>0</v>
      </c>
      <c r="L117" s="89">
        <f ca="1">SUMPRODUCT('表九（录入表）'!F$6:F$345*(LEFT('表九（录入表）'!$B$6:$B$345,LEN($H117))=$H117))</f>
        <v>0</v>
      </c>
      <c r="M117" s="90" t="str">
        <f ca="1" t="shared" si="7"/>
        <v/>
      </c>
      <c r="N117" s="90" t="str">
        <f ca="1" t="shared" si="8"/>
        <v/>
      </c>
    </row>
    <row r="118" ht="17.1" customHeight="1" spans="1:14">
      <c r="A118" s="57"/>
      <c r="B118" s="58"/>
      <c r="C118" s="154"/>
      <c r="D118" s="116"/>
      <c r="E118" s="116"/>
      <c r="F118" s="155"/>
      <c r="G118" s="155"/>
      <c r="H118" s="57" t="s">
        <v>12858</v>
      </c>
      <c r="I118" s="58" t="s">
        <v>12794</v>
      </c>
      <c r="J118" s="153">
        <f>SUMPRODUCT('表九（录入表）'!D$6:D$345*(LEFT('表九（录入表）'!$B$6:$B$345,LEN($H118))=$H118))</f>
        <v>0</v>
      </c>
      <c r="K118" s="89">
        <f>SUMPRODUCT('表九（录入表）'!E$6:E$345*(LEFT('表九（录入表）'!$B$6:$B$345,LEN($H118))=$H118))</f>
        <v>0</v>
      </c>
      <c r="L118" s="89">
        <f ca="1">SUMPRODUCT('表九（录入表）'!F$6:F$345*(LEFT('表九（录入表）'!$B$6:$B$345,LEN($H118))=$H118))</f>
        <v>0</v>
      </c>
      <c r="M118" s="90" t="str">
        <f ca="1" t="shared" si="7"/>
        <v/>
      </c>
      <c r="N118" s="90" t="str">
        <f ca="1" t="shared" si="8"/>
        <v/>
      </c>
    </row>
    <row r="119" ht="17.1" customHeight="1" spans="1:14">
      <c r="A119" s="57"/>
      <c r="B119" s="58"/>
      <c r="C119" s="154"/>
      <c r="D119" s="116"/>
      <c r="E119" s="116"/>
      <c r="F119" s="155"/>
      <c r="G119" s="155"/>
      <c r="H119" s="57" t="s">
        <v>12859</v>
      </c>
      <c r="I119" s="58" t="s">
        <v>12860</v>
      </c>
      <c r="J119" s="153">
        <f>SUMPRODUCT('表九（录入表）'!D$6:D$345*(LEFT('表九（录入表）'!$B$6:$B$345,LEN($H119))=$H119))</f>
        <v>0</v>
      </c>
      <c r="K119" s="153">
        <f>SUMPRODUCT('表九（录入表）'!E$6:E$345*(LEFT('表九（录入表）'!$B$6:$B$345,LEN($H119))=$H119))</f>
        <v>0</v>
      </c>
      <c r="L119" s="153">
        <f ca="1">SUMPRODUCT('表九（录入表）'!F$6:F$345*(LEFT('表九（录入表）'!$B$6:$B$345,LEN($H119))=$H119))</f>
        <v>0</v>
      </c>
      <c r="M119" s="90" t="str">
        <f ca="1" t="shared" si="7"/>
        <v/>
      </c>
      <c r="N119" s="90" t="str">
        <f ca="1" t="shared" si="8"/>
        <v/>
      </c>
    </row>
    <row r="120" ht="17.1" customHeight="1" spans="1:14">
      <c r="A120" s="57"/>
      <c r="B120" s="58"/>
      <c r="C120" s="154"/>
      <c r="D120" s="116"/>
      <c r="E120" s="116"/>
      <c r="F120" s="155"/>
      <c r="G120" s="155"/>
      <c r="H120" s="57" t="s">
        <v>12861</v>
      </c>
      <c r="I120" s="58" t="s">
        <v>12862</v>
      </c>
      <c r="J120" s="151">
        <f>SUMPRODUCT('表九（录入表）'!D$6:D$345*(LEFT('表九（录入表）'!$B$6:$B$345,LEN($H120))=$H120))</f>
        <v>0</v>
      </c>
      <c r="K120" s="152">
        <f>SUMPRODUCT('表九（录入表）'!E$6:E$345*(LEFT('表九（录入表）'!$B$6:$B$345,LEN($H120))=$H120))</f>
        <v>0</v>
      </c>
      <c r="L120" s="152">
        <f ca="1">SUMPRODUCT('表九（录入表）'!F$6:F$345*(LEFT('表九（录入表）'!$B$6:$B$345,LEN($H120))=$H120))</f>
        <v>0</v>
      </c>
      <c r="M120" s="90" t="str">
        <f ca="1" t="shared" si="7"/>
        <v/>
      </c>
      <c r="N120" s="90" t="str">
        <f ca="1" t="shared" si="8"/>
        <v/>
      </c>
    </row>
    <row r="121" ht="17.1" customHeight="1" spans="1:14">
      <c r="A121" s="57"/>
      <c r="B121" s="58"/>
      <c r="C121" s="154"/>
      <c r="D121" s="116"/>
      <c r="E121" s="116"/>
      <c r="F121" s="155"/>
      <c r="G121" s="155"/>
      <c r="H121" s="57" t="s">
        <v>12863</v>
      </c>
      <c r="I121" s="58" t="s">
        <v>12832</v>
      </c>
      <c r="J121" s="153">
        <f>SUMPRODUCT('表九（录入表）'!D$6:D$345*(LEFT('表九（录入表）'!$B$6:$B$345,LEN($H121))=$H121))</f>
        <v>0</v>
      </c>
      <c r="K121" s="89">
        <f>SUMPRODUCT('表九（录入表）'!E$6:E$345*(LEFT('表九（录入表）'!$B$6:$B$345,LEN($H121))=$H121))</f>
        <v>0</v>
      </c>
      <c r="L121" s="89">
        <f ca="1">SUMPRODUCT('表九（录入表）'!F$6:F$345*(LEFT('表九（录入表）'!$B$6:$B$345,LEN($H121))=$H121))</f>
        <v>0</v>
      </c>
      <c r="M121" s="90" t="str">
        <f ca="1" t="shared" si="7"/>
        <v/>
      </c>
      <c r="N121" s="90" t="str">
        <f ca="1" t="shared" si="8"/>
        <v/>
      </c>
    </row>
    <row r="122" ht="17.1" customHeight="1" spans="1:14">
      <c r="A122" s="57"/>
      <c r="B122" s="58"/>
      <c r="C122" s="154"/>
      <c r="D122" s="116"/>
      <c r="E122" s="116"/>
      <c r="F122" s="155"/>
      <c r="G122" s="155"/>
      <c r="H122" s="57" t="s">
        <v>12864</v>
      </c>
      <c r="I122" s="58" t="s">
        <v>12834</v>
      </c>
      <c r="J122" s="153">
        <f>SUMPRODUCT('表九（录入表）'!D$6:D$345*(LEFT('表九（录入表）'!$B$6:$B$345,LEN($H122))=$H122))</f>
        <v>0</v>
      </c>
      <c r="K122" s="89">
        <f>SUMPRODUCT('表九（录入表）'!E$6:E$345*(LEFT('表九（录入表）'!$B$6:$B$345,LEN($H122))=$H122))</f>
        <v>0</v>
      </c>
      <c r="L122" s="89">
        <f ca="1">SUMPRODUCT('表九（录入表）'!F$6:F$345*(LEFT('表九（录入表）'!$B$6:$B$345,LEN($H122))=$H122))</f>
        <v>0</v>
      </c>
      <c r="M122" s="90" t="str">
        <f ca="1" t="shared" si="7"/>
        <v/>
      </c>
      <c r="N122" s="90" t="str">
        <f ca="1" t="shared" si="8"/>
        <v/>
      </c>
    </row>
    <row r="123" ht="17.1" customHeight="1" spans="1:14">
      <c r="A123" s="57"/>
      <c r="B123" s="58"/>
      <c r="C123" s="154"/>
      <c r="D123" s="116"/>
      <c r="E123" s="116"/>
      <c r="F123" s="155"/>
      <c r="G123" s="155"/>
      <c r="H123" s="57" t="s">
        <v>12865</v>
      </c>
      <c r="I123" s="58" t="s">
        <v>12836</v>
      </c>
      <c r="J123" s="153">
        <f>SUMPRODUCT('表九（录入表）'!D$6:D$345*(LEFT('表九（录入表）'!$B$6:$B$345,LEN($H123))=$H123))</f>
        <v>0</v>
      </c>
      <c r="K123" s="89">
        <f>SUMPRODUCT('表九（录入表）'!E$6:E$345*(LEFT('表九（录入表）'!$B$6:$B$345,LEN($H123))=$H123))</f>
        <v>0</v>
      </c>
      <c r="L123" s="89">
        <f ca="1">SUMPRODUCT('表九（录入表）'!F$6:F$345*(LEFT('表九（录入表）'!$B$6:$B$345,LEN($H123))=$H123))</f>
        <v>0</v>
      </c>
      <c r="M123" s="90" t="str">
        <f ca="1" t="shared" si="7"/>
        <v/>
      </c>
      <c r="N123" s="90" t="str">
        <f ca="1" t="shared" si="8"/>
        <v/>
      </c>
    </row>
    <row r="124" ht="17.1" customHeight="1" spans="1:14">
      <c r="A124" s="57"/>
      <c r="B124" s="58"/>
      <c r="C124" s="154"/>
      <c r="D124" s="116"/>
      <c r="E124" s="116"/>
      <c r="F124" s="155"/>
      <c r="G124" s="155"/>
      <c r="H124" s="57" t="s">
        <v>12866</v>
      </c>
      <c r="I124" s="58" t="s">
        <v>12838</v>
      </c>
      <c r="J124" s="153">
        <f>SUMPRODUCT('表九（录入表）'!D$6:D$345*(LEFT('表九（录入表）'!$B$6:$B$345,LEN($H124))=$H124))</f>
        <v>0</v>
      </c>
      <c r="K124" s="153">
        <f>SUMPRODUCT('表九（录入表）'!E$6:E$345*(LEFT('表九（录入表）'!$B$6:$B$345,LEN($H124))=$H124))</f>
        <v>0</v>
      </c>
      <c r="L124" s="153">
        <f ca="1">SUMPRODUCT('表九（录入表）'!F$6:F$345*(LEFT('表九（录入表）'!$B$6:$B$345,LEN($H124))=$H124))</f>
        <v>0</v>
      </c>
      <c r="M124" s="90" t="str">
        <f ca="1" t="shared" si="7"/>
        <v/>
      </c>
      <c r="N124" s="90" t="str">
        <f ca="1" t="shared" si="8"/>
        <v/>
      </c>
    </row>
    <row r="125" ht="17.1" customHeight="1" spans="1:14">
      <c r="A125" s="57"/>
      <c r="B125" s="58"/>
      <c r="C125" s="154"/>
      <c r="D125" s="116"/>
      <c r="E125" s="116"/>
      <c r="F125" s="155"/>
      <c r="G125" s="155"/>
      <c r="H125" s="381" t="s">
        <v>12867</v>
      </c>
      <c r="I125" s="58" t="s">
        <v>12868</v>
      </c>
      <c r="J125" s="153">
        <f>SUMPRODUCT('表九（录入表）'!D$6:D$345*(LEFT('表九（录入表）'!$B$6:$B$345,LEN($H125))=$H125))</f>
        <v>0</v>
      </c>
      <c r="K125" s="89">
        <f>SUMPRODUCT('表九（录入表）'!E$6:E$345*(LEFT('表九（录入表）'!$B$6:$B$345,LEN($H125))=$H125))</f>
        <v>0</v>
      </c>
      <c r="L125" s="89">
        <f ca="1">SUMPRODUCT('表九（录入表）'!F$6:F$345*(LEFT('表九（录入表）'!$B$6:$B$345,LEN($H125))=$H125))</f>
        <v>0</v>
      </c>
      <c r="M125" s="90" t="str">
        <f ca="1" t="shared" si="7"/>
        <v/>
      </c>
      <c r="N125" s="90" t="str">
        <f ca="1" t="shared" si="8"/>
        <v/>
      </c>
    </row>
    <row r="126" ht="17.1" customHeight="1" spans="1:14">
      <c r="A126" s="57"/>
      <c r="B126" s="58"/>
      <c r="C126" s="154"/>
      <c r="D126" s="116"/>
      <c r="E126" s="116"/>
      <c r="F126" s="155"/>
      <c r="G126" s="155"/>
      <c r="H126" s="381" t="s">
        <v>12869</v>
      </c>
      <c r="I126" s="58" t="s">
        <v>12870</v>
      </c>
      <c r="J126" s="151">
        <f>SUMPRODUCT('表九（录入表）'!D$6:D$345*(LEFT('表九（录入表）'!$B$6:$B$345,LEN($H126))=$H126))</f>
        <v>0</v>
      </c>
      <c r="K126" s="152">
        <f>SUMPRODUCT('表九（录入表）'!E$6:E$345*(LEFT('表九（录入表）'!$B$6:$B$345,LEN($H126))=$H126))</f>
        <v>0</v>
      </c>
      <c r="L126" s="152">
        <f ca="1">SUMPRODUCT('表九（录入表）'!F$6:F$345*(LEFT('表九（录入表）'!$B$6:$B$345,LEN($H126))=$H126))</f>
        <v>0</v>
      </c>
      <c r="M126" s="90" t="str">
        <f ca="1" t="shared" si="7"/>
        <v/>
      </c>
      <c r="N126" s="90" t="str">
        <f ca="1" t="shared" si="8"/>
        <v/>
      </c>
    </row>
    <row r="127" ht="17.1" customHeight="1" spans="1:14">
      <c r="A127" s="57"/>
      <c r="B127" s="58"/>
      <c r="C127" s="154"/>
      <c r="D127" s="116"/>
      <c r="E127" s="116"/>
      <c r="F127" s="155"/>
      <c r="G127" s="155"/>
      <c r="H127" s="381" t="s">
        <v>12871</v>
      </c>
      <c r="I127" s="58" t="s">
        <v>12844</v>
      </c>
      <c r="J127" s="153">
        <f>SUMPRODUCT('表九（录入表）'!D$6:D$345*(LEFT('表九（录入表）'!$B$6:$B$345,LEN($H127))=$H127))</f>
        <v>0</v>
      </c>
      <c r="K127" s="89">
        <f>SUMPRODUCT('表九（录入表）'!E$6:E$345*(LEFT('表九（录入表）'!$B$6:$B$345,LEN($H127))=$H127))</f>
        <v>0</v>
      </c>
      <c r="L127" s="89">
        <f ca="1">SUMPRODUCT('表九（录入表）'!F$6:F$345*(LEFT('表九（录入表）'!$B$6:$B$345,LEN($H127))=$H127))</f>
        <v>0</v>
      </c>
      <c r="M127" s="90" t="str">
        <f ca="1" t="shared" si="7"/>
        <v/>
      </c>
      <c r="N127" s="90" t="str">
        <f ca="1" t="shared" si="8"/>
        <v/>
      </c>
    </row>
    <row r="128" ht="17.1" customHeight="1" spans="1:14">
      <c r="A128" s="57"/>
      <c r="B128" s="58"/>
      <c r="C128" s="154"/>
      <c r="D128" s="116"/>
      <c r="E128" s="116"/>
      <c r="F128" s="155"/>
      <c r="G128" s="155"/>
      <c r="H128" s="381" t="s">
        <v>12872</v>
      </c>
      <c r="I128" s="58" t="s">
        <v>12873</v>
      </c>
      <c r="J128" s="153">
        <f>SUMPRODUCT('表九（录入表）'!D$6:D$345*(LEFT('表九（录入表）'!$B$6:$B$345,LEN($H128))=$H128))</f>
        <v>0</v>
      </c>
      <c r="K128" s="153">
        <f>SUMPRODUCT('表九（录入表）'!E$6:E$345*(LEFT('表九（录入表）'!$B$6:$B$345,LEN($H128))=$H128))</f>
        <v>0</v>
      </c>
      <c r="L128" s="153">
        <f ca="1">SUMPRODUCT('表九（录入表）'!F$6:F$345*(LEFT('表九（录入表）'!$B$6:$B$345,LEN($H128))=$H128))</f>
        <v>0</v>
      </c>
      <c r="M128" s="90" t="str">
        <f ca="1" t="shared" si="7"/>
        <v/>
      </c>
      <c r="N128" s="90" t="str">
        <f ca="1" t="shared" si="8"/>
        <v/>
      </c>
    </row>
    <row r="129" ht="17.1" customHeight="1" spans="1:14">
      <c r="A129" s="57"/>
      <c r="B129" s="58"/>
      <c r="C129" s="154"/>
      <c r="D129" s="116"/>
      <c r="E129" s="116"/>
      <c r="F129" s="155"/>
      <c r="G129" s="155"/>
      <c r="H129" s="381" t="s">
        <v>12874</v>
      </c>
      <c r="I129" s="58" t="s">
        <v>12875</v>
      </c>
      <c r="J129" s="151">
        <f>SUMPRODUCT('表九（录入表）'!D$6:D$345*(LEFT('表九（录入表）'!$B$6:$B$345,LEN($H129))=$H129))</f>
        <v>0</v>
      </c>
      <c r="K129" s="152">
        <f>SUMPRODUCT('表九（录入表）'!E$6:E$345*(LEFT('表九（录入表）'!$B$6:$B$345,LEN($H129))=$H129))</f>
        <v>15200</v>
      </c>
      <c r="L129" s="152">
        <f ca="1">SUMPRODUCT('表九（录入表）'!F$6:F$345*(LEFT('表九（录入表）'!$B$6:$B$345,LEN($H129))=$H129))</f>
        <v>0</v>
      </c>
      <c r="M129" s="90" t="str">
        <f ca="1" t="shared" si="7"/>
        <v/>
      </c>
      <c r="N129" s="90">
        <f ca="1" t="shared" si="8"/>
        <v>0</v>
      </c>
    </row>
    <row r="130" ht="17.1" customHeight="1" spans="1:14">
      <c r="A130" s="57"/>
      <c r="B130" s="58"/>
      <c r="C130" s="154"/>
      <c r="D130" s="116"/>
      <c r="E130" s="116"/>
      <c r="F130" s="155"/>
      <c r="G130" s="155"/>
      <c r="H130" s="381" t="s">
        <v>12876</v>
      </c>
      <c r="I130" s="58" t="s">
        <v>12792</v>
      </c>
      <c r="J130" s="153">
        <f>SUMPRODUCT('表九（录入表）'!D$6:D$345*(LEFT('表九（录入表）'!$B$6:$B$345,LEN($H130))=$H130))</f>
        <v>0</v>
      </c>
      <c r="K130" s="89">
        <f>SUMPRODUCT('表九（录入表）'!E$6:E$345*(LEFT('表九（录入表）'!$B$6:$B$345,LEN($H130))=$H130))</f>
        <v>0</v>
      </c>
      <c r="L130" s="89">
        <f ca="1">SUMPRODUCT('表九（录入表）'!F$6:F$345*(LEFT('表九（录入表）'!$B$6:$B$345,LEN($H130))=$H130))</f>
        <v>0</v>
      </c>
      <c r="M130" s="90" t="str">
        <f ca="1" t="shared" si="7"/>
        <v/>
      </c>
      <c r="N130" s="90" t="str">
        <f ca="1" t="shared" si="8"/>
        <v/>
      </c>
    </row>
    <row r="131" ht="17.1" customHeight="1" spans="1:14">
      <c r="A131" s="57"/>
      <c r="B131" s="58"/>
      <c r="C131" s="154"/>
      <c r="D131" s="116"/>
      <c r="E131" s="116"/>
      <c r="F131" s="155"/>
      <c r="G131" s="155"/>
      <c r="H131" s="381" t="s">
        <v>12877</v>
      </c>
      <c r="I131" s="58" t="s">
        <v>12794</v>
      </c>
      <c r="J131" s="153">
        <f>SUMPRODUCT('表九（录入表）'!D$6:D$345*(LEFT('表九（录入表）'!$B$6:$B$345,LEN($H131))=$H131))</f>
        <v>0</v>
      </c>
      <c r="K131" s="89">
        <f>SUMPRODUCT('表九（录入表）'!E$6:E$345*(LEFT('表九（录入表）'!$B$6:$B$345,LEN($H131))=$H131))</f>
        <v>0</v>
      </c>
      <c r="L131" s="89">
        <f ca="1">SUMPRODUCT('表九（录入表）'!F$6:F$345*(LEFT('表九（录入表）'!$B$6:$B$345,LEN($H131))=$H131))</f>
        <v>0</v>
      </c>
      <c r="M131" s="90" t="str">
        <f ca="1" t="shared" si="7"/>
        <v/>
      </c>
      <c r="N131" s="90" t="str">
        <f ca="1" t="shared" si="8"/>
        <v/>
      </c>
    </row>
    <row r="132" ht="17.1" customHeight="1" spans="1:14">
      <c r="A132" s="57"/>
      <c r="B132" s="58"/>
      <c r="C132" s="154"/>
      <c r="D132" s="116"/>
      <c r="E132" s="116"/>
      <c r="F132" s="155"/>
      <c r="G132" s="155"/>
      <c r="H132" s="381" t="s">
        <v>12878</v>
      </c>
      <c r="I132" s="58" t="s">
        <v>12796</v>
      </c>
      <c r="J132" s="153">
        <f>SUMPRODUCT('表九（录入表）'!D$6:D$345*(LEFT('表九（录入表）'!$B$6:$B$345,LEN($H132))=$H132))</f>
        <v>0</v>
      </c>
      <c r="K132" s="153">
        <f>SUMPRODUCT('表九（录入表）'!E$6:E$345*(LEFT('表九（录入表）'!$B$6:$B$345,LEN($H132))=$H132))</f>
        <v>0</v>
      </c>
      <c r="L132" s="153">
        <f ca="1">SUMPRODUCT('表九（录入表）'!F$6:F$345*(LEFT('表九（录入表）'!$B$6:$B$345,LEN($H132))=$H132))</f>
        <v>0</v>
      </c>
      <c r="M132" s="90" t="str">
        <f ca="1" t="shared" si="7"/>
        <v/>
      </c>
      <c r="N132" s="90" t="str">
        <f ca="1" t="shared" si="8"/>
        <v/>
      </c>
    </row>
    <row r="133" ht="17.1" customHeight="1" spans="1:14">
      <c r="A133" s="57"/>
      <c r="B133" s="58"/>
      <c r="C133" s="154"/>
      <c r="D133" s="116"/>
      <c r="E133" s="116"/>
      <c r="F133" s="155"/>
      <c r="G133" s="155"/>
      <c r="H133" s="381" t="s">
        <v>12879</v>
      </c>
      <c r="I133" s="58" t="s">
        <v>12798</v>
      </c>
      <c r="J133" s="153">
        <f>SUMPRODUCT('表九（录入表）'!D$6:D$345*(LEFT('表九（录入表）'!$B$6:$B$345,LEN($H133))=$H133))</f>
        <v>0</v>
      </c>
      <c r="K133" s="89">
        <f>SUMPRODUCT('表九（录入表）'!E$6:E$345*(LEFT('表九（录入表）'!$B$6:$B$345,LEN($H133))=$H133))</f>
        <v>0</v>
      </c>
      <c r="L133" s="89">
        <f ca="1">SUMPRODUCT('表九（录入表）'!F$6:F$345*(LEFT('表九（录入表）'!$B$6:$B$345,LEN($H133))=$H133))</f>
        <v>0</v>
      </c>
      <c r="M133" s="90" t="str">
        <f ca="1" t="shared" si="7"/>
        <v/>
      </c>
      <c r="N133" s="90" t="str">
        <f ca="1" t="shared" si="8"/>
        <v/>
      </c>
    </row>
    <row r="134" ht="17.1" customHeight="1" spans="1:14">
      <c r="A134" s="57"/>
      <c r="B134" s="58"/>
      <c r="C134" s="154"/>
      <c r="D134" s="116"/>
      <c r="E134" s="116"/>
      <c r="F134" s="155"/>
      <c r="G134" s="155"/>
      <c r="H134" s="381" t="s">
        <v>12880</v>
      </c>
      <c r="I134" s="58" t="s">
        <v>12804</v>
      </c>
      <c r="J134" s="153">
        <f>SUMPRODUCT('表九（录入表）'!D$6:D$345*(LEFT('表九（录入表）'!$B$6:$B$345,LEN($H134))=$H134))</f>
        <v>0</v>
      </c>
      <c r="K134" s="89">
        <f>SUMPRODUCT('表九（录入表）'!E$6:E$345*(LEFT('表九（录入表）'!$B$6:$B$345,LEN($H134))=$H134))</f>
        <v>0</v>
      </c>
      <c r="L134" s="89">
        <f ca="1">SUMPRODUCT('表九（录入表）'!F$6:F$345*(LEFT('表九（录入表）'!$B$6:$B$345,LEN($H134))=$H134))</f>
        <v>0</v>
      </c>
      <c r="M134" s="90" t="str">
        <f ca="1" t="shared" si="7"/>
        <v/>
      </c>
      <c r="N134" s="90" t="str">
        <f ca="1" t="shared" si="8"/>
        <v/>
      </c>
    </row>
    <row r="135" ht="17.1" customHeight="1" spans="1:14">
      <c r="A135" s="57"/>
      <c r="B135" s="58"/>
      <c r="C135" s="154"/>
      <c r="D135" s="116"/>
      <c r="E135" s="116"/>
      <c r="F135" s="155"/>
      <c r="G135" s="155"/>
      <c r="H135" s="57" t="s">
        <v>12881</v>
      </c>
      <c r="I135" s="58" t="s">
        <v>12808</v>
      </c>
      <c r="J135" s="153">
        <f>SUMPRODUCT('表九（录入表）'!D$6:D$345*(LEFT('表九（录入表）'!$B$6:$B$345,LEN($H135))=$H135))</f>
        <v>0</v>
      </c>
      <c r="K135" s="153">
        <f>SUMPRODUCT('表九（录入表）'!E$6:E$345*(LEFT('表九（录入表）'!$B$6:$B$345,LEN($H135))=$H135))</f>
        <v>0</v>
      </c>
      <c r="L135" s="153">
        <f ca="1">SUMPRODUCT('表九（录入表）'!F$6:F$345*(LEFT('表九（录入表）'!$B$6:$B$345,LEN($H135))=$H135))</f>
        <v>0</v>
      </c>
      <c r="M135" s="90" t="str">
        <f ca="1" t="shared" si="7"/>
        <v/>
      </c>
      <c r="N135" s="90" t="str">
        <f ca="1" t="shared" si="8"/>
        <v/>
      </c>
    </row>
    <row r="136" ht="17.1" customHeight="1" spans="1:14">
      <c r="A136" s="57"/>
      <c r="B136" s="58"/>
      <c r="C136" s="154"/>
      <c r="D136" s="116"/>
      <c r="E136" s="116"/>
      <c r="F136" s="155"/>
      <c r="G136" s="155"/>
      <c r="H136" s="57" t="s">
        <v>12882</v>
      </c>
      <c r="I136" s="58" t="s">
        <v>12810</v>
      </c>
      <c r="J136" s="153">
        <f>SUMPRODUCT('表九（录入表）'!D$6:D$345*(LEFT('表九（录入表）'!$B$6:$B$345,LEN($H136))=$H136))</f>
        <v>0</v>
      </c>
      <c r="K136" s="153">
        <f>SUMPRODUCT('表九（录入表）'!E$6:E$345*(LEFT('表九（录入表）'!$B$6:$B$345,LEN($H136))=$H136))</f>
        <v>0</v>
      </c>
      <c r="L136" s="153">
        <f ca="1">SUMPRODUCT('表九（录入表）'!F$6:F$345*(LEFT('表九（录入表）'!$B$6:$B$345,LEN($H136))=$H136))</f>
        <v>0</v>
      </c>
      <c r="M136" s="90" t="str">
        <f ca="1" t="shared" ref="M136:M199" si="9">IFERROR($L136/J136,"")</f>
        <v/>
      </c>
      <c r="N136" s="90" t="str">
        <f ca="1" t="shared" ref="N136:N199" si="10">IFERROR($L136/K136,"")</f>
        <v/>
      </c>
    </row>
    <row r="137" ht="17.1" customHeight="1" spans="1:14">
      <c r="A137" s="57"/>
      <c r="B137" s="58"/>
      <c r="C137" s="154"/>
      <c r="D137" s="116"/>
      <c r="E137" s="116"/>
      <c r="F137" s="155"/>
      <c r="G137" s="155"/>
      <c r="H137" s="57" t="s">
        <v>12883</v>
      </c>
      <c r="I137" s="58" t="s">
        <v>12884</v>
      </c>
      <c r="J137" s="153">
        <f>SUMPRODUCT('表九（录入表）'!D$6:D$345*(LEFT('表九（录入表）'!$B$6:$B$345,LEN($H137))=$H137))</f>
        <v>0</v>
      </c>
      <c r="K137" s="89">
        <f>SUMPRODUCT('表九（录入表）'!E$6:E$345*(LEFT('表九（录入表）'!$B$6:$B$345,LEN($H137))=$H137))</f>
        <v>15200</v>
      </c>
      <c r="L137" s="89">
        <f ca="1">SUMPRODUCT('表九（录入表）'!F$6:F$345*(LEFT('表九（录入表）'!$B$6:$B$345,LEN($H137))=$H137))</f>
        <v>0</v>
      </c>
      <c r="M137" s="90" t="str">
        <f ca="1" t="shared" si="9"/>
        <v/>
      </c>
      <c r="N137" s="90">
        <f ca="1" t="shared" si="10"/>
        <v>0</v>
      </c>
    </row>
    <row r="138" ht="17.1" customHeight="1" spans="1:14">
      <c r="A138" s="57"/>
      <c r="B138" s="58"/>
      <c r="C138" s="154"/>
      <c r="D138" s="116"/>
      <c r="E138" s="116"/>
      <c r="F138" s="155"/>
      <c r="G138" s="155"/>
      <c r="H138" s="57" t="s">
        <v>12885</v>
      </c>
      <c r="I138" s="58" t="s">
        <v>12583</v>
      </c>
      <c r="J138" s="151">
        <f>SUMPRODUCT('表九（录入表）'!D$6:D$345*(LEFT('表九（录入表）'!$B$6:$B$345,LEN($H138))=$H138))</f>
        <v>0</v>
      </c>
      <c r="K138" s="152">
        <f>SUMPRODUCT('表九（录入表）'!E$6:E$345*(LEFT('表九（录入表）'!$B$6:$B$345,LEN($H138))=$H138))</f>
        <v>2792</v>
      </c>
      <c r="L138" s="152">
        <f ca="1">SUMPRODUCT('表九（录入表）'!F$6:F$345*(LEFT('表九（录入表）'!$B$6:$B$345,LEN($H138))=$H138))</f>
        <v>0</v>
      </c>
      <c r="M138" s="90" t="str">
        <f ca="1" t="shared" si="9"/>
        <v/>
      </c>
      <c r="N138" s="90">
        <f ca="1" t="shared" si="10"/>
        <v>0</v>
      </c>
    </row>
    <row r="139" ht="17.1" customHeight="1" spans="1:14">
      <c r="A139" s="57"/>
      <c r="B139" s="58"/>
      <c r="C139" s="154"/>
      <c r="D139" s="116"/>
      <c r="E139" s="116"/>
      <c r="F139" s="155"/>
      <c r="G139" s="155"/>
      <c r="H139" s="57" t="s">
        <v>12886</v>
      </c>
      <c r="I139" s="58" t="s">
        <v>10099</v>
      </c>
      <c r="J139" s="153">
        <f>SUMPRODUCT('表九（录入表）'!D$6:D$345*(LEFT('表九（录入表）'!$B$6:$B$345,LEN($H139))=$H139))</f>
        <v>0</v>
      </c>
      <c r="K139" s="89">
        <f>SUMPRODUCT('表九（录入表）'!E$6:E$345*(LEFT('表九（录入表）'!$B$6:$B$345,LEN($H139))=$H139))</f>
        <v>2792</v>
      </c>
      <c r="L139" s="89">
        <f ca="1">SUMPRODUCT('表九（录入表）'!F$6:F$345*(LEFT('表九（录入表）'!$B$6:$B$345,LEN($H139))=$H139))</f>
        <v>0</v>
      </c>
      <c r="M139" s="90" t="str">
        <f ca="1" t="shared" si="9"/>
        <v/>
      </c>
      <c r="N139" s="90">
        <f ca="1" t="shared" si="10"/>
        <v>0</v>
      </c>
    </row>
    <row r="140" ht="17.1" customHeight="1" spans="1:14">
      <c r="A140" s="57"/>
      <c r="B140" s="58"/>
      <c r="C140" s="154"/>
      <c r="D140" s="116"/>
      <c r="E140" s="116"/>
      <c r="F140" s="155"/>
      <c r="G140" s="155"/>
      <c r="H140" s="57" t="s">
        <v>12887</v>
      </c>
      <c r="I140" s="58" t="s">
        <v>10105</v>
      </c>
      <c r="J140" s="153">
        <f>SUMPRODUCT('表九（录入表）'!D$6:D$345*(LEFT('表九（录入表）'!$B$6:$B$345,LEN($H140))=$H140))</f>
        <v>0</v>
      </c>
      <c r="K140" s="89">
        <f>SUMPRODUCT('表九（录入表）'!E$6:E$345*(LEFT('表九（录入表）'!$B$6:$B$345,LEN($H140))=$H140))</f>
        <v>0</v>
      </c>
      <c r="L140" s="89">
        <f ca="1">SUMPRODUCT('表九（录入表）'!F$6:F$345*(LEFT('表九（录入表）'!$B$6:$B$345,LEN($H140))=$H140))</f>
        <v>0</v>
      </c>
      <c r="M140" s="90" t="str">
        <f ca="1" t="shared" si="9"/>
        <v/>
      </c>
      <c r="N140" s="90" t="str">
        <f ca="1" t="shared" si="10"/>
        <v/>
      </c>
    </row>
    <row r="141" ht="17.1" customHeight="1" spans="1:14">
      <c r="A141" s="57"/>
      <c r="B141" s="58"/>
      <c r="C141" s="154"/>
      <c r="D141" s="116"/>
      <c r="E141" s="116"/>
      <c r="F141" s="155"/>
      <c r="G141" s="155"/>
      <c r="H141" s="57" t="s">
        <v>10106</v>
      </c>
      <c r="I141" s="58" t="s">
        <v>10107</v>
      </c>
      <c r="J141" s="151">
        <f>SUMPRODUCT('表九（录入表）'!D$6:D$345*(LEFT('表九（录入表）'!$B$6:$B$345,LEN($H141))=$H141))</f>
        <v>192</v>
      </c>
      <c r="K141" s="151">
        <f>SUMPRODUCT('表九（录入表）'!E$6:E$345*(LEFT('表九（录入表）'!$B$6:$B$345,LEN($H141))=$H141))</f>
        <v>1093</v>
      </c>
      <c r="L141" s="151">
        <f ca="1">SUMPRODUCT('表九（录入表）'!F$6:F$345*(LEFT('表九（录入表）'!$B$6:$B$345,LEN($H141))=$H141))</f>
        <v>689</v>
      </c>
      <c r="M141" s="90">
        <f ca="1" t="shared" si="9"/>
        <v>3.58854166666667</v>
      </c>
      <c r="N141" s="90">
        <f ca="1" t="shared" si="10"/>
        <v>0.630375114364135</v>
      </c>
    </row>
    <row r="142" ht="17.1" customHeight="1" spans="1:14">
      <c r="A142" s="57"/>
      <c r="B142" s="58"/>
      <c r="C142" s="154"/>
      <c r="D142" s="116"/>
      <c r="E142" s="116"/>
      <c r="F142" s="155"/>
      <c r="G142" s="155"/>
      <c r="H142" s="57" t="s">
        <v>12888</v>
      </c>
      <c r="I142" s="58" t="s">
        <v>12889</v>
      </c>
      <c r="J142" s="151">
        <f>SUMPRODUCT('表九（录入表）'!D$6:D$345*(LEFT('表九（录入表）'!$B$6:$B$345,LEN($H142))=$H142))</f>
        <v>192</v>
      </c>
      <c r="K142" s="152">
        <f>SUMPRODUCT('表九（录入表）'!E$6:E$345*(LEFT('表九（录入表）'!$B$6:$B$345,LEN($H142))=$H142))</f>
        <v>18</v>
      </c>
      <c r="L142" s="152">
        <f ca="1">SUMPRODUCT('表九（录入表）'!F$6:F$345*(LEFT('表九（录入表）'!$B$6:$B$345,LEN($H142))=$H142))</f>
        <v>0</v>
      </c>
      <c r="M142" s="90">
        <f ca="1" t="shared" si="9"/>
        <v>0</v>
      </c>
      <c r="N142" s="90">
        <f ca="1" t="shared" si="10"/>
        <v>0</v>
      </c>
    </row>
    <row r="143" ht="17.1" customHeight="1" spans="1:14">
      <c r="A143" s="57"/>
      <c r="B143" s="58"/>
      <c r="C143" s="154"/>
      <c r="D143" s="116"/>
      <c r="E143" s="116"/>
      <c r="F143" s="155"/>
      <c r="G143" s="155"/>
      <c r="H143" s="57" t="s">
        <v>12890</v>
      </c>
      <c r="I143" s="58" t="s">
        <v>12891</v>
      </c>
      <c r="J143" s="153">
        <f>SUMPRODUCT('表九（录入表）'!D$6:D$345*(LEFT('表九（录入表）'!$B$6:$B$345,LEN($H143))=$H143))</f>
        <v>192</v>
      </c>
      <c r="K143" s="89">
        <f>SUMPRODUCT('表九（录入表）'!E$6:E$345*(LEFT('表九（录入表）'!$B$6:$B$345,LEN($H143))=$H143))</f>
        <v>6</v>
      </c>
      <c r="L143" s="89">
        <f ca="1">SUMPRODUCT('表九（录入表）'!F$6:F$345*(LEFT('表九（录入表）'!$B$6:$B$345,LEN($H143))=$H143))</f>
        <v>0</v>
      </c>
      <c r="M143" s="90">
        <f ca="1" t="shared" si="9"/>
        <v>0</v>
      </c>
      <c r="N143" s="90">
        <f ca="1" t="shared" si="10"/>
        <v>0</v>
      </c>
    </row>
    <row r="144" ht="17.1" customHeight="1" spans="1:14">
      <c r="A144" s="57"/>
      <c r="B144" s="58"/>
      <c r="C144" s="154"/>
      <c r="D144" s="116"/>
      <c r="E144" s="116"/>
      <c r="F144" s="155"/>
      <c r="G144" s="155"/>
      <c r="H144" s="57" t="s">
        <v>12892</v>
      </c>
      <c r="I144" s="58" t="s">
        <v>12893</v>
      </c>
      <c r="J144" s="153">
        <f>SUMPRODUCT('表九（录入表）'!D$6:D$345*(LEFT('表九（录入表）'!$B$6:$B$345,LEN($H144))=$H144))</f>
        <v>0</v>
      </c>
      <c r="K144" s="89">
        <f>SUMPRODUCT('表九（录入表）'!E$6:E$345*(LEFT('表九（录入表）'!$B$6:$B$345,LEN($H144))=$H144))</f>
        <v>12</v>
      </c>
      <c r="L144" s="89">
        <f ca="1">SUMPRODUCT('表九（录入表）'!F$6:F$345*(LEFT('表九（录入表）'!$B$6:$B$345,LEN($H144))=$H144))</f>
        <v>0</v>
      </c>
      <c r="M144" s="90" t="str">
        <f ca="1" t="shared" si="9"/>
        <v/>
      </c>
      <c r="N144" s="90">
        <f ca="1" t="shared" si="10"/>
        <v>0</v>
      </c>
    </row>
    <row r="145" ht="17.1" customHeight="1" spans="1:14">
      <c r="A145" s="57"/>
      <c r="B145" s="58"/>
      <c r="C145" s="154"/>
      <c r="D145" s="116"/>
      <c r="E145" s="116"/>
      <c r="F145" s="155"/>
      <c r="G145" s="155"/>
      <c r="H145" s="57" t="s">
        <v>12894</v>
      </c>
      <c r="I145" s="58" t="s">
        <v>12895</v>
      </c>
      <c r="J145" s="153">
        <f>SUMPRODUCT('表九（录入表）'!D$6:D$345*(LEFT('表九（录入表）'!$B$6:$B$345,LEN($H145))=$H145))</f>
        <v>0</v>
      </c>
      <c r="K145" s="89">
        <f>SUMPRODUCT('表九（录入表）'!E$6:E$345*(LEFT('表九（录入表）'!$B$6:$B$345,LEN($H145))=$H145))</f>
        <v>0</v>
      </c>
      <c r="L145" s="89">
        <f ca="1">SUMPRODUCT('表九（录入表）'!F$6:F$345*(LEFT('表九（录入表）'!$B$6:$B$345,LEN($H145))=$H145))</f>
        <v>0</v>
      </c>
      <c r="M145" s="90" t="str">
        <f ca="1" t="shared" si="9"/>
        <v/>
      </c>
      <c r="N145" s="90" t="str">
        <f ca="1" t="shared" si="10"/>
        <v/>
      </c>
    </row>
    <row r="146" ht="17.1" customHeight="1" spans="1:14">
      <c r="A146" s="57"/>
      <c r="B146" s="58"/>
      <c r="C146" s="154"/>
      <c r="D146" s="116"/>
      <c r="E146" s="116"/>
      <c r="F146" s="155"/>
      <c r="G146" s="155"/>
      <c r="H146" s="57" t="s">
        <v>12896</v>
      </c>
      <c r="I146" s="58" t="s">
        <v>12897</v>
      </c>
      <c r="J146" s="153">
        <f>SUMPRODUCT('表九（录入表）'!D$6:D$345*(LEFT('表九（录入表）'!$B$6:$B$345,LEN($H146))=$H146))</f>
        <v>0</v>
      </c>
      <c r="K146" s="153">
        <f>SUMPRODUCT('表九（录入表）'!E$6:E$345*(LEFT('表九（录入表）'!$B$6:$B$345,LEN($H146))=$H146))</f>
        <v>0</v>
      </c>
      <c r="L146" s="153">
        <f ca="1">SUMPRODUCT('表九（录入表）'!F$6:F$345*(LEFT('表九（录入表）'!$B$6:$B$345,LEN($H146))=$H146))</f>
        <v>0</v>
      </c>
      <c r="M146" s="90" t="str">
        <f ca="1" t="shared" si="9"/>
        <v/>
      </c>
      <c r="N146" s="90" t="str">
        <f ca="1" t="shared" si="10"/>
        <v/>
      </c>
    </row>
    <row r="147" ht="17.1" customHeight="1" spans="1:14">
      <c r="A147" s="57"/>
      <c r="B147" s="58"/>
      <c r="C147" s="154"/>
      <c r="D147" s="116"/>
      <c r="E147" s="116"/>
      <c r="F147" s="155"/>
      <c r="G147" s="155"/>
      <c r="H147" s="57" t="s">
        <v>12898</v>
      </c>
      <c r="I147" s="58" t="s">
        <v>12899</v>
      </c>
      <c r="J147" s="151">
        <f>SUMPRODUCT('表九（录入表）'!D$6:D$345*(LEFT('表九（录入表）'!$B$6:$B$345,LEN($H147))=$H147))</f>
        <v>0</v>
      </c>
      <c r="K147" s="152">
        <f>SUMPRODUCT('表九（录入表）'!E$6:E$345*(LEFT('表九（录入表）'!$B$6:$B$345,LEN($H147))=$H147))</f>
        <v>0</v>
      </c>
      <c r="L147" s="152">
        <f ca="1">SUMPRODUCT('表九（录入表）'!F$6:F$345*(LEFT('表九（录入表）'!$B$6:$B$345,LEN($H147))=$H147))</f>
        <v>0</v>
      </c>
      <c r="M147" s="90" t="str">
        <f ca="1" t="shared" si="9"/>
        <v/>
      </c>
      <c r="N147" s="90" t="str">
        <f ca="1" t="shared" si="10"/>
        <v/>
      </c>
    </row>
    <row r="148" ht="17.1" customHeight="1" spans="1:14">
      <c r="A148" s="57"/>
      <c r="B148" s="58"/>
      <c r="C148" s="154"/>
      <c r="D148" s="116"/>
      <c r="E148" s="116"/>
      <c r="F148" s="155"/>
      <c r="G148" s="155"/>
      <c r="H148" s="57" t="s">
        <v>12900</v>
      </c>
      <c r="I148" s="58" t="s">
        <v>12891</v>
      </c>
      <c r="J148" s="153">
        <f>SUMPRODUCT('表九（录入表）'!D$6:D$345*(LEFT('表九（录入表）'!$B$6:$B$345,LEN($H148))=$H148))</f>
        <v>0</v>
      </c>
      <c r="K148" s="89">
        <f>SUMPRODUCT('表九（录入表）'!E$6:E$345*(LEFT('表九（录入表）'!$B$6:$B$345,LEN($H148))=$H148))</f>
        <v>0</v>
      </c>
      <c r="L148" s="89">
        <f ca="1">SUMPRODUCT('表九（录入表）'!F$6:F$345*(LEFT('表九（录入表）'!$B$6:$B$345,LEN($H148))=$H148))</f>
        <v>0</v>
      </c>
      <c r="M148" s="90" t="str">
        <f ca="1" t="shared" si="9"/>
        <v/>
      </c>
      <c r="N148" s="90" t="str">
        <f ca="1" t="shared" si="10"/>
        <v/>
      </c>
    </row>
    <row r="149" ht="17.1" customHeight="1" spans="1:14">
      <c r="A149" s="57"/>
      <c r="B149" s="58"/>
      <c r="C149" s="154"/>
      <c r="D149" s="116"/>
      <c r="E149" s="116"/>
      <c r="F149" s="155"/>
      <c r="G149" s="155"/>
      <c r="H149" s="57" t="s">
        <v>12901</v>
      </c>
      <c r="I149" s="58" t="s">
        <v>12893</v>
      </c>
      <c r="J149" s="153">
        <f>SUMPRODUCT('表九（录入表）'!D$6:D$345*(LEFT('表九（录入表）'!$B$6:$B$345,LEN($H149))=$H149))</f>
        <v>0</v>
      </c>
      <c r="K149" s="89">
        <f>SUMPRODUCT('表九（录入表）'!E$6:E$345*(LEFT('表九（录入表）'!$B$6:$B$345,LEN($H149))=$H149))</f>
        <v>0</v>
      </c>
      <c r="L149" s="89">
        <f ca="1">SUMPRODUCT('表九（录入表）'!F$6:F$345*(LEFT('表九（录入表）'!$B$6:$B$345,LEN($H149))=$H149))</f>
        <v>0</v>
      </c>
      <c r="M149" s="90" t="str">
        <f ca="1" t="shared" si="9"/>
        <v/>
      </c>
      <c r="N149" s="90" t="str">
        <f ca="1" t="shared" si="10"/>
        <v/>
      </c>
    </row>
    <row r="150" ht="17.1" customHeight="1" spans="1:14">
      <c r="A150" s="57"/>
      <c r="B150" s="58"/>
      <c r="C150" s="154"/>
      <c r="D150" s="116"/>
      <c r="E150" s="116"/>
      <c r="F150" s="155"/>
      <c r="G150" s="155"/>
      <c r="H150" s="57" t="s">
        <v>12902</v>
      </c>
      <c r="I150" s="58" t="s">
        <v>12903</v>
      </c>
      <c r="J150" s="153">
        <f>SUMPRODUCT('表九（录入表）'!D$6:D$345*(LEFT('表九（录入表）'!$B$6:$B$345,LEN($H150))=$H150))</f>
        <v>0</v>
      </c>
      <c r="K150" s="89">
        <f>SUMPRODUCT('表九（录入表）'!E$6:E$345*(LEFT('表九（录入表）'!$B$6:$B$345,LEN($H150))=$H150))</f>
        <v>0</v>
      </c>
      <c r="L150" s="89">
        <f ca="1">SUMPRODUCT('表九（录入表）'!F$6:F$345*(LEFT('表九（录入表）'!$B$6:$B$345,LEN($H150))=$H150))</f>
        <v>0</v>
      </c>
      <c r="M150" s="90" t="str">
        <f ca="1" t="shared" si="9"/>
        <v/>
      </c>
      <c r="N150" s="90" t="str">
        <f ca="1" t="shared" si="10"/>
        <v/>
      </c>
    </row>
    <row r="151" ht="17.1" customHeight="1" spans="1:14">
      <c r="A151" s="57"/>
      <c r="B151" s="58"/>
      <c r="C151" s="154"/>
      <c r="D151" s="116"/>
      <c r="E151" s="116"/>
      <c r="F151" s="155"/>
      <c r="G151" s="155"/>
      <c r="H151" s="57" t="s">
        <v>12904</v>
      </c>
      <c r="I151" s="58" t="s">
        <v>12905</v>
      </c>
      <c r="J151" s="153">
        <f>SUMPRODUCT('表九（录入表）'!D$6:D$345*(LEFT('表九（录入表）'!$B$6:$B$345,LEN($H151))=$H151))</f>
        <v>0</v>
      </c>
      <c r="K151" s="89">
        <f>SUMPRODUCT('表九（录入表）'!E$6:E$345*(LEFT('表九（录入表）'!$B$6:$B$345,LEN($H151))=$H151))</f>
        <v>0</v>
      </c>
      <c r="L151" s="89">
        <f ca="1">SUMPRODUCT('表九（录入表）'!F$6:F$345*(LEFT('表九（录入表）'!$B$6:$B$345,LEN($H151))=$H151))</f>
        <v>0</v>
      </c>
      <c r="M151" s="90" t="str">
        <f ca="1" t="shared" si="9"/>
        <v/>
      </c>
      <c r="N151" s="90" t="str">
        <f ca="1" t="shared" si="10"/>
        <v/>
      </c>
    </row>
    <row r="152" ht="17.1" customHeight="1" spans="1:14">
      <c r="A152" s="57"/>
      <c r="B152" s="58"/>
      <c r="C152" s="154"/>
      <c r="D152" s="116"/>
      <c r="E152" s="116"/>
      <c r="F152" s="155"/>
      <c r="G152" s="155"/>
      <c r="H152" s="57" t="s">
        <v>12906</v>
      </c>
      <c r="I152" s="58" t="s">
        <v>12907</v>
      </c>
      <c r="J152" s="151">
        <f>SUMPRODUCT('表九（录入表）'!D$6:D$345*(LEFT('表九（录入表）'!$B$6:$B$345,LEN($H152))=$H152))</f>
        <v>0</v>
      </c>
      <c r="K152" s="152">
        <f>SUMPRODUCT('表九（录入表）'!E$6:E$345*(LEFT('表九（录入表）'!$B$6:$B$345,LEN($H152))=$H152))</f>
        <v>0</v>
      </c>
      <c r="L152" s="152">
        <f ca="1">SUMPRODUCT('表九（录入表）'!F$6:F$345*(LEFT('表九（录入表）'!$B$6:$B$345,LEN($H152))=$H152))</f>
        <v>0</v>
      </c>
      <c r="M152" s="90" t="str">
        <f ca="1" t="shared" si="9"/>
        <v/>
      </c>
      <c r="N152" s="90" t="str">
        <f ca="1" t="shared" si="10"/>
        <v/>
      </c>
    </row>
    <row r="153" ht="17.1" customHeight="1" spans="1:14">
      <c r="A153" s="57"/>
      <c r="B153" s="58"/>
      <c r="C153" s="154"/>
      <c r="D153" s="116"/>
      <c r="E153" s="116"/>
      <c r="F153" s="155"/>
      <c r="G153" s="155"/>
      <c r="H153" s="57" t="s">
        <v>12908</v>
      </c>
      <c r="I153" s="58" t="s">
        <v>11594</v>
      </c>
      <c r="J153" s="153">
        <f>SUMPRODUCT('表九（录入表）'!D$6:D$345*(LEFT('表九（录入表）'!$B$6:$B$345,LEN($H153))=$H153))</f>
        <v>0</v>
      </c>
      <c r="K153" s="89">
        <f>SUMPRODUCT('表九（录入表）'!E$6:E$345*(LEFT('表九（录入表）'!$B$6:$B$345,LEN($H153))=$H153))</f>
        <v>0</v>
      </c>
      <c r="L153" s="89">
        <f ca="1">SUMPRODUCT('表九（录入表）'!F$6:F$345*(LEFT('表九（录入表）'!$B$6:$B$345,LEN($H153))=$H153))</f>
        <v>0</v>
      </c>
      <c r="M153" s="90" t="str">
        <f ca="1" t="shared" si="9"/>
        <v/>
      </c>
      <c r="N153" s="90" t="str">
        <f ca="1" t="shared" si="10"/>
        <v/>
      </c>
    </row>
    <row r="154" ht="17.1" customHeight="1" spans="1:14">
      <c r="A154" s="57"/>
      <c r="B154" s="58"/>
      <c r="C154" s="154"/>
      <c r="D154" s="116"/>
      <c r="E154" s="116"/>
      <c r="F154" s="155"/>
      <c r="G154" s="155"/>
      <c r="H154" s="57" t="s">
        <v>12909</v>
      </c>
      <c r="I154" s="58" t="s">
        <v>12910</v>
      </c>
      <c r="J154" s="153">
        <f>SUMPRODUCT('表九（录入表）'!D$6:D$345*(LEFT('表九（录入表）'!$B$6:$B$345,LEN($H154))=$H154))</f>
        <v>0</v>
      </c>
      <c r="K154" s="89">
        <f>SUMPRODUCT('表九（录入表）'!E$6:E$345*(LEFT('表九（录入表）'!$B$6:$B$345,LEN($H154))=$H154))</f>
        <v>0</v>
      </c>
      <c r="L154" s="89">
        <f ca="1">SUMPRODUCT('表九（录入表）'!F$6:F$345*(LEFT('表九（录入表）'!$B$6:$B$345,LEN($H154))=$H154))</f>
        <v>0</v>
      </c>
      <c r="M154" s="90" t="str">
        <f ca="1" t="shared" si="9"/>
        <v/>
      </c>
      <c r="N154" s="90" t="str">
        <f ca="1" t="shared" si="10"/>
        <v/>
      </c>
    </row>
    <row r="155" ht="17.1" customHeight="1" spans="1:14">
      <c r="A155" s="57"/>
      <c r="B155" s="58"/>
      <c r="C155" s="154"/>
      <c r="D155" s="116"/>
      <c r="E155" s="116"/>
      <c r="F155" s="155"/>
      <c r="G155" s="155"/>
      <c r="H155" s="57" t="s">
        <v>12911</v>
      </c>
      <c r="I155" s="58" t="s">
        <v>12912</v>
      </c>
      <c r="J155" s="153">
        <f>SUMPRODUCT('表九（录入表）'!D$6:D$345*(LEFT('表九（录入表）'!$B$6:$B$345,LEN($H155))=$H155))</f>
        <v>0</v>
      </c>
      <c r="K155" s="153">
        <f>SUMPRODUCT('表九（录入表）'!E$6:E$345*(LEFT('表九（录入表）'!$B$6:$B$345,LEN($H155))=$H155))</f>
        <v>0</v>
      </c>
      <c r="L155" s="153">
        <f ca="1">SUMPRODUCT('表九（录入表）'!F$6:F$345*(LEFT('表九（录入表）'!$B$6:$B$345,LEN($H155))=$H155))</f>
        <v>0</v>
      </c>
      <c r="M155" s="90" t="str">
        <f ca="1" t="shared" si="9"/>
        <v/>
      </c>
      <c r="N155" s="90" t="str">
        <f ca="1" t="shared" si="10"/>
        <v/>
      </c>
    </row>
    <row r="156" ht="17.1" customHeight="1" spans="1:14">
      <c r="A156" s="57"/>
      <c r="B156" s="58"/>
      <c r="C156" s="154"/>
      <c r="D156" s="116"/>
      <c r="E156" s="116"/>
      <c r="F156" s="155"/>
      <c r="G156" s="155"/>
      <c r="H156" s="57" t="s">
        <v>12913</v>
      </c>
      <c r="I156" s="58" t="s">
        <v>12914</v>
      </c>
      <c r="J156" s="153">
        <f>SUMPRODUCT('表九（录入表）'!D$6:D$345*(LEFT('表九（录入表）'!$B$6:$B$345,LEN($H156))=$H156))</f>
        <v>0</v>
      </c>
      <c r="K156" s="89">
        <f>SUMPRODUCT('表九（录入表）'!E$6:E$345*(LEFT('表九（录入表）'!$B$6:$B$345,LEN($H156))=$H156))</f>
        <v>0</v>
      </c>
      <c r="L156" s="89">
        <f ca="1">SUMPRODUCT('表九（录入表）'!F$6:F$345*(LEFT('表九（录入表）'!$B$6:$B$345,LEN($H156))=$H156))</f>
        <v>0</v>
      </c>
      <c r="M156" s="90" t="str">
        <f ca="1" t="shared" si="9"/>
        <v/>
      </c>
      <c r="N156" s="90" t="str">
        <f ca="1" t="shared" si="10"/>
        <v/>
      </c>
    </row>
    <row r="157" ht="17.1" customHeight="1" spans="1:14">
      <c r="A157" s="57"/>
      <c r="B157" s="58"/>
      <c r="C157" s="154"/>
      <c r="D157" s="116"/>
      <c r="E157" s="116"/>
      <c r="F157" s="155"/>
      <c r="G157" s="155"/>
      <c r="H157" s="57" t="s">
        <v>12915</v>
      </c>
      <c r="I157" s="58" t="s">
        <v>12916</v>
      </c>
      <c r="J157" s="151">
        <f>SUMPRODUCT('表九（录入表）'!D$6:D$345*(LEFT('表九（录入表）'!$B$6:$B$345,LEN($H157))=$H157))</f>
        <v>0</v>
      </c>
      <c r="K157" s="152">
        <f>SUMPRODUCT('表九（录入表）'!E$6:E$345*(LEFT('表九（录入表）'!$B$6:$B$345,LEN($H157))=$H157))</f>
        <v>0</v>
      </c>
      <c r="L157" s="152">
        <f ca="1">SUMPRODUCT('表九（录入表）'!F$6:F$345*(LEFT('表九（录入表）'!$B$6:$B$345,LEN($H157))=$H157))</f>
        <v>0</v>
      </c>
      <c r="M157" s="90" t="str">
        <f ca="1" t="shared" si="9"/>
        <v/>
      </c>
      <c r="N157" s="90" t="str">
        <f ca="1" t="shared" si="10"/>
        <v/>
      </c>
    </row>
    <row r="158" ht="17.1" customHeight="1" spans="1:14">
      <c r="A158" s="57"/>
      <c r="B158" s="58"/>
      <c r="C158" s="154"/>
      <c r="D158" s="116"/>
      <c r="E158" s="116"/>
      <c r="F158" s="155"/>
      <c r="G158" s="155"/>
      <c r="H158" s="57" t="s">
        <v>12917</v>
      </c>
      <c r="I158" s="58" t="s">
        <v>12891</v>
      </c>
      <c r="J158" s="153">
        <f>SUMPRODUCT('表九（录入表）'!D$6:D$345*(LEFT('表九（录入表）'!$B$6:$B$345,LEN($H158))=$H158))</f>
        <v>0</v>
      </c>
      <c r="K158" s="89">
        <f>SUMPRODUCT('表九（录入表）'!E$6:E$345*(LEFT('表九（录入表）'!$B$6:$B$345,LEN($H158))=$H158))</f>
        <v>0</v>
      </c>
      <c r="L158" s="89">
        <f ca="1">SUMPRODUCT('表九（录入表）'!F$6:F$345*(LEFT('表九（录入表）'!$B$6:$B$345,LEN($H158))=$H158))</f>
        <v>0</v>
      </c>
      <c r="M158" s="90" t="str">
        <f ca="1" t="shared" si="9"/>
        <v/>
      </c>
      <c r="N158" s="90" t="str">
        <f ca="1" t="shared" si="10"/>
        <v/>
      </c>
    </row>
    <row r="159" ht="17.1" customHeight="1" spans="1:14">
      <c r="A159" s="57"/>
      <c r="B159" s="58"/>
      <c r="C159" s="154"/>
      <c r="D159" s="116"/>
      <c r="E159" s="116"/>
      <c r="F159" s="155"/>
      <c r="G159" s="155"/>
      <c r="H159" s="57" t="s">
        <v>12918</v>
      </c>
      <c r="I159" s="58" t="s">
        <v>12919</v>
      </c>
      <c r="J159" s="153">
        <f>SUMPRODUCT('表九（录入表）'!D$6:D$345*(LEFT('表九（录入表）'!$B$6:$B$345,LEN($H159))=$H159))</f>
        <v>0</v>
      </c>
      <c r="K159" s="89">
        <f>SUMPRODUCT('表九（录入表）'!E$6:E$345*(LEFT('表九（录入表）'!$B$6:$B$345,LEN($H159))=$H159))</f>
        <v>0</v>
      </c>
      <c r="L159" s="89">
        <f ca="1">SUMPRODUCT('表九（录入表）'!F$6:F$345*(LEFT('表九（录入表）'!$B$6:$B$345,LEN($H159))=$H159))</f>
        <v>0</v>
      </c>
      <c r="M159" s="90" t="str">
        <f ca="1" t="shared" si="9"/>
        <v/>
      </c>
      <c r="N159" s="90" t="str">
        <f ca="1" t="shared" si="10"/>
        <v/>
      </c>
    </row>
    <row r="160" ht="17.1" customHeight="1" spans="1:14">
      <c r="A160" s="57"/>
      <c r="B160" s="58"/>
      <c r="C160" s="154"/>
      <c r="D160" s="116"/>
      <c r="E160" s="116"/>
      <c r="F160" s="155"/>
      <c r="G160" s="155"/>
      <c r="H160" s="57" t="s">
        <v>12920</v>
      </c>
      <c r="I160" s="58" t="s">
        <v>12921</v>
      </c>
      <c r="J160" s="151">
        <f>SUMPRODUCT('表九（录入表）'!D$6:D$345*(LEFT('表九（录入表）'!$B$6:$B$345,LEN($H160))=$H160))</f>
        <v>0</v>
      </c>
      <c r="K160" s="152">
        <f>SUMPRODUCT('表九（录入表）'!E$6:E$345*(LEFT('表九（录入表）'!$B$6:$B$345,LEN($H160))=$H160))</f>
        <v>0</v>
      </c>
      <c r="L160" s="152">
        <f ca="1">SUMPRODUCT('表九（录入表）'!F$6:F$345*(LEFT('表九（录入表）'!$B$6:$B$345,LEN($H160))=$H160))</f>
        <v>0</v>
      </c>
      <c r="M160" s="90" t="str">
        <f ca="1" t="shared" si="9"/>
        <v/>
      </c>
      <c r="N160" s="90" t="str">
        <f ca="1" t="shared" si="10"/>
        <v/>
      </c>
    </row>
    <row r="161" ht="17.1" customHeight="1" spans="1:14">
      <c r="A161" s="57"/>
      <c r="B161" s="58"/>
      <c r="C161" s="154"/>
      <c r="D161" s="116"/>
      <c r="E161" s="116"/>
      <c r="F161" s="155"/>
      <c r="G161" s="155"/>
      <c r="H161" s="57" t="s">
        <v>12922</v>
      </c>
      <c r="I161" s="58" t="s">
        <v>11594</v>
      </c>
      <c r="J161" s="153">
        <f>SUMPRODUCT('表九（录入表）'!D$6:D$345*(LEFT('表九（录入表）'!$B$6:$B$345,LEN($H161))=$H161))</f>
        <v>0</v>
      </c>
      <c r="K161" s="89">
        <f>SUMPRODUCT('表九（录入表）'!E$6:E$345*(LEFT('表九（录入表）'!$B$6:$B$345,LEN($H161))=$H161))</f>
        <v>0</v>
      </c>
      <c r="L161" s="89">
        <f ca="1">SUMPRODUCT('表九（录入表）'!F$6:F$345*(LEFT('表九（录入表）'!$B$6:$B$345,LEN($H161))=$H161))</f>
        <v>0</v>
      </c>
      <c r="M161" s="90" t="str">
        <f ca="1" t="shared" si="9"/>
        <v/>
      </c>
      <c r="N161" s="90" t="str">
        <f ca="1" t="shared" si="10"/>
        <v/>
      </c>
    </row>
    <row r="162" ht="17.1" customHeight="1" spans="1:14">
      <c r="A162" s="57"/>
      <c r="B162" s="58"/>
      <c r="C162" s="154"/>
      <c r="D162" s="116"/>
      <c r="E162" s="116"/>
      <c r="F162" s="155"/>
      <c r="G162" s="155"/>
      <c r="H162" s="57" t="s">
        <v>12923</v>
      </c>
      <c r="I162" s="58" t="s">
        <v>12924</v>
      </c>
      <c r="J162" s="153">
        <f>SUMPRODUCT('表九（录入表）'!D$6:D$345*(LEFT('表九（录入表）'!$B$6:$B$345,LEN($H162))=$H162))</f>
        <v>0</v>
      </c>
      <c r="K162" s="153">
        <f>SUMPRODUCT('表九（录入表）'!E$6:E$345*(LEFT('表九（录入表）'!$B$6:$B$345,LEN($H162))=$H162))</f>
        <v>0</v>
      </c>
      <c r="L162" s="153">
        <f ca="1">SUMPRODUCT('表九（录入表）'!F$6:F$345*(LEFT('表九（录入表）'!$B$6:$B$345,LEN($H162))=$H162))</f>
        <v>0</v>
      </c>
      <c r="M162" s="90" t="str">
        <f ca="1" t="shared" si="9"/>
        <v/>
      </c>
      <c r="N162" s="90" t="str">
        <f ca="1" t="shared" si="10"/>
        <v/>
      </c>
    </row>
    <row r="163" ht="17.1" customHeight="1" spans="1:14">
      <c r="A163" s="57"/>
      <c r="B163" s="58"/>
      <c r="C163" s="154"/>
      <c r="D163" s="116"/>
      <c r="E163" s="116"/>
      <c r="F163" s="155"/>
      <c r="G163" s="155"/>
      <c r="H163" s="57" t="s">
        <v>12925</v>
      </c>
      <c r="I163" s="58" t="s">
        <v>12912</v>
      </c>
      <c r="J163" s="153">
        <f>SUMPRODUCT('表九（录入表）'!D$6:D$345*(LEFT('表九（录入表）'!$B$6:$B$345,LEN($H163))=$H163))</f>
        <v>0</v>
      </c>
      <c r="K163" s="89">
        <f>SUMPRODUCT('表九（录入表）'!E$6:E$345*(LEFT('表九（录入表）'!$B$6:$B$345,LEN($H163))=$H163))</f>
        <v>0</v>
      </c>
      <c r="L163" s="89">
        <f ca="1">SUMPRODUCT('表九（录入表）'!F$6:F$345*(LEFT('表九（录入表）'!$B$6:$B$345,LEN($H163))=$H163))</f>
        <v>0</v>
      </c>
      <c r="M163" s="90" t="str">
        <f ca="1" t="shared" si="9"/>
        <v/>
      </c>
      <c r="N163" s="90" t="str">
        <f ca="1" t="shared" si="10"/>
        <v/>
      </c>
    </row>
    <row r="164" ht="17.1" customHeight="1" spans="1:14">
      <c r="A164" s="57"/>
      <c r="B164" s="58"/>
      <c r="C164" s="154"/>
      <c r="D164" s="116"/>
      <c r="E164" s="116"/>
      <c r="F164" s="155"/>
      <c r="G164" s="155"/>
      <c r="H164" s="57" t="s">
        <v>12926</v>
      </c>
      <c r="I164" s="58" t="s">
        <v>12927</v>
      </c>
      <c r="J164" s="153">
        <f>SUMPRODUCT('表九（录入表）'!D$6:D$345*(LEFT('表九（录入表）'!$B$6:$B$345,LEN($H164))=$H164))</f>
        <v>0</v>
      </c>
      <c r="K164" s="89">
        <f>SUMPRODUCT('表九（录入表）'!E$6:E$345*(LEFT('表九（录入表）'!$B$6:$B$345,LEN($H164))=$H164))</f>
        <v>0</v>
      </c>
      <c r="L164" s="89">
        <f ca="1">SUMPRODUCT('表九（录入表）'!F$6:F$345*(LEFT('表九（录入表）'!$B$6:$B$345,LEN($H164))=$H164))</f>
        <v>0</v>
      </c>
      <c r="M164" s="90" t="str">
        <f ca="1" t="shared" si="9"/>
        <v/>
      </c>
      <c r="N164" s="90" t="str">
        <f ca="1" t="shared" si="10"/>
        <v/>
      </c>
    </row>
    <row r="165" ht="17.1" customHeight="1" spans="1:14">
      <c r="A165" s="57"/>
      <c r="B165" s="58"/>
      <c r="C165" s="154"/>
      <c r="D165" s="116"/>
      <c r="E165" s="116"/>
      <c r="F165" s="155"/>
      <c r="G165" s="155"/>
      <c r="H165" s="57" t="s">
        <v>12928</v>
      </c>
      <c r="I165" s="58" t="s">
        <v>12929</v>
      </c>
      <c r="J165" s="151">
        <f>SUMPRODUCT('表九（录入表）'!D$6:D$345*(LEFT('表九（录入表）'!$B$6:$B$345,LEN($H165))=$H165))</f>
        <v>0</v>
      </c>
      <c r="K165" s="152">
        <f>SUMPRODUCT('表九（录入表）'!E$6:E$345*(LEFT('表九（录入表）'!$B$6:$B$345,LEN($H165))=$H165))</f>
        <v>554</v>
      </c>
      <c r="L165" s="152">
        <f ca="1">SUMPRODUCT('表九（录入表）'!F$6:F$345*(LEFT('表九（录入表）'!$B$6:$B$345,LEN($H165))=$H165))</f>
        <v>689</v>
      </c>
      <c r="M165" s="90" t="str">
        <f ca="1" t="shared" si="9"/>
        <v/>
      </c>
      <c r="N165" s="90">
        <f ca="1" t="shared" si="10"/>
        <v>1.24368231046931</v>
      </c>
    </row>
    <row r="166" ht="17.1" customHeight="1" spans="1:14">
      <c r="A166" s="57"/>
      <c r="B166" s="58"/>
      <c r="C166" s="154"/>
      <c r="D166" s="116"/>
      <c r="E166" s="116"/>
      <c r="F166" s="155"/>
      <c r="G166" s="155"/>
      <c r="H166" s="57" t="s">
        <v>12930</v>
      </c>
      <c r="I166" s="58" t="s">
        <v>12931</v>
      </c>
      <c r="J166" s="153">
        <f>SUMPRODUCT('表九（录入表）'!D$6:D$345*(LEFT('表九（录入表）'!$B$6:$B$345,LEN($H166))=$H166))</f>
        <v>0</v>
      </c>
      <c r="K166" s="89">
        <f>SUMPRODUCT('表九（录入表）'!E$6:E$345*(LEFT('表九（录入表）'!$B$6:$B$345,LEN($H166))=$H166))</f>
        <v>365</v>
      </c>
      <c r="L166" s="89">
        <f ca="1">SUMPRODUCT('表九（录入表）'!F$6:F$345*(LEFT('表九（录入表）'!$B$6:$B$345,LEN($H166))=$H166))</f>
        <v>192</v>
      </c>
      <c r="M166" s="90" t="str">
        <f ca="1" t="shared" si="9"/>
        <v/>
      </c>
      <c r="N166" s="90">
        <f ca="1" t="shared" si="10"/>
        <v>0.526027397260274</v>
      </c>
    </row>
    <row r="167" ht="17.1" customHeight="1" spans="1:14">
      <c r="A167" s="57"/>
      <c r="B167" s="58"/>
      <c r="C167" s="154"/>
      <c r="D167" s="116"/>
      <c r="E167" s="116"/>
      <c r="F167" s="155"/>
      <c r="G167" s="155"/>
      <c r="H167" s="57" t="s">
        <v>12932</v>
      </c>
      <c r="I167" s="58" t="s">
        <v>12891</v>
      </c>
      <c r="J167" s="153">
        <f>SUMPRODUCT('表九（录入表）'!D$6:D$345*(LEFT('表九（录入表）'!$B$6:$B$345,LEN($H167))=$H167))</f>
        <v>0</v>
      </c>
      <c r="K167" s="89">
        <f>SUMPRODUCT('表九（录入表）'!E$6:E$345*(LEFT('表九（录入表）'!$B$6:$B$345,LEN($H167))=$H167))</f>
        <v>41</v>
      </c>
      <c r="L167" s="89">
        <f ca="1">SUMPRODUCT('表九（录入表）'!F$6:F$345*(LEFT('表九（录入表）'!$B$6:$B$345,LEN($H167))=$H167))</f>
        <v>497</v>
      </c>
      <c r="M167" s="90" t="str">
        <f ca="1" t="shared" si="9"/>
        <v/>
      </c>
      <c r="N167" s="90">
        <f ca="1" t="shared" si="10"/>
        <v>12.1219512195122</v>
      </c>
    </row>
    <row r="168" ht="17.1" customHeight="1" spans="1:14">
      <c r="A168" s="57"/>
      <c r="B168" s="58"/>
      <c r="C168" s="154"/>
      <c r="D168" s="116"/>
      <c r="E168" s="116"/>
      <c r="F168" s="155"/>
      <c r="G168" s="155"/>
      <c r="H168" s="57" t="s">
        <v>12933</v>
      </c>
      <c r="I168" s="58" t="s">
        <v>12934</v>
      </c>
      <c r="J168" s="153">
        <f>SUMPRODUCT('表九（录入表）'!D$6:D$345*(LEFT('表九（录入表）'!$B$6:$B$345,LEN($H168))=$H168))</f>
        <v>0</v>
      </c>
      <c r="K168" s="89">
        <f>SUMPRODUCT('表九（录入表）'!E$6:E$345*(LEFT('表九（录入表）'!$B$6:$B$345,LEN($H168))=$H168))</f>
        <v>148</v>
      </c>
      <c r="L168" s="89">
        <f ca="1">SUMPRODUCT('表九（录入表）'!F$6:F$345*(LEFT('表九（录入表）'!$B$6:$B$345,LEN($H168))=$H168))</f>
        <v>0</v>
      </c>
      <c r="M168" s="90" t="str">
        <f ca="1" t="shared" si="9"/>
        <v/>
      </c>
      <c r="N168" s="90">
        <f ca="1" t="shared" si="10"/>
        <v>0</v>
      </c>
    </row>
    <row r="169" ht="17.1" customHeight="1" spans="1:14">
      <c r="A169" s="57"/>
      <c r="B169" s="58"/>
      <c r="C169" s="154"/>
      <c r="D169" s="116"/>
      <c r="E169" s="116"/>
      <c r="F169" s="155"/>
      <c r="G169" s="155"/>
      <c r="H169" s="57" t="s">
        <v>12935</v>
      </c>
      <c r="I169" s="58" t="s">
        <v>12936</v>
      </c>
      <c r="J169" s="151">
        <f>SUMPRODUCT('表九（录入表）'!D$6:D$345*(LEFT('表九（录入表）'!$B$6:$B$345,LEN($H169))=$H169))</f>
        <v>0</v>
      </c>
      <c r="K169" s="152">
        <f>SUMPRODUCT('表九（录入表）'!E$6:E$345*(LEFT('表九（录入表）'!$B$6:$B$345,LEN($H169))=$H169))</f>
        <v>521</v>
      </c>
      <c r="L169" s="152">
        <f ca="1">SUMPRODUCT('表九（录入表）'!F$6:F$345*(LEFT('表九（录入表）'!$B$6:$B$345,LEN($H169))=$H169))</f>
        <v>0</v>
      </c>
      <c r="M169" s="90" t="str">
        <f ca="1" t="shared" si="9"/>
        <v/>
      </c>
      <c r="N169" s="90">
        <f ca="1" t="shared" si="10"/>
        <v>0</v>
      </c>
    </row>
    <row r="170" ht="17.1" customHeight="1" spans="1:14">
      <c r="A170" s="57"/>
      <c r="B170" s="58"/>
      <c r="C170" s="154"/>
      <c r="D170" s="116"/>
      <c r="E170" s="116"/>
      <c r="F170" s="155"/>
      <c r="G170" s="155"/>
      <c r="H170" s="57" t="s">
        <v>12937</v>
      </c>
      <c r="I170" s="58" t="s">
        <v>12931</v>
      </c>
      <c r="J170" s="153">
        <f>SUMPRODUCT('表九（录入表）'!D$6:D$345*(LEFT('表九（录入表）'!$B$6:$B$345,LEN($H170))=$H170))</f>
        <v>0</v>
      </c>
      <c r="K170" s="89">
        <f>SUMPRODUCT('表九（录入表）'!E$6:E$345*(LEFT('表九（录入表）'!$B$6:$B$345,LEN($H170))=$H170))</f>
        <v>245</v>
      </c>
      <c r="L170" s="89">
        <f ca="1">SUMPRODUCT('表九（录入表）'!F$6:F$345*(LEFT('表九（录入表）'!$B$6:$B$345,LEN($H170))=$H170))</f>
        <v>0</v>
      </c>
      <c r="M170" s="90" t="str">
        <f ca="1" t="shared" si="9"/>
        <v/>
      </c>
      <c r="N170" s="90">
        <f ca="1" t="shared" si="10"/>
        <v>0</v>
      </c>
    </row>
    <row r="171" ht="17.1" customHeight="1" spans="1:14">
      <c r="A171" s="57"/>
      <c r="B171" s="58"/>
      <c r="C171" s="154"/>
      <c r="D171" s="116"/>
      <c r="E171" s="116"/>
      <c r="F171" s="155"/>
      <c r="G171" s="155"/>
      <c r="H171" s="57" t="s">
        <v>12938</v>
      </c>
      <c r="I171" s="58" t="s">
        <v>12891</v>
      </c>
      <c r="J171" s="153">
        <f>SUMPRODUCT('表九（录入表）'!D$6:D$345*(LEFT('表九（录入表）'!$B$6:$B$345,LEN($H171))=$H171))</f>
        <v>0</v>
      </c>
      <c r="K171" s="89">
        <f>SUMPRODUCT('表九（录入表）'!E$6:E$345*(LEFT('表九（录入表）'!$B$6:$B$345,LEN($H171))=$H171))</f>
        <v>276</v>
      </c>
      <c r="L171" s="89">
        <f ca="1">SUMPRODUCT('表九（录入表）'!F$6:F$345*(LEFT('表九（录入表）'!$B$6:$B$345,LEN($H171))=$H171))</f>
        <v>0</v>
      </c>
      <c r="M171" s="90" t="str">
        <f ca="1" t="shared" si="9"/>
        <v/>
      </c>
      <c r="N171" s="90">
        <f ca="1" t="shared" si="10"/>
        <v>0</v>
      </c>
    </row>
    <row r="172" ht="17.1" customHeight="1" spans="1:14">
      <c r="A172" s="57"/>
      <c r="B172" s="58"/>
      <c r="C172" s="154"/>
      <c r="D172" s="116"/>
      <c r="E172" s="116"/>
      <c r="F172" s="155"/>
      <c r="G172" s="155"/>
      <c r="H172" s="57" t="s">
        <v>12939</v>
      </c>
      <c r="I172" s="58" t="s">
        <v>12940</v>
      </c>
      <c r="J172" s="153">
        <f>SUMPRODUCT('表九（录入表）'!D$6:D$345*(LEFT('表九（录入表）'!$B$6:$B$345,LEN($H172))=$H172))</f>
        <v>0</v>
      </c>
      <c r="K172" s="153">
        <f>SUMPRODUCT('表九（录入表）'!E$6:E$345*(LEFT('表九（录入表）'!$B$6:$B$345,LEN($H172))=$H172))</f>
        <v>0</v>
      </c>
      <c r="L172" s="153">
        <f ca="1">SUMPRODUCT('表九（录入表）'!F$6:F$345*(LEFT('表九（录入表）'!$B$6:$B$345,LEN($H172))=$H172))</f>
        <v>0</v>
      </c>
      <c r="M172" s="90" t="str">
        <f ca="1" t="shared" si="9"/>
        <v/>
      </c>
      <c r="N172" s="90" t="str">
        <f ca="1" t="shared" si="10"/>
        <v/>
      </c>
    </row>
    <row r="173" ht="17.1" customHeight="1" spans="1:14">
      <c r="A173" s="57"/>
      <c r="B173" s="58"/>
      <c r="C173" s="154"/>
      <c r="D173" s="116"/>
      <c r="E173" s="116"/>
      <c r="F173" s="155"/>
      <c r="G173" s="155"/>
      <c r="H173" s="57" t="s">
        <v>12941</v>
      </c>
      <c r="I173" s="58" t="s">
        <v>12942</v>
      </c>
      <c r="J173" s="151">
        <f>SUMPRODUCT('表九（录入表）'!D$6:D$345*(LEFT('表九（录入表）'!$B$6:$B$345,LEN($H173))=$H173))</f>
        <v>0</v>
      </c>
      <c r="K173" s="152">
        <f>SUMPRODUCT('表九（录入表）'!E$6:E$345*(LEFT('表九（录入表）'!$B$6:$B$345,LEN($H173))=$H173))</f>
        <v>0</v>
      </c>
      <c r="L173" s="152">
        <f ca="1">SUMPRODUCT('表九（录入表）'!F$6:F$345*(LEFT('表九（录入表）'!$B$6:$B$345,LEN($H173))=$H173))</f>
        <v>0</v>
      </c>
      <c r="M173" s="90" t="str">
        <f ca="1" t="shared" si="9"/>
        <v/>
      </c>
      <c r="N173" s="90" t="str">
        <f ca="1" t="shared" si="10"/>
        <v/>
      </c>
    </row>
    <row r="174" ht="17.1" customHeight="1" spans="1:14">
      <c r="A174" s="57"/>
      <c r="B174" s="58"/>
      <c r="C174" s="154"/>
      <c r="D174" s="116"/>
      <c r="E174" s="116"/>
      <c r="F174" s="155"/>
      <c r="G174" s="155"/>
      <c r="H174" s="57" t="s">
        <v>12943</v>
      </c>
      <c r="I174" s="58" t="s">
        <v>12891</v>
      </c>
      <c r="J174" s="153">
        <f>SUMPRODUCT('表九（录入表）'!D$6:D$345*(LEFT('表九（录入表）'!$B$6:$B$345,LEN($H174))=$H174))</f>
        <v>0</v>
      </c>
      <c r="K174" s="89">
        <f>SUMPRODUCT('表九（录入表）'!E$6:E$345*(LEFT('表九（录入表）'!$B$6:$B$345,LEN($H174))=$H174))</f>
        <v>0</v>
      </c>
      <c r="L174" s="89">
        <f ca="1">SUMPRODUCT('表九（录入表）'!F$6:F$345*(LEFT('表九（录入表）'!$B$6:$B$345,LEN($H174))=$H174))</f>
        <v>0</v>
      </c>
      <c r="M174" s="90" t="str">
        <f ca="1" t="shared" si="9"/>
        <v/>
      </c>
      <c r="N174" s="90" t="str">
        <f ca="1" t="shared" si="10"/>
        <v/>
      </c>
    </row>
    <row r="175" ht="17.1" customHeight="1" spans="1:14">
      <c r="A175" s="57"/>
      <c r="B175" s="58"/>
      <c r="C175" s="154"/>
      <c r="D175" s="116"/>
      <c r="E175" s="116"/>
      <c r="F175" s="155"/>
      <c r="G175" s="155"/>
      <c r="H175" s="57" t="s">
        <v>12944</v>
      </c>
      <c r="I175" s="58" t="s">
        <v>12945</v>
      </c>
      <c r="J175" s="153">
        <f>SUMPRODUCT('表九（录入表）'!D$6:D$345*(LEFT('表九（录入表）'!$B$6:$B$345,LEN($H175))=$H175))</f>
        <v>0</v>
      </c>
      <c r="K175" s="153">
        <f>SUMPRODUCT('表九（录入表）'!E$6:E$345*(LEFT('表九（录入表）'!$B$6:$B$345,LEN($H175))=$H175))</f>
        <v>0</v>
      </c>
      <c r="L175" s="153">
        <f ca="1">SUMPRODUCT('表九（录入表）'!F$6:F$345*(LEFT('表九（录入表）'!$B$6:$B$345,LEN($H175))=$H175))</f>
        <v>0</v>
      </c>
      <c r="M175" s="90" t="str">
        <f ca="1" t="shared" si="9"/>
        <v/>
      </c>
      <c r="N175" s="90" t="str">
        <f ca="1" t="shared" si="10"/>
        <v/>
      </c>
    </row>
    <row r="176" ht="17.1" customHeight="1" spans="1:14">
      <c r="A176" s="57"/>
      <c r="B176" s="58"/>
      <c r="C176" s="154"/>
      <c r="D176" s="116"/>
      <c r="E176" s="116"/>
      <c r="F176" s="155"/>
      <c r="G176" s="155"/>
      <c r="H176" s="57" t="s">
        <v>12946</v>
      </c>
      <c r="I176" s="58" t="s">
        <v>12583</v>
      </c>
      <c r="J176" s="151">
        <f>SUMPRODUCT('表九（录入表）'!D$6:D$345*(LEFT('表九（录入表）'!$B$6:$B$345,LEN($H176))=$H176))</f>
        <v>0</v>
      </c>
      <c r="K176" s="152">
        <f>SUMPRODUCT('表九（录入表）'!E$6:E$345*(LEFT('表九（录入表）'!$B$6:$B$345,LEN($H176))=$H176))</f>
        <v>0</v>
      </c>
      <c r="L176" s="152">
        <f ca="1">SUMPRODUCT('表九（录入表）'!F$6:F$345*(LEFT('表九（录入表）'!$B$6:$B$345,LEN($H176))=$H176))</f>
        <v>0</v>
      </c>
      <c r="M176" s="90" t="str">
        <f ca="1" t="shared" si="9"/>
        <v/>
      </c>
      <c r="N176" s="90" t="str">
        <f ca="1" t="shared" si="10"/>
        <v/>
      </c>
    </row>
    <row r="177" ht="17.1" customHeight="1" spans="1:14">
      <c r="A177" s="57"/>
      <c r="B177" s="58"/>
      <c r="C177" s="154"/>
      <c r="D177" s="116"/>
      <c r="E177" s="116"/>
      <c r="F177" s="155"/>
      <c r="G177" s="155"/>
      <c r="H177" s="57" t="s">
        <v>12947</v>
      </c>
      <c r="I177" s="58" t="s">
        <v>12948</v>
      </c>
      <c r="J177" s="153">
        <f>SUMPRODUCT('表九（录入表）'!D$6:D$345*(LEFT('表九（录入表）'!$B$6:$B$345,LEN($H177))=$H177))</f>
        <v>0</v>
      </c>
      <c r="K177" s="89">
        <f>SUMPRODUCT('表九（录入表）'!E$6:E$345*(LEFT('表九（录入表）'!$B$6:$B$345,LEN($H177))=$H177))</f>
        <v>0</v>
      </c>
      <c r="L177" s="89">
        <f ca="1">SUMPRODUCT('表九（录入表）'!F$6:F$345*(LEFT('表九（录入表）'!$B$6:$B$345,LEN($H177))=$H177))</f>
        <v>0</v>
      </c>
      <c r="M177" s="90" t="str">
        <f ca="1" t="shared" si="9"/>
        <v/>
      </c>
      <c r="N177" s="90" t="str">
        <f ca="1" t="shared" si="10"/>
        <v/>
      </c>
    </row>
    <row r="178" ht="17.1" customHeight="1" spans="1:14">
      <c r="A178" s="57"/>
      <c r="B178" s="58"/>
      <c r="C178" s="154"/>
      <c r="D178" s="116"/>
      <c r="E178" s="116"/>
      <c r="F178" s="155"/>
      <c r="G178" s="155"/>
      <c r="H178" s="57" t="s">
        <v>12949</v>
      </c>
      <c r="I178" s="58" t="s">
        <v>12950</v>
      </c>
      <c r="J178" s="153">
        <f>SUMPRODUCT('表九（录入表）'!D$6:D$345*(LEFT('表九（录入表）'!$B$6:$B$345,LEN($H178))=$H178))</f>
        <v>0</v>
      </c>
      <c r="K178" s="89">
        <f>SUMPRODUCT('表九（录入表）'!E$6:E$345*(LEFT('表九（录入表）'!$B$6:$B$345,LEN($H178))=$H178))</f>
        <v>0</v>
      </c>
      <c r="L178" s="89">
        <f ca="1">SUMPRODUCT('表九（录入表）'!F$6:F$345*(LEFT('表九（录入表）'!$B$6:$B$345,LEN($H178))=$H178))</f>
        <v>0</v>
      </c>
      <c r="M178" s="90" t="str">
        <f ca="1" t="shared" si="9"/>
        <v/>
      </c>
      <c r="N178" s="90" t="str">
        <f ca="1" t="shared" si="10"/>
        <v/>
      </c>
    </row>
    <row r="179" ht="17.1" customHeight="1" spans="1:14">
      <c r="A179" s="57"/>
      <c r="B179" s="58"/>
      <c r="C179" s="154"/>
      <c r="D179" s="116"/>
      <c r="E179" s="116"/>
      <c r="F179" s="155"/>
      <c r="G179" s="155"/>
      <c r="H179" s="57" t="s">
        <v>12951</v>
      </c>
      <c r="I179" s="58" t="s">
        <v>10123</v>
      </c>
      <c r="J179" s="153">
        <f>SUMPRODUCT('表九（录入表）'!D$6:D$345*(LEFT('表九（录入表）'!$B$6:$B$345,LEN($H179))=$H179))</f>
        <v>0</v>
      </c>
      <c r="K179" s="153">
        <f>SUMPRODUCT('表九（录入表）'!E$6:E$345*(LEFT('表九（录入表）'!$B$6:$B$345,LEN($H179))=$H179))</f>
        <v>0</v>
      </c>
      <c r="L179" s="153">
        <f ca="1">SUMPRODUCT('表九（录入表）'!F$6:F$345*(LEFT('表九（录入表）'!$B$6:$B$345,LEN($H179))=$H179))</f>
        <v>0</v>
      </c>
      <c r="M179" s="90" t="str">
        <f ca="1" t="shared" si="9"/>
        <v/>
      </c>
      <c r="N179" s="90" t="str">
        <f ca="1" t="shared" si="10"/>
        <v/>
      </c>
    </row>
    <row r="180" ht="17.1" customHeight="1" spans="1:14">
      <c r="A180" s="57"/>
      <c r="B180" s="58"/>
      <c r="C180" s="154"/>
      <c r="D180" s="116"/>
      <c r="E180" s="116"/>
      <c r="F180" s="155"/>
      <c r="G180" s="155"/>
      <c r="H180" s="57" t="s">
        <v>10124</v>
      </c>
      <c r="I180" s="58" t="s">
        <v>10125</v>
      </c>
      <c r="J180" s="151">
        <f>SUMPRODUCT('表九（录入表）'!D$6:D$345*(LEFT('表九（录入表）'!$B$6:$B$345,LEN($H180))=$H180))</f>
        <v>0</v>
      </c>
      <c r="K180" s="151">
        <f>SUMPRODUCT('表九（录入表）'!E$6:E$345*(LEFT('表九（录入表）'!$B$6:$B$345,LEN($H180))=$H180))</f>
        <v>0</v>
      </c>
      <c r="L180" s="151">
        <f ca="1">SUMPRODUCT('表九（录入表）'!F$6:F$345*(LEFT('表九（录入表）'!$B$6:$B$345,LEN($H180))=$H180))</f>
        <v>0</v>
      </c>
      <c r="M180" s="90" t="str">
        <f ca="1" t="shared" si="9"/>
        <v/>
      </c>
      <c r="N180" s="90" t="str">
        <f ca="1" t="shared" si="10"/>
        <v/>
      </c>
    </row>
    <row r="181" ht="17.1" customHeight="1" spans="1:14">
      <c r="A181" s="57"/>
      <c r="B181" s="58"/>
      <c r="C181" s="154"/>
      <c r="D181" s="116"/>
      <c r="E181" s="116"/>
      <c r="F181" s="155"/>
      <c r="G181" s="155"/>
      <c r="H181" s="57" t="s">
        <v>12952</v>
      </c>
      <c r="I181" s="58" t="s">
        <v>12953</v>
      </c>
      <c r="J181" s="151">
        <f>SUMPRODUCT('表九（录入表）'!D$6:D$345*(LEFT('表九（录入表）'!$B$6:$B$345,LEN($H181))=$H181))</f>
        <v>0</v>
      </c>
      <c r="K181" s="152">
        <f>SUMPRODUCT('表九（录入表）'!E$6:E$345*(LEFT('表九（录入表）'!$B$6:$B$345,LEN($H181))=$H181))</f>
        <v>0</v>
      </c>
      <c r="L181" s="152">
        <f ca="1">SUMPRODUCT('表九（录入表）'!F$6:F$345*(LEFT('表九（录入表）'!$B$6:$B$345,LEN($H181))=$H181))</f>
        <v>0</v>
      </c>
      <c r="M181" s="90" t="str">
        <f ca="1" t="shared" si="9"/>
        <v/>
      </c>
      <c r="N181" s="90" t="str">
        <f ca="1" t="shared" si="10"/>
        <v/>
      </c>
    </row>
    <row r="182" ht="17.1" customHeight="1" spans="1:14">
      <c r="A182" s="57"/>
      <c r="B182" s="58"/>
      <c r="C182" s="154"/>
      <c r="D182" s="116"/>
      <c r="E182" s="116"/>
      <c r="F182" s="155"/>
      <c r="G182" s="155"/>
      <c r="H182" s="57" t="s">
        <v>12954</v>
      </c>
      <c r="I182" s="115" t="s">
        <v>11642</v>
      </c>
      <c r="J182" s="153">
        <f>SUMPRODUCT('表九（录入表）'!D$6:D$345*(LEFT('表九（录入表）'!$B$6:$B$345,LEN($H182))=$H182))</f>
        <v>0</v>
      </c>
      <c r="K182" s="89">
        <f>SUMPRODUCT('表九（录入表）'!E$6:E$345*(LEFT('表九（录入表）'!$B$6:$B$345,LEN($H182))=$H182))</f>
        <v>0</v>
      </c>
      <c r="L182" s="89">
        <f ca="1">SUMPRODUCT('表九（录入表）'!F$6:F$345*(LEFT('表九（录入表）'!$B$6:$B$345,LEN($H182))=$H182))</f>
        <v>0</v>
      </c>
      <c r="M182" s="90" t="str">
        <f ca="1" t="shared" si="9"/>
        <v/>
      </c>
      <c r="N182" s="90" t="str">
        <f ca="1" t="shared" si="10"/>
        <v/>
      </c>
    </row>
    <row r="183" ht="17.1" customHeight="1" spans="1:14">
      <c r="A183" s="57"/>
      <c r="B183" s="58"/>
      <c r="C183" s="154"/>
      <c r="D183" s="116"/>
      <c r="E183" s="116"/>
      <c r="F183" s="155"/>
      <c r="G183" s="155"/>
      <c r="H183" s="57" t="s">
        <v>12955</v>
      </c>
      <c r="I183" s="115" t="s">
        <v>11644</v>
      </c>
      <c r="J183" s="153">
        <f>SUMPRODUCT('表九（录入表）'!D$6:D$345*(LEFT('表九（录入表）'!$B$6:$B$345,LEN($H183))=$H183))</f>
        <v>0</v>
      </c>
      <c r="K183" s="89">
        <f>SUMPRODUCT('表九（录入表）'!E$6:E$345*(LEFT('表九（录入表）'!$B$6:$B$345,LEN($H183))=$H183))</f>
        <v>0</v>
      </c>
      <c r="L183" s="89">
        <f ca="1">SUMPRODUCT('表九（录入表）'!F$6:F$345*(LEFT('表九（录入表）'!$B$6:$B$345,LEN($H183))=$H183))</f>
        <v>0</v>
      </c>
      <c r="M183" s="90" t="str">
        <f ca="1" t="shared" si="9"/>
        <v/>
      </c>
      <c r="N183" s="90" t="str">
        <f ca="1" t="shared" si="10"/>
        <v/>
      </c>
    </row>
    <row r="184" ht="17.1" customHeight="1" spans="1:14">
      <c r="A184" s="57"/>
      <c r="B184" s="58"/>
      <c r="C184" s="154"/>
      <c r="D184" s="116"/>
      <c r="E184" s="116"/>
      <c r="F184" s="155"/>
      <c r="G184" s="155"/>
      <c r="H184" s="57" t="s">
        <v>12956</v>
      </c>
      <c r="I184" s="58" t="s">
        <v>12957</v>
      </c>
      <c r="J184" s="153">
        <f>SUMPRODUCT('表九（录入表）'!D$6:D$345*(LEFT('表九（录入表）'!$B$6:$B$345,LEN($H184))=$H184))</f>
        <v>0</v>
      </c>
      <c r="K184" s="153">
        <f>SUMPRODUCT('表九（录入表）'!E$6:E$345*(LEFT('表九（录入表）'!$B$6:$B$345,LEN($H184))=$H184))</f>
        <v>0</v>
      </c>
      <c r="L184" s="153">
        <f ca="1">SUMPRODUCT('表九（录入表）'!F$6:F$345*(LEFT('表九（录入表）'!$B$6:$B$345,LEN($H184))=$H184))</f>
        <v>0</v>
      </c>
      <c r="M184" s="90" t="str">
        <f ca="1" t="shared" si="9"/>
        <v/>
      </c>
      <c r="N184" s="90" t="str">
        <f ca="1" t="shared" si="10"/>
        <v/>
      </c>
    </row>
    <row r="185" ht="17.1" customHeight="1" spans="1:14">
      <c r="A185" s="57"/>
      <c r="B185" s="58"/>
      <c r="C185" s="154"/>
      <c r="D185" s="116"/>
      <c r="E185" s="116"/>
      <c r="F185" s="155"/>
      <c r="G185" s="155"/>
      <c r="H185" s="381" t="s">
        <v>12958</v>
      </c>
      <c r="I185" s="58" t="s">
        <v>12959</v>
      </c>
      <c r="J185" s="153">
        <f>SUMPRODUCT('表九（录入表）'!D$6:D$345*(LEFT('表九（录入表）'!$B$6:$B$345,LEN($H185))=$H185))</f>
        <v>0</v>
      </c>
      <c r="K185" s="153">
        <f>SUMPRODUCT('表九（录入表）'!E$6:E$345*(LEFT('表九（录入表）'!$B$6:$B$345,LEN($H185))=$H185))</f>
        <v>0</v>
      </c>
      <c r="L185" s="153">
        <f ca="1">SUMPRODUCT('表九（录入表）'!F$6:F$345*(LEFT('表九（录入表）'!$B$6:$B$345,LEN($H185))=$H185))</f>
        <v>0</v>
      </c>
      <c r="M185" s="90" t="str">
        <f ca="1" t="shared" si="9"/>
        <v/>
      </c>
      <c r="N185" s="90" t="str">
        <f ca="1" t="shared" si="10"/>
        <v/>
      </c>
    </row>
    <row r="186" ht="17.1" customHeight="1" spans="1:14">
      <c r="A186" s="57"/>
      <c r="B186" s="58"/>
      <c r="C186" s="154"/>
      <c r="D186" s="116"/>
      <c r="E186" s="116"/>
      <c r="F186" s="155"/>
      <c r="G186" s="155"/>
      <c r="H186" s="57" t="s">
        <v>12960</v>
      </c>
      <c r="I186" s="115" t="s">
        <v>12961</v>
      </c>
      <c r="J186" s="151">
        <f>SUMPRODUCT('表九（录入表）'!D$6:D$345*(LEFT('表九（录入表）'!$B$6:$B$345,LEN($H186))=$H186))</f>
        <v>0</v>
      </c>
      <c r="K186" s="152">
        <f>SUMPRODUCT('表九（录入表）'!E$6:E$345*(LEFT('表九（录入表）'!$B$6:$B$345,LEN($H186))=$H186))</f>
        <v>0</v>
      </c>
      <c r="L186" s="152">
        <f ca="1">SUMPRODUCT('表九（录入表）'!F$6:F$345*(LEFT('表九（录入表）'!$B$6:$B$345,LEN($H186))=$H186))</f>
        <v>0</v>
      </c>
      <c r="M186" s="90" t="str">
        <f ca="1" t="shared" si="9"/>
        <v/>
      </c>
      <c r="N186" s="90" t="str">
        <f ca="1" t="shared" si="10"/>
        <v/>
      </c>
    </row>
    <row r="187" ht="17.1" customHeight="1" spans="1:14">
      <c r="A187" s="57"/>
      <c r="B187" s="58"/>
      <c r="C187" s="154"/>
      <c r="D187" s="116"/>
      <c r="E187" s="116"/>
      <c r="F187" s="155"/>
      <c r="G187" s="155"/>
      <c r="H187" s="57" t="s">
        <v>12962</v>
      </c>
      <c r="I187" s="115" t="s">
        <v>12957</v>
      </c>
      <c r="J187" s="153">
        <f>SUMPRODUCT('表九（录入表）'!D$6:D$345*(LEFT('表九（录入表）'!$B$6:$B$345,LEN($H187))=$H187))</f>
        <v>0</v>
      </c>
      <c r="K187" s="89">
        <f>SUMPRODUCT('表九（录入表）'!E$6:E$345*(LEFT('表九（录入表）'!$B$6:$B$345,LEN($H187))=$H187))</f>
        <v>0</v>
      </c>
      <c r="L187" s="89">
        <f ca="1">SUMPRODUCT('表九（录入表）'!F$6:F$345*(LEFT('表九（录入表）'!$B$6:$B$345,LEN($H187))=$H187))</f>
        <v>0</v>
      </c>
      <c r="M187" s="90" t="str">
        <f ca="1" t="shared" si="9"/>
        <v/>
      </c>
      <c r="N187" s="90" t="str">
        <f ca="1" t="shared" si="10"/>
        <v/>
      </c>
    </row>
    <row r="188" ht="17.1" customHeight="1" spans="1:14">
      <c r="A188" s="57"/>
      <c r="B188" s="58"/>
      <c r="C188" s="154"/>
      <c r="D188" s="116"/>
      <c r="E188" s="116"/>
      <c r="F188" s="155"/>
      <c r="G188" s="155"/>
      <c r="H188" s="57" t="s">
        <v>12963</v>
      </c>
      <c r="I188" s="58" t="s">
        <v>12964</v>
      </c>
      <c r="J188" s="153">
        <f>SUMPRODUCT('表九（录入表）'!D$6:D$345*(LEFT('表九（录入表）'!$B$6:$B$345,LEN($H188))=$H188))</f>
        <v>0</v>
      </c>
      <c r="K188" s="153">
        <f>SUMPRODUCT('表九（录入表）'!E$6:E$345*(LEFT('表九（录入表）'!$B$6:$B$345,LEN($H188))=$H188))</f>
        <v>0</v>
      </c>
      <c r="L188" s="153">
        <f ca="1">SUMPRODUCT('表九（录入表）'!F$6:F$345*(LEFT('表九（录入表）'!$B$6:$B$345,LEN($H188))=$H188))</f>
        <v>0</v>
      </c>
      <c r="M188" s="90" t="str">
        <f ca="1" t="shared" si="9"/>
        <v/>
      </c>
      <c r="N188" s="90" t="str">
        <f ca="1" t="shared" si="10"/>
        <v/>
      </c>
    </row>
    <row r="189" ht="17.1" customHeight="1" spans="1:14">
      <c r="A189" s="57"/>
      <c r="B189" s="58"/>
      <c r="C189" s="154"/>
      <c r="D189" s="116"/>
      <c r="E189" s="116"/>
      <c r="F189" s="155"/>
      <c r="G189" s="155"/>
      <c r="H189" s="57" t="s">
        <v>12965</v>
      </c>
      <c r="I189" s="58" t="s">
        <v>12966</v>
      </c>
      <c r="J189" s="153">
        <f>SUMPRODUCT('表九（录入表）'!D$6:D$345*(LEFT('表九（录入表）'!$B$6:$B$345,LEN($H189))=$H189))</f>
        <v>0</v>
      </c>
      <c r="K189" s="153">
        <f>SUMPRODUCT('表九（录入表）'!E$6:E$345*(LEFT('表九（录入表）'!$B$6:$B$345,LEN($H189))=$H189))</f>
        <v>0</v>
      </c>
      <c r="L189" s="153">
        <f ca="1">SUMPRODUCT('表九（录入表）'!F$6:F$345*(LEFT('表九（录入表）'!$B$6:$B$345,LEN($H189))=$H189))</f>
        <v>0</v>
      </c>
      <c r="M189" s="90" t="str">
        <f ca="1" t="shared" si="9"/>
        <v/>
      </c>
      <c r="N189" s="90" t="str">
        <f ca="1" t="shared" si="10"/>
        <v/>
      </c>
    </row>
    <row r="190" ht="17.1" customHeight="1" spans="1:14">
      <c r="A190" s="57"/>
      <c r="B190" s="58"/>
      <c r="C190" s="154"/>
      <c r="D190" s="116"/>
      <c r="E190" s="116"/>
      <c r="F190" s="155"/>
      <c r="G190" s="155"/>
      <c r="H190" s="57" t="s">
        <v>12967</v>
      </c>
      <c r="I190" s="58" t="s">
        <v>12968</v>
      </c>
      <c r="J190" s="153">
        <f>SUMPRODUCT('表九（录入表）'!D$6:D$345*(LEFT('表九（录入表）'!$B$6:$B$345,LEN($H190))=$H190))</f>
        <v>0</v>
      </c>
      <c r="K190" s="89">
        <f>SUMPRODUCT('表九（录入表）'!E$6:E$345*(LEFT('表九（录入表）'!$B$6:$B$345,LEN($H190))=$H190))</f>
        <v>0</v>
      </c>
      <c r="L190" s="89">
        <f ca="1">SUMPRODUCT('表九（录入表）'!F$6:F$345*(LEFT('表九（录入表）'!$B$6:$B$345,LEN($H190))=$H190))</f>
        <v>0</v>
      </c>
      <c r="M190" s="90" t="str">
        <f ca="1" t="shared" si="9"/>
        <v/>
      </c>
      <c r="N190" s="90" t="str">
        <f ca="1" t="shared" si="10"/>
        <v/>
      </c>
    </row>
    <row r="191" ht="17.1" customHeight="1" spans="1:14">
      <c r="A191" s="57"/>
      <c r="B191" s="58"/>
      <c r="C191" s="154"/>
      <c r="D191" s="116"/>
      <c r="E191" s="116"/>
      <c r="F191" s="155"/>
      <c r="G191" s="155"/>
      <c r="H191" s="57" t="s">
        <v>12969</v>
      </c>
      <c r="I191" s="58" t="s">
        <v>12970</v>
      </c>
      <c r="J191" s="151">
        <f>SUMPRODUCT('表九（录入表）'!D$6:D$345*(LEFT('表九（录入表）'!$B$6:$B$345,LEN($H191))=$H191))</f>
        <v>0</v>
      </c>
      <c r="K191" s="152">
        <f>SUMPRODUCT('表九（录入表）'!E$6:E$345*(LEFT('表九（录入表）'!$B$6:$B$345,LEN($H191))=$H191))</f>
        <v>0</v>
      </c>
      <c r="L191" s="152">
        <f ca="1">SUMPRODUCT('表九（录入表）'!F$6:F$345*(LEFT('表九（录入表）'!$B$6:$B$345,LEN($H191))=$H191))</f>
        <v>0</v>
      </c>
      <c r="M191" s="90" t="str">
        <f ca="1" t="shared" si="9"/>
        <v/>
      </c>
      <c r="N191" s="90" t="str">
        <f ca="1" t="shared" si="10"/>
        <v/>
      </c>
    </row>
    <row r="192" ht="17.1" customHeight="1" spans="1:14">
      <c r="A192" s="57"/>
      <c r="B192" s="58"/>
      <c r="C192" s="154"/>
      <c r="D192" s="116"/>
      <c r="E192" s="116"/>
      <c r="F192" s="155"/>
      <c r="G192" s="155"/>
      <c r="H192" s="57" t="s">
        <v>12971</v>
      </c>
      <c r="I192" s="58" t="s">
        <v>12972</v>
      </c>
      <c r="J192" s="153">
        <f>SUMPRODUCT('表九（录入表）'!D$6:D$345*(LEFT('表九（录入表）'!$B$6:$B$345,LEN($H192))=$H192))</f>
        <v>0</v>
      </c>
      <c r="K192" s="89">
        <f>SUMPRODUCT('表九（录入表）'!E$6:E$345*(LEFT('表九（录入表）'!$B$6:$B$345,LEN($H192))=$H192))</f>
        <v>0</v>
      </c>
      <c r="L192" s="89">
        <f ca="1">SUMPRODUCT('表九（录入表）'!F$6:F$345*(LEFT('表九（录入表）'!$B$6:$B$345,LEN($H192))=$H192))</f>
        <v>0</v>
      </c>
      <c r="M192" s="90" t="str">
        <f ca="1" t="shared" si="9"/>
        <v/>
      </c>
      <c r="N192" s="90" t="str">
        <f ca="1" t="shared" si="10"/>
        <v/>
      </c>
    </row>
    <row r="193" ht="17.1" customHeight="1" spans="1:14">
      <c r="A193" s="57"/>
      <c r="B193" s="58"/>
      <c r="C193" s="154"/>
      <c r="D193" s="116"/>
      <c r="E193" s="116"/>
      <c r="F193" s="155"/>
      <c r="G193" s="155"/>
      <c r="H193" s="57" t="s">
        <v>12973</v>
      </c>
      <c r="I193" s="58" t="s">
        <v>12974</v>
      </c>
      <c r="J193" s="153">
        <f>SUMPRODUCT('表九（录入表）'!D$6:D$345*(LEFT('表九（录入表）'!$B$6:$B$345,LEN($H193))=$H193))</f>
        <v>0</v>
      </c>
      <c r="K193" s="153">
        <f>SUMPRODUCT('表九（录入表）'!E$6:E$345*(LEFT('表九（录入表）'!$B$6:$B$345,LEN($H193))=$H193))</f>
        <v>0</v>
      </c>
      <c r="L193" s="153">
        <f ca="1">SUMPRODUCT('表九（录入表）'!F$6:F$345*(LEFT('表九（录入表）'!$B$6:$B$345,LEN($H193))=$H193))</f>
        <v>0</v>
      </c>
      <c r="M193" s="90" t="str">
        <f ca="1" t="shared" si="9"/>
        <v/>
      </c>
      <c r="N193" s="90" t="str">
        <f ca="1" t="shared" si="10"/>
        <v/>
      </c>
    </row>
    <row r="194" ht="17.1" customHeight="1" spans="1:14">
      <c r="A194" s="57"/>
      <c r="B194" s="58"/>
      <c r="C194" s="154"/>
      <c r="D194" s="116"/>
      <c r="E194" s="116"/>
      <c r="F194" s="155"/>
      <c r="G194" s="155"/>
      <c r="H194" s="57" t="s">
        <v>12975</v>
      </c>
      <c r="I194" s="58" t="s">
        <v>12976</v>
      </c>
      <c r="J194" s="153">
        <f>SUMPRODUCT('表九（录入表）'!D$6:D$345*(LEFT('表九（录入表）'!$B$6:$B$345,LEN($H194))=$H194))</f>
        <v>0</v>
      </c>
      <c r="K194" s="89">
        <f>SUMPRODUCT('表九（录入表）'!E$6:E$345*(LEFT('表九（录入表）'!$B$6:$B$345,LEN($H194))=$H194))</f>
        <v>0</v>
      </c>
      <c r="L194" s="89">
        <f ca="1">SUMPRODUCT('表九（录入表）'!F$6:F$345*(LEFT('表九（录入表）'!$B$6:$B$345,LEN($H194))=$H194))</f>
        <v>0</v>
      </c>
      <c r="M194" s="90" t="str">
        <f ca="1" t="shared" si="9"/>
        <v/>
      </c>
      <c r="N194" s="90" t="str">
        <f ca="1" t="shared" si="10"/>
        <v/>
      </c>
    </row>
    <row r="195" ht="17.1" customHeight="1" spans="1:14">
      <c r="A195" s="57"/>
      <c r="B195" s="58"/>
      <c r="C195" s="154"/>
      <c r="D195" s="116"/>
      <c r="E195" s="116"/>
      <c r="F195" s="155"/>
      <c r="G195" s="155"/>
      <c r="H195" s="57" t="s">
        <v>12977</v>
      </c>
      <c r="I195" s="58" t="s">
        <v>12978</v>
      </c>
      <c r="J195" s="153">
        <f>SUMPRODUCT('表九（录入表）'!D$6:D$345*(LEFT('表九（录入表）'!$B$6:$B$345,LEN($H195))=$H195))</f>
        <v>0</v>
      </c>
      <c r="K195" s="89">
        <f>SUMPRODUCT('表九（录入表）'!E$6:E$345*(LEFT('表九（录入表）'!$B$6:$B$345,LEN($H195))=$H195))</f>
        <v>0</v>
      </c>
      <c r="L195" s="89">
        <f ca="1">SUMPRODUCT('表九（录入表）'!F$6:F$345*(LEFT('表九（录入表）'!$B$6:$B$345,LEN($H195))=$H195))</f>
        <v>0</v>
      </c>
      <c r="M195" s="90" t="str">
        <f ca="1" t="shared" si="9"/>
        <v/>
      </c>
      <c r="N195" s="90" t="str">
        <f ca="1" t="shared" si="10"/>
        <v/>
      </c>
    </row>
    <row r="196" ht="17.1" customHeight="1" spans="1:14">
      <c r="A196" s="57"/>
      <c r="B196" s="58"/>
      <c r="C196" s="154"/>
      <c r="D196" s="116"/>
      <c r="E196" s="116"/>
      <c r="F196" s="155"/>
      <c r="G196" s="155"/>
      <c r="H196" s="57" t="s">
        <v>12979</v>
      </c>
      <c r="I196" s="58" t="s">
        <v>12980</v>
      </c>
      <c r="J196" s="153">
        <f>SUMPRODUCT('表九（录入表）'!D$6:D$345*(LEFT('表九（录入表）'!$B$6:$B$345,LEN($H196))=$H196))</f>
        <v>0</v>
      </c>
      <c r="K196" s="89">
        <f>SUMPRODUCT('表九（录入表）'!E$6:E$345*(LEFT('表九（录入表）'!$B$6:$B$345,LEN($H196))=$H196))</f>
        <v>0</v>
      </c>
      <c r="L196" s="89">
        <f ca="1">SUMPRODUCT('表九（录入表）'!F$6:F$345*(LEFT('表九（录入表）'!$B$6:$B$345,LEN($H196))=$H196))</f>
        <v>0</v>
      </c>
      <c r="M196" s="90" t="str">
        <f ca="1" t="shared" si="9"/>
        <v/>
      </c>
      <c r="N196" s="90" t="str">
        <f ca="1" t="shared" si="10"/>
        <v/>
      </c>
    </row>
    <row r="197" ht="17.1" customHeight="1" spans="1:14">
      <c r="A197" s="57"/>
      <c r="B197" s="58"/>
      <c r="C197" s="154"/>
      <c r="D197" s="116"/>
      <c r="E197" s="116"/>
      <c r="F197" s="155"/>
      <c r="G197" s="155"/>
      <c r="H197" s="57" t="s">
        <v>12981</v>
      </c>
      <c r="I197" s="58" t="s">
        <v>12982</v>
      </c>
      <c r="J197" s="153">
        <f>SUMPRODUCT('表九（录入表）'!D$6:D$345*(LEFT('表九（录入表）'!$B$6:$B$345,LEN($H197))=$H197))</f>
        <v>0</v>
      </c>
      <c r="K197" s="89">
        <f>SUMPRODUCT('表九（录入表）'!E$6:E$345*(LEFT('表九（录入表）'!$B$6:$B$345,LEN($H197))=$H197))</f>
        <v>0</v>
      </c>
      <c r="L197" s="89">
        <f ca="1">SUMPRODUCT('表九（录入表）'!F$6:F$345*(LEFT('表九（录入表）'!$B$6:$B$345,LEN($H197))=$H197))</f>
        <v>0</v>
      </c>
      <c r="M197" s="90" t="str">
        <f ca="1" t="shared" si="9"/>
        <v/>
      </c>
      <c r="N197" s="90" t="str">
        <f ca="1" t="shared" si="10"/>
        <v/>
      </c>
    </row>
    <row r="198" ht="17.1" customHeight="1" spans="1:14">
      <c r="A198" s="57"/>
      <c r="B198" s="58"/>
      <c r="C198" s="154"/>
      <c r="D198" s="116"/>
      <c r="E198" s="116"/>
      <c r="F198" s="155"/>
      <c r="G198" s="155"/>
      <c r="H198" s="57" t="s">
        <v>12983</v>
      </c>
      <c r="I198" s="58" t="s">
        <v>12984</v>
      </c>
      <c r="J198" s="153">
        <f>SUMPRODUCT('表九（录入表）'!D$6:D$345*(LEFT('表九（录入表）'!$B$6:$B$345,LEN($H198))=$H198))</f>
        <v>0</v>
      </c>
      <c r="K198" s="89">
        <f>SUMPRODUCT('表九（录入表）'!E$6:E$345*(LEFT('表九（录入表）'!$B$6:$B$345,LEN($H198))=$H198))</f>
        <v>0</v>
      </c>
      <c r="L198" s="89">
        <f ca="1">SUMPRODUCT('表九（录入表）'!F$6:F$345*(LEFT('表九（录入表）'!$B$6:$B$345,LEN($H198))=$H198))</f>
        <v>0</v>
      </c>
      <c r="M198" s="90" t="str">
        <f ca="1" t="shared" si="9"/>
        <v/>
      </c>
      <c r="N198" s="90" t="str">
        <f ca="1" t="shared" si="10"/>
        <v/>
      </c>
    </row>
    <row r="199" ht="17.1" customHeight="1" spans="1:14">
      <c r="A199" s="57"/>
      <c r="B199" s="58"/>
      <c r="C199" s="154"/>
      <c r="D199" s="116"/>
      <c r="E199" s="116"/>
      <c r="F199" s="155"/>
      <c r="G199" s="155"/>
      <c r="H199" s="57" t="s">
        <v>12985</v>
      </c>
      <c r="I199" s="58" t="s">
        <v>12986</v>
      </c>
      <c r="J199" s="153">
        <f>SUMPRODUCT('表九（录入表）'!D$6:D$345*(LEFT('表九（录入表）'!$B$6:$B$345,LEN($H199))=$H199))</f>
        <v>0</v>
      </c>
      <c r="K199" s="89">
        <f>SUMPRODUCT('表九（录入表）'!E$6:E$345*(LEFT('表九（录入表）'!$B$6:$B$345,LEN($H199))=$H199))</f>
        <v>0</v>
      </c>
      <c r="L199" s="89">
        <f ca="1">SUMPRODUCT('表九（录入表）'!F$6:F$345*(LEFT('表九（录入表）'!$B$6:$B$345,LEN($H199))=$H199))</f>
        <v>0</v>
      </c>
      <c r="M199" s="90" t="str">
        <f ca="1" t="shared" si="9"/>
        <v/>
      </c>
      <c r="N199" s="90" t="str">
        <f ca="1" t="shared" si="10"/>
        <v/>
      </c>
    </row>
    <row r="200" ht="17.1" customHeight="1" spans="1:14">
      <c r="A200" s="57"/>
      <c r="B200" s="58"/>
      <c r="C200" s="154"/>
      <c r="D200" s="116"/>
      <c r="E200" s="116"/>
      <c r="F200" s="155"/>
      <c r="G200" s="155"/>
      <c r="H200" s="57" t="s">
        <v>12987</v>
      </c>
      <c r="I200" s="58" t="s">
        <v>12988</v>
      </c>
      <c r="J200" s="151">
        <f>SUMPRODUCT('表九（录入表）'!D$6:D$345*(LEFT('表九（录入表）'!$B$6:$B$345,LEN($H200))=$H200))</f>
        <v>0</v>
      </c>
      <c r="K200" s="152">
        <f>SUMPRODUCT('表九（录入表）'!E$6:E$345*(LEFT('表九（录入表）'!$B$6:$B$345,LEN($H200))=$H200))</f>
        <v>0</v>
      </c>
      <c r="L200" s="152">
        <f ca="1">SUMPRODUCT('表九（录入表）'!F$6:F$345*(LEFT('表九（录入表）'!$B$6:$B$345,LEN($H200))=$H200))</f>
        <v>0</v>
      </c>
      <c r="M200" s="90" t="str">
        <f ca="1" t="shared" ref="M200:M263" si="11">IFERROR($L200/J200,"")</f>
        <v/>
      </c>
      <c r="N200" s="90" t="str">
        <f ca="1" t="shared" ref="N200:N263" si="12">IFERROR($L200/K200,"")</f>
        <v/>
      </c>
    </row>
    <row r="201" ht="17.1" customHeight="1" spans="1:14">
      <c r="A201" s="57"/>
      <c r="B201" s="58"/>
      <c r="C201" s="154"/>
      <c r="D201" s="116"/>
      <c r="E201" s="116"/>
      <c r="F201" s="155"/>
      <c r="G201" s="155"/>
      <c r="H201" s="57" t="s">
        <v>12989</v>
      </c>
      <c r="I201" s="58" t="s">
        <v>12990</v>
      </c>
      <c r="J201" s="153">
        <f>SUMPRODUCT('表九（录入表）'!D$6:D$345*(LEFT('表九（录入表）'!$B$6:$B$345,LEN($H201))=$H201))</f>
        <v>0</v>
      </c>
      <c r="K201" s="89">
        <f>SUMPRODUCT('表九（录入表）'!E$6:E$345*(LEFT('表九（录入表）'!$B$6:$B$345,LEN($H201))=$H201))</f>
        <v>0</v>
      </c>
      <c r="L201" s="89">
        <f ca="1">SUMPRODUCT('表九（录入表）'!F$6:F$345*(LEFT('表九（录入表）'!$B$6:$B$345,LEN($H201))=$H201))</f>
        <v>0</v>
      </c>
      <c r="M201" s="90" t="str">
        <f ca="1" t="shared" si="11"/>
        <v/>
      </c>
      <c r="N201" s="90" t="str">
        <f ca="1" t="shared" si="12"/>
        <v/>
      </c>
    </row>
    <row r="202" ht="17.1" customHeight="1" spans="1:14">
      <c r="A202" s="57"/>
      <c r="B202" s="58"/>
      <c r="C202" s="154"/>
      <c r="D202" s="116"/>
      <c r="E202" s="116"/>
      <c r="F202" s="155"/>
      <c r="G202" s="155"/>
      <c r="H202" s="57" t="s">
        <v>12991</v>
      </c>
      <c r="I202" s="58" t="s">
        <v>12992</v>
      </c>
      <c r="J202" s="153">
        <f>SUMPRODUCT('表九（录入表）'!D$6:D$345*(LEFT('表九（录入表）'!$B$6:$B$345,LEN($H202))=$H202))</f>
        <v>0</v>
      </c>
      <c r="K202" s="89">
        <f>SUMPRODUCT('表九（录入表）'!E$6:E$345*(LEFT('表九（录入表）'!$B$6:$B$345,LEN($H202))=$H202))</f>
        <v>0</v>
      </c>
      <c r="L202" s="89">
        <f ca="1">SUMPRODUCT('表九（录入表）'!F$6:F$345*(LEFT('表九（录入表）'!$B$6:$B$345,LEN($H202))=$H202))</f>
        <v>0</v>
      </c>
      <c r="M202" s="90" t="str">
        <f ca="1" t="shared" si="11"/>
        <v/>
      </c>
      <c r="N202" s="90" t="str">
        <f ca="1" t="shared" si="12"/>
        <v/>
      </c>
    </row>
    <row r="203" ht="17.1" customHeight="1" spans="1:14">
      <c r="A203" s="57"/>
      <c r="B203" s="58"/>
      <c r="C203" s="154"/>
      <c r="D203" s="116"/>
      <c r="E203" s="116"/>
      <c r="F203" s="155"/>
      <c r="G203" s="155"/>
      <c r="H203" s="381" t="s">
        <v>12993</v>
      </c>
      <c r="I203" s="58" t="s">
        <v>12994</v>
      </c>
      <c r="J203" s="153">
        <f>SUMPRODUCT('表九（录入表）'!D$6:D$345*(LEFT('表九（录入表）'!$B$6:$B$345,LEN($H203))=$H203))</f>
        <v>0</v>
      </c>
      <c r="K203" s="89">
        <f>SUMPRODUCT('表九（录入表）'!E$6:E$345*(LEFT('表九（录入表）'!$B$6:$B$345,LEN($H203))=$H203))</f>
        <v>0</v>
      </c>
      <c r="L203" s="89">
        <f ca="1">SUMPRODUCT('表九（录入表）'!F$6:F$345*(LEFT('表九（录入表）'!$B$6:$B$345,LEN($H203))=$H203))</f>
        <v>0</v>
      </c>
      <c r="M203" s="90" t="str">
        <f ca="1" t="shared" si="11"/>
        <v/>
      </c>
      <c r="N203" s="90" t="str">
        <f ca="1" t="shared" si="12"/>
        <v/>
      </c>
    </row>
    <row r="204" ht="17.1" customHeight="1" spans="1:14">
      <c r="A204" s="57"/>
      <c r="B204" s="58"/>
      <c r="C204" s="154"/>
      <c r="D204" s="116"/>
      <c r="E204" s="116"/>
      <c r="F204" s="155"/>
      <c r="G204" s="155"/>
      <c r="H204" s="57" t="s">
        <v>12995</v>
      </c>
      <c r="I204" s="58" t="s">
        <v>12996</v>
      </c>
      <c r="J204" s="153">
        <f>SUMPRODUCT('表九（录入表）'!D$6:D$345*(LEFT('表九（录入表）'!$B$6:$B$345,LEN($H204))=$H204))</f>
        <v>0</v>
      </c>
      <c r="K204" s="153">
        <f>SUMPRODUCT('表九（录入表）'!E$6:E$345*(LEFT('表九（录入表）'!$B$6:$B$345,LEN($H204))=$H204))</f>
        <v>0</v>
      </c>
      <c r="L204" s="153">
        <f ca="1">SUMPRODUCT('表九（录入表）'!F$6:F$345*(LEFT('表九（录入表）'!$B$6:$B$345,LEN($H204))=$H204))</f>
        <v>0</v>
      </c>
      <c r="M204" s="90" t="str">
        <f ca="1" t="shared" si="11"/>
        <v/>
      </c>
      <c r="N204" s="90" t="str">
        <f ca="1" t="shared" si="12"/>
        <v/>
      </c>
    </row>
    <row r="205" ht="17.1" customHeight="1" spans="1:14">
      <c r="A205" s="57"/>
      <c r="B205" s="58"/>
      <c r="C205" s="154"/>
      <c r="D205" s="116"/>
      <c r="E205" s="116"/>
      <c r="F205" s="155"/>
      <c r="G205" s="155"/>
      <c r="H205" s="57" t="s">
        <v>12997</v>
      </c>
      <c r="I205" s="58" t="s">
        <v>12998</v>
      </c>
      <c r="J205" s="153">
        <f>SUMPRODUCT('表九（录入表）'!D$6:D$345*(LEFT('表九（录入表）'!$B$6:$B$345,LEN($H205))=$H205))</f>
        <v>0</v>
      </c>
      <c r="K205" s="89">
        <f>SUMPRODUCT('表九（录入表）'!E$6:E$345*(LEFT('表九（录入表）'!$B$6:$B$345,LEN($H205))=$H205))</f>
        <v>0</v>
      </c>
      <c r="L205" s="89">
        <f ca="1">SUMPRODUCT('表九（录入表）'!F$6:F$345*(LEFT('表九（录入表）'!$B$6:$B$345,LEN($H205))=$H205))</f>
        <v>0</v>
      </c>
      <c r="M205" s="90" t="str">
        <f ca="1" t="shared" si="11"/>
        <v/>
      </c>
      <c r="N205" s="90" t="str">
        <f ca="1" t="shared" si="12"/>
        <v/>
      </c>
    </row>
    <row r="206" ht="17.1" customHeight="1" spans="1:14">
      <c r="A206" s="57"/>
      <c r="B206" s="58"/>
      <c r="C206" s="154"/>
      <c r="D206" s="116"/>
      <c r="E206" s="116"/>
      <c r="F206" s="155"/>
      <c r="G206" s="155"/>
      <c r="H206" s="57" t="s">
        <v>12999</v>
      </c>
      <c r="I206" s="58" t="s">
        <v>13000</v>
      </c>
      <c r="J206" s="153">
        <f>SUMPRODUCT('表九（录入表）'!D$6:D$345*(LEFT('表九（录入表）'!$B$6:$B$345,LEN($H206))=$H206))</f>
        <v>0</v>
      </c>
      <c r="K206" s="89">
        <f>SUMPRODUCT('表九（录入表）'!E$6:E$345*(LEFT('表九（录入表）'!$B$6:$B$345,LEN($H206))=$H206))</f>
        <v>0</v>
      </c>
      <c r="L206" s="89">
        <f ca="1">SUMPRODUCT('表九（录入表）'!F$6:F$345*(LEFT('表九（录入表）'!$B$6:$B$345,LEN($H206))=$H206))</f>
        <v>0</v>
      </c>
      <c r="M206" s="90" t="str">
        <f ca="1" t="shared" si="11"/>
        <v/>
      </c>
      <c r="N206" s="90" t="str">
        <f ca="1" t="shared" si="12"/>
        <v/>
      </c>
    </row>
    <row r="207" ht="17.1" customHeight="1" spans="1:14">
      <c r="A207" s="57"/>
      <c r="B207" s="58"/>
      <c r="C207" s="154"/>
      <c r="D207" s="116"/>
      <c r="E207" s="116"/>
      <c r="F207" s="155"/>
      <c r="G207" s="155"/>
      <c r="H207" s="57" t="s">
        <v>13001</v>
      </c>
      <c r="I207" s="58" t="s">
        <v>13002</v>
      </c>
      <c r="J207" s="151">
        <f>SUMPRODUCT('表九（录入表）'!D$6:D$345*(LEFT('表九（录入表）'!$B$6:$B$345,LEN($H207))=$H207))</f>
        <v>0</v>
      </c>
      <c r="K207" s="152">
        <f>SUMPRODUCT('表九（录入表）'!E$6:E$345*(LEFT('表九（录入表）'!$B$6:$B$345,LEN($H207))=$H207))</f>
        <v>0</v>
      </c>
      <c r="L207" s="152">
        <f ca="1">SUMPRODUCT('表九（录入表）'!F$6:F$345*(LEFT('表九（录入表）'!$B$6:$B$345,LEN($H207))=$H207))</f>
        <v>0</v>
      </c>
      <c r="M207" s="90" t="str">
        <f ca="1" t="shared" si="11"/>
        <v/>
      </c>
      <c r="N207" s="90" t="str">
        <f ca="1" t="shared" si="12"/>
        <v/>
      </c>
    </row>
    <row r="208" ht="17.1" customHeight="1" spans="1:14">
      <c r="A208" s="57"/>
      <c r="B208" s="58"/>
      <c r="C208" s="154"/>
      <c r="D208" s="116"/>
      <c r="E208" s="116"/>
      <c r="F208" s="155"/>
      <c r="G208" s="155"/>
      <c r="H208" s="57" t="s">
        <v>13003</v>
      </c>
      <c r="I208" s="129" t="s">
        <v>13004</v>
      </c>
      <c r="J208" s="153">
        <f>SUMPRODUCT('表九（录入表）'!D$6:D$345*(LEFT('表九（录入表）'!$B$6:$B$345,LEN($H208))=$H208))</f>
        <v>0</v>
      </c>
      <c r="K208" s="89">
        <f>SUMPRODUCT('表九（录入表）'!E$6:E$345*(LEFT('表九（录入表）'!$B$6:$B$345,LEN($H208))=$H208))</f>
        <v>0</v>
      </c>
      <c r="L208" s="89">
        <f ca="1">SUMPRODUCT('表九（录入表）'!F$6:F$345*(LEFT('表九（录入表）'!$B$6:$B$345,LEN($H208))=$H208))</f>
        <v>0</v>
      </c>
      <c r="M208" s="90" t="str">
        <f ca="1" t="shared" si="11"/>
        <v/>
      </c>
      <c r="N208" s="90" t="str">
        <f ca="1" t="shared" si="12"/>
        <v/>
      </c>
    </row>
    <row r="209" ht="17.1" customHeight="1" spans="1:14">
      <c r="A209" s="57"/>
      <c r="B209" s="58"/>
      <c r="C209" s="154"/>
      <c r="D209" s="116"/>
      <c r="E209" s="116"/>
      <c r="F209" s="155"/>
      <c r="G209" s="155"/>
      <c r="H209" s="57" t="s">
        <v>13005</v>
      </c>
      <c r="I209" s="58" t="s">
        <v>11696</v>
      </c>
      <c r="J209" s="153">
        <f>SUMPRODUCT('表九（录入表）'!D$6:D$345*(LEFT('表九（录入表）'!$B$6:$B$345,LEN($H209))=$H209))</f>
        <v>0</v>
      </c>
      <c r="K209" s="89">
        <f>SUMPRODUCT('表九（录入表）'!E$6:E$345*(LEFT('表九（录入表）'!$B$6:$B$345,LEN($H209))=$H209))</f>
        <v>0</v>
      </c>
      <c r="L209" s="89">
        <f ca="1">SUMPRODUCT('表九（录入表）'!F$6:F$345*(LEFT('表九（录入表）'!$B$6:$B$345,LEN($H209))=$H209))</f>
        <v>0</v>
      </c>
      <c r="M209" s="90" t="str">
        <f ca="1" t="shared" si="11"/>
        <v/>
      </c>
      <c r="N209" s="90" t="str">
        <f ca="1" t="shared" si="12"/>
        <v/>
      </c>
    </row>
    <row r="210" ht="17.1" customHeight="1" spans="1:14">
      <c r="A210" s="57"/>
      <c r="B210" s="58"/>
      <c r="C210" s="154"/>
      <c r="D210" s="116"/>
      <c r="E210" s="116"/>
      <c r="F210" s="155"/>
      <c r="G210" s="155"/>
      <c r="H210" s="57" t="s">
        <v>13006</v>
      </c>
      <c r="I210" s="58" t="s">
        <v>13007</v>
      </c>
      <c r="J210" s="153">
        <f>SUMPRODUCT('表九（录入表）'!D$6:D$345*(LEFT('表九（录入表）'!$B$6:$B$345,LEN($H210))=$H210))</f>
        <v>0</v>
      </c>
      <c r="K210" s="89">
        <f>SUMPRODUCT('表九（录入表）'!E$6:E$345*(LEFT('表九（录入表）'!$B$6:$B$345,LEN($H210))=$H210))</f>
        <v>0</v>
      </c>
      <c r="L210" s="89">
        <f ca="1">SUMPRODUCT('表九（录入表）'!F$6:F$345*(LEFT('表九（录入表）'!$B$6:$B$345,LEN($H210))=$H210))</f>
        <v>0</v>
      </c>
      <c r="M210" s="90" t="str">
        <f ca="1" t="shared" si="11"/>
        <v/>
      </c>
      <c r="N210" s="90" t="str">
        <f ca="1" t="shared" si="12"/>
        <v/>
      </c>
    </row>
    <row r="211" ht="17.1" customHeight="1" spans="1:14">
      <c r="A211" s="57"/>
      <c r="B211" s="58"/>
      <c r="C211" s="154"/>
      <c r="D211" s="116"/>
      <c r="E211" s="116"/>
      <c r="F211" s="155"/>
      <c r="G211" s="155"/>
      <c r="H211" s="57" t="s">
        <v>13008</v>
      </c>
      <c r="I211" s="58" t="s">
        <v>13009</v>
      </c>
      <c r="J211" s="153">
        <f>SUMPRODUCT('表九（录入表）'!D$6:D$345*(LEFT('表九（录入表）'!$B$6:$B$345,LEN($H211))=$H211))</f>
        <v>0</v>
      </c>
      <c r="K211" s="89">
        <f>SUMPRODUCT('表九（录入表）'!E$6:E$345*(LEFT('表九（录入表）'!$B$6:$B$345,LEN($H211))=$H211))</f>
        <v>0</v>
      </c>
      <c r="L211" s="89">
        <f ca="1">SUMPRODUCT('表九（录入表）'!F$6:F$345*(LEFT('表九（录入表）'!$B$6:$B$345,LEN($H211))=$H211))</f>
        <v>0</v>
      </c>
      <c r="M211" s="90" t="str">
        <f ca="1" t="shared" si="11"/>
        <v/>
      </c>
      <c r="N211" s="90" t="str">
        <f ca="1" t="shared" si="12"/>
        <v/>
      </c>
    </row>
    <row r="212" ht="17.1" customHeight="1" spans="1:14">
      <c r="A212" s="57"/>
      <c r="B212" s="58"/>
      <c r="C212" s="154"/>
      <c r="D212" s="116"/>
      <c r="E212" s="116"/>
      <c r="F212" s="155"/>
      <c r="G212" s="155"/>
      <c r="H212" s="57" t="s">
        <v>13010</v>
      </c>
      <c r="I212" s="58" t="s">
        <v>13011</v>
      </c>
      <c r="J212" s="153">
        <f>SUMPRODUCT('表九（录入表）'!D$6:D$345*(LEFT('表九（录入表）'!$B$6:$B$345,LEN($H212))=$H212))</f>
        <v>0</v>
      </c>
      <c r="K212" s="89">
        <f>SUMPRODUCT('表九（录入表）'!E$6:E$345*(LEFT('表九（录入表）'!$B$6:$B$345,LEN($H212))=$H212))</f>
        <v>0</v>
      </c>
      <c r="L212" s="89">
        <f ca="1">SUMPRODUCT('表九（录入表）'!F$6:F$345*(LEFT('表九（录入表）'!$B$6:$B$345,LEN($H212))=$H212))</f>
        <v>0</v>
      </c>
      <c r="M212" s="90" t="str">
        <f ca="1" t="shared" si="11"/>
        <v/>
      </c>
      <c r="N212" s="90" t="str">
        <f ca="1" t="shared" si="12"/>
        <v/>
      </c>
    </row>
    <row r="213" ht="17.1" customHeight="1" spans="1:14">
      <c r="A213" s="57"/>
      <c r="B213" s="58"/>
      <c r="C213" s="154"/>
      <c r="D213" s="116"/>
      <c r="E213" s="116"/>
      <c r="F213" s="155"/>
      <c r="G213" s="155"/>
      <c r="H213" s="57" t="s">
        <v>13012</v>
      </c>
      <c r="I213" s="58" t="s">
        <v>13013</v>
      </c>
      <c r="J213" s="153">
        <f>SUMPRODUCT('表九（录入表）'!D$6:D$345*(LEFT('表九（录入表）'!$B$6:$B$345,LEN($H213))=$H213))</f>
        <v>0</v>
      </c>
      <c r="K213" s="89">
        <f>SUMPRODUCT('表九（录入表）'!E$6:E$345*(LEFT('表九（录入表）'!$B$6:$B$345,LEN($H213))=$H213))</f>
        <v>0</v>
      </c>
      <c r="L213" s="89">
        <f ca="1">SUMPRODUCT('表九（录入表）'!F$6:F$345*(LEFT('表九（录入表）'!$B$6:$B$345,LEN($H213))=$H213))</f>
        <v>0</v>
      </c>
      <c r="M213" s="90" t="str">
        <f ca="1" t="shared" si="11"/>
        <v/>
      </c>
      <c r="N213" s="90" t="str">
        <f ca="1" t="shared" si="12"/>
        <v/>
      </c>
    </row>
    <row r="214" ht="17.1" customHeight="1" spans="1:14">
      <c r="A214" s="57"/>
      <c r="B214" s="58"/>
      <c r="C214" s="154"/>
      <c r="D214" s="116"/>
      <c r="E214" s="116"/>
      <c r="F214" s="155"/>
      <c r="G214" s="155"/>
      <c r="H214" s="57" t="s">
        <v>13014</v>
      </c>
      <c r="I214" s="58" t="s">
        <v>13015</v>
      </c>
      <c r="J214" s="153">
        <f>SUMPRODUCT('表九（录入表）'!D$6:D$345*(LEFT('表九（录入表）'!$B$6:$B$345,LEN($H214))=$H214))</f>
        <v>0</v>
      </c>
      <c r="K214" s="89">
        <f>SUMPRODUCT('表九（录入表）'!E$6:E$345*(LEFT('表九（录入表）'!$B$6:$B$345,LEN($H214))=$H214))</f>
        <v>0</v>
      </c>
      <c r="L214" s="89">
        <f ca="1">SUMPRODUCT('表九（录入表）'!F$6:F$345*(LEFT('表九（录入表）'!$B$6:$B$345,LEN($H214))=$H214))</f>
        <v>0</v>
      </c>
      <c r="M214" s="90" t="str">
        <f ca="1" t="shared" si="11"/>
        <v/>
      </c>
      <c r="N214" s="90" t="str">
        <f ca="1" t="shared" si="12"/>
        <v/>
      </c>
    </row>
    <row r="215" ht="17.1" customHeight="1" spans="1:14">
      <c r="A215" s="57"/>
      <c r="B215" s="58"/>
      <c r="C215" s="154"/>
      <c r="D215" s="116"/>
      <c r="E215" s="116"/>
      <c r="F215" s="155"/>
      <c r="G215" s="155"/>
      <c r="H215" s="57" t="s">
        <v>13016</v>
      </c>
      <c r="I215" s="58" t="s">
        <v>13017</v>
      </c>
      <c r="J215" s="153">
        <f>SUMPRODUCT('表九（录入表）'!D$6:D$345*(LEFT('表九（录入表）'!$B$6:$B$345,LEN($H215))=$H215))</f>
        <v>0</v>
      </c>
      <c r="K215" s="89">
        <f>SUMPRODUCT('表九（录入表）'!E$6:E$345*(LEFT('表九（录入表）'!$B$6:$B$345,LEN($H215))=$H215))</f>
        <v>0</v>
      </c>
      <c r="L215" s="89">
        <f ca="1">SUMPRODUCT('表九（录入表）'!F$6:F$345*(LEFT('表九（录入表）'!$B$6:$B$345,LEN($H215))=$H215))</f>
        <v>0</v>
      </c>
      <c r="M215" s="90" t="str">
        <f ca="1" t="shared" si="11"/>
        <v/>
      </c>
      <c r="N215" s="90" t="str">
        <f ca="1" t="shared" si="12"/>
        <v/>
      </c>
    </row>
    <row r="216" ht="17.1" customHeight="1" spans="1:14">
      <c r="A216" s="57"/>
      <c r="B216" s="58"/>
      <c r="C216" s="154"/>
      <c r="D216" s="116"/>
      <c r="E216" s="116"/>
      <c r="F216" s="155"/>
      <c r="G216" s="155"/>
      <c r="H216" s="57" t="s">
        <v>13018</v>
      </c>
      <c r="I216" s="58" t="s">
        <v>13019</v>
      </c>
      <c r="J216" s="153">
        <f>SUMPRODUCT('表九（录入表）'!D$6:D$345*(LEFT('表九（录入表）'!$B$6:$B$345,LEN($H216))=$H216))</f>
        <v>0</v>
      </c>
      <c r="K216" s="153">
        <f>SUMPRODUCT('表九（录入表）'!E$6:E$345*(LEFT('表九（录入表）'!$B$6:$B$345,LEN($H216))=$H216))</f>
        <v>0</v>
      </c>
      <c r="L216" s="153">
        <f ca="1">SUMPRODUCT('表九（录入表）'!F$6:F$345*(LEFT('表九（录入表）'!$B$6:$B$345,LEN($H216))=$H216))</f>
        <v>0</v>
      </c>
      <c r="M216" s="90" t="str">
        <f ca="1" t="shared" si="11"/>
        <v/>
      </c>
      <c r="N216" s="90" t="str">
        <f ca="1" t="shared" si="12"/>
        <v/>
      </c>
    </row>
    <row r="217" ht="17.1" customHeight="1" spans="1:14">
      <c r="A217" s="57"/>
      <c r="B217" s="58"/>
      <c r="C217" s="154"/>
      <c r="D217" s="116"/>
      <c r="E217" s="116"/>
      <c r="F217" s="155"/>
      <c r="G217" s="155"/>
      <c r="H217" s="57" t="s">
        <v>13020</v>
      </c>
      <c r="I217" s="58" t="s">
        <v>13021</v>
      </c>
      <c r="J217" s="151">
        <f>SUMPRODUCT('表九（录入表）'!D$6:D$345*(LEFT('表九（录入表）'!$B$6:$B$345,LEN($H217))=$H217))</f>
        <v>0</v>
      </c>
      <c r="K217" s="151">
        <f>SUMPRODUCT('表九（录入表）'!E$6:E$345*(LEFT('表九（录入表）'!$B$6:$B$345,LEN($H217))=$H217))</f>
        <v>0</v>
      </c>
      <c r="L217" s="151">
        <f ca="1">SUMPRODUCT('表九（录入表）'!F$6:F$345*(LEFT('表九（录入表）'!$B$6:$B$345,LEN($H217))=$H217))</f>
        <v>0</v>
      </c>
      <c r="M217" s="90" t="str">
        <f ca="1" t="shared" si="11"/>
        <v/>
      </c>
      <c r="N217" s="90" t="str">
        <f ca="1" t="shared" si="12"/>
        <v/>
      </c>
    </row>
    <row r="218" ht="17.1" customHeight="1" spans="1:14">
      <c r="A218" s="57"/>
      <c r="B218" s="58"/>
      <c r="C218" s="154"/>
      <c r="D218" s="116"/>
      <c r="E218" s="116"/>
      <c r="F218" s="155"/>
      <c r="G218" s="155"/>
      <c r="H218" s="57" t="s">
        <v>13022</v>
      </c>
      <c r="I218" s="58" t="s">
        <v>11642</v>
      </c>
      <c r="J218" s="153">
        <f>SUMPRODUCT('表九（录入表）'!D$6:D$345*(LEFT('表九（录入表）'!$B$6:$B$345,LEN($H218))=$H218))</f>
        <v>0</v>
      </c>
      <c r="K218" s="89">
        <f>SUMPRODUCT('表九（录入表）'!E$6:E$345*(LEFT('表九（录入表）'!$B$6:$B$345,LEN($H218))=$H218))</f>
        <v>0</v>
      </c>
      <c r="L218" s="89">
        <f ca="1">SUMPRODUCT('表九（录入表）'!F$6:F$345*(LEFT('表九（录入表）'!$B$6:$B$345,LEN($H218))=$H218))</f>
        <v>0</v>
      </c>
      <c r="M218" s="90" t="str">
        <f ca="1" t="shared" si="11"/>
        <v/>
      </c>
      <c r="N218" s="90" t="str">
        <f ca="1" t="shared" si="12"/>
        <v/>
      </c>
    </row>
    <row r="219" ht="17.1" customHeight="1" spans="1:14">
      <c r="A219" s="57"/>
      <c r="B219" s="58"/>
      <c r="C219" s="154"/>
      <c r="D219" s="116"/>
      <c r="E219" s="116"/>
      <c r="F219" s="155"/>
      <c r="G219" s="155"/>
      <c r="H219" s="57" t="s">
        <v>13023</v>
      </c>
      <c r="I219" s="58" t="s">
        <v>13024</v>
      </c>
      <c r="J219" s="153">
        <f>SUMPRODUCT('表九（录入表）'!D$6:D$345*(LEFT('表九（录入表）'!$B$6:$B$345,LEN($H219))=$H219))</f>
        <v>0</v>
      </c>
      <c r="K219" s="89">
        <f>SUMPRODUCT('表九（录入表）'!E$6:E$345*(LEFT('表九（录入表）'!$B$6:$B$345,LEN($H219))=$H219))</f>
        <v>0</v>
      </c>
      <c r="L219" s="89">
        <f ca="1">SUMPRODUCT('表九（录入表）'!F$6:F$345*(LEFT('表九（录入表）'!$B$6:$B$345,LEN($H219))=$H219))</f>
        <v>0</v>
      </c>
      <c r="M219" s="90" t="str">
        <f ca="1" t="shared" si="11"/>
        <v/>
      </c>
      <c r="N219" s="90" t="str">
        <f ca="1" t="shared" si="12"/>
        <v/>
      </c>
    </row>
    <row r="220" ht="17.1" customHeight="1" spans="1:14">
      <c r="A220" s="57"/>
      <c r="B220" s="58"/>
      <c r="C220" s="154"/>
      <c r="D220" s="116"/>
      <c r="E220" s="116"/>
      <c r="F220" s="155"/>
      <c r="G220" s="155"/>
      <c r="H220" s="57" t="s">
        <v>13025</v>
      </c>
      <c r="I220" s="58" t="s">
        <v>13026</v>
      </c>
      <c r="J220" s="151">
        <f>SUMPRODUCT('表九（录入表）'!D$6:D$345*(LEFT('表九（录入表）'!$B$6:$B$345,LEN($H220))=$H220))</f>
        <v>0</v>
      </c>
      <c r="K220" s="152">
        <f>SUMPRODUCT('表九（录入表）'!E$6:E$345*(LEFT('表九（录入表）'!$B$6:$B$345,LEN($H220))=$H220))</f>
        <v>0</v>
      </c>
      <c r="L220" s="152">
        <f ca="1">SUMPRODUCT('表九（录入表）'!F$6:F$345*(LEFT('表九（录入表）'!$B$6:$B$345,LEN($H220))=$H220))</f>
        <v>0</v>
      </c>
      <c r="M220" s="90" t="str">
        <f ca="1" t="shared" si="11"/>
        <v/>
      </c>
      <c r="N220" s="90" t="str">
        <f ca="1" t="shared" si="12"/>
        <v/>
      </c>
    </row>
    <row r="221" ht="17.1" customHeight="1" spans="1:14">
      <c r="A221" s="57"/>
      <c r="B221" s="58"/>
      <c r="C221" s="154"/>
      <c r="D221" s="116"/>
      <c r="E221" s="116"/>
      <c r="F221" s="155"/>
      <c r="G221" s="155"/>
      <c r="H221" s="57" t="s">
        <v>13027</v>
      </c>
      <c r="I221" s="58" t="s">
        <v>11642</v>
      </c>
      <c r="J221" s="153">
        <f>SUMPRODUCT('表九（录入表）'!D$6:D$345*(LEFT('表九（录入表）'!$B$6:$B$345,LEN($H221))=$H221))</f>
        <v>0</v>
      </c>
      <c r="K221" s="89">
        <f>SUMPRODUCT('表九（录入表）'!E$6:E$345*(LEFT('表九（录入表）'!$B$6:$B$345,LEN($H221))=$H221))</f>
        <v>0</v>
      </c>
      <c r="L221" s="89">
        <f ca="1">SUMPRODUCT('表九（录入表）'!F$6:F$345*(LEFT('表九（录入表）'!$B$6:$B$345,LEN($H221))=$H221))</f>
        <v>0</v>
      </c>
      <c r="M221" s="90" t="str">
        <f ca="1" t="shared" si="11"/>
        <v/>
      </c>
      <c r="N221" s="90" t="str">
        <f ca="1" t="shared" si="12"/>
        <v/>
      </c>
    </row>
    <row r="222" ht="17.1" customHeight="1" spans="1:14">
      <c r="A222" s="57"/>
      <c r="B222" s="58"/>
      <c r="C222" s="154"/>
      <c r="D222" s="116"/>
      <c r="E222" s="116"/>
      <c r="F222" s="155"/>
      <c r="G222" s="155"/>
      <c r="H222" s="57" t="s">
        <v>13028</v>
      </c>
      <c r="I222" s="58" t="s">
        <v>13029</v>
      </c>
      <c r="J222" s="153">
        <f>SUMPRODUCT('表九（录入表）'!D$6:D$345*(LEFT('表九（录入表）'!$B$6:$B$345,LEN($H222))=$H222))</f>
        <v>0</v>
      </c>
      <c r="K222" s="89">
        <f>SUMPRODUCT('表九（录入表）'!E$6:E$345*(LEFT('表九（录入表）'!$B$6:$B$345,LEN($H222))=$H222))</f>
        <v>0</v>
      </c>
      <c r="L222" s="89">
        <f ca="1">SUMPRODUCT('表九（录入表）'!F$6:F$345*(LEFT('表九（录入表）'!$B$6:$B$345,LEN($H222))=$H222))</f>
        <v>0</v>
      </c>
      <c r="M222" s="90" t="str">
        <f ca="1" t="shared" si="11"/>
        <v/>
      </c>
      <c r="N222" s="90" t="str">
        <f ca="1" t="shared" si="12"/>
        <v/>
      </c>
    </row>
    <row r="223" ht="17.1" customHeight="1" spans="1:14">
      <c r="A223" s="57"/>
      <c r="B223" s="58"/>
      <c r="C223" s="154"/>
      <c r="D223" s="116"/>
      <c r="E223" s="116"/>
      <c r="F223" s="155"/>
      <c r="G223" s="155"/>
      <c r="H223" s="57" t="s">
        <v>13030</v>
      </c>
      <c r="I223" s="58" t="s">
        <v>13031</v>
      </c>
      <c r="J223" s="151">
        <f>SUMPRODUCT('表九（录入表）'!D$6:D$345*(LEFT('表九（录入表）'!$B$6:$B$345,LEN($H223))=$H223))</f>
        <v>0</v>
      </c>
      <c r="K223" s="152">
        <f>SUMPRODUCT('表九（录入表）'!E$6:E$345*(LEFT('表九（录入表）'!$B$6:$B$345,LEN($H223))=$H223))</f>
        <v>0</v>
      </c>
      <c r="L223" s="152">
        <f ca="1">SUMPRODUCT('表九（录入表）'!F$6:F$345*(LEFT('表九（录入表）'!$B$6:$B$345,LEN($H223))=$H223))</f>
        <v>0</v>
      </c>
      <c r="M223" s="90" t="str">
        <f ca="1" t="shared" si="11"/>
        <v/>
      </c>
      <c r="N223" s="90" t="str">
        <f ca="1" t="shared" si="12"/>
        <v/>
      </c>
    </row>
    <row r="224" ht="17.1" customHeight="1" spans="1:14">
      <c r="A224" s="57"/>
      <c r="B224" s="58"/>
      <c r="C224" s="154"/>
      <c r="D224" s="116"/>
      <c r="E224" s="116"/>
      <c r="F224" s="155"/>
      <c r="G224" s="155"/>
      <c r="H224" s="57" t="s">
        <v>13032</v>
      </c>
      <c r="I224" s="58" t="s">
        <v>12583</v>
      </c>
      <c r="J224" s="151">
        <f>SUMPRODUCT('表九（录入表）'!D$6:D$345*(LEFT('表九（录入表）'!$B$6:$B$345,LEN($H224))=$H224))</f>
        <v>0</v>
      </c>
      <c r="K224" s="152">
        <f>SUMPRODUCT('表九（录入表）'!E$6:E$345*(LEFT('表九（录入表）'!$B$6:$B$345,LEN($H224))=$H224))</f>
        <v>0</v>
      </c>
      <c r="L224" s="156">
        <f ca="1">SUMPRODUCT('表九（录入表）'!F$6:F$345*(LEFT('表九（录入表）'!$B$6:$B$345,LEN($H224))=$H224))</f>
        <v>0</v>
      </c>
      <c r="M224" s="90" t="str">
        <f ca="1" t="shared" si="11"/>
        <v/>
      </c>
      <c r="N224" s="90" t="str">
        <f ca="1" t="shared" si="12"/>
        <v/>
      </c>
    </row>
    <row r="225" ht="17.1" customHeight="1" spans="1:14">
      <c r="A225" s="57"/>
      <c r="B225" s="58"/>
      <c r="C225" s="154"/>
      <c r="D225" s="116"/>
      <c r="E225" s="116"/>
      <c r="F225" s="155"/>
      <c r="G225" s="155"/>
      <c r="H225" s="57" t="s">
        <v>13033</v>
      </c>
      <c r="I225" s="58" t="s">
        <v>10127</v>
      </c>
      <c r="J225" s="153">
        <f>SUMPRODUCT('表九（录入表）'!D$6:D$345*(LEFT('表九（录入表）'!$B$6:$B$345,LEN($H225))=$H225))</f>
        <v>0</v>
      </c>
      <c r="K225" s="89">
        <f>SUMPRODUCT('表九（录入表）'!E$6:E$345*(LEFT('表九（录入表）'!$B$6:$B$345,LEN($H225))=$H225))</f>
        <v>0</v>
      </c>
      <c r="L225" s="89">
        <f ca="1">SUMPRODUCT('表九（录入表）'!F$6:F$345*(LEFT('表九（录入表）'!$B$6:$B$345,LEN($H225))=$H225))</f>
        <v>0</v>
      </c>
      <c r="M225" s="90" t="str">
        <f ca="1" t="shared" si="11"/>
        <v/>
      </c>
      <c r="N225" s="90" t="str">
        <f ca="1" t="shared" si="12"/>
        <v/>
      </c>
    </row>
    <row r="226" ht="17.1" customHeight="1" spans="1:14">
      <c r="A226" s="57"/>
      <c r="B226" s="58"/>
      <c r="C226" s="154"/>
      <c r="D226" s="116"/>
      <c r="E226" s="116"/>
      <c r="F226" s="155"/>
      <c r="G226" s="155"/>
      <c r="H226" s="57" t="s">
        <v>13034</v>
      </c>
      <c r="I226" s="58" t="s">
        <v>10129</v>
      </c>
      <c r="J226" s="153">
        <f>SUMPRODUCT('表九（录入表）'!D$6:D$345*(LEFT('表九（录入表）'!$B$6:$B$345,LEN($H226))=$H226))</f>
        <v>0</v>
      </c>
      <c r="K226" s="89">
        <f>SUMPRODUCT('表九（录入表）'!E$6:E$345*(LEFT('表九（录入表）'!$B$6:$B$345,LEN($H226))=$H226))</f>
        <v>0</v>
      </c>
      <c r="L226" s="89">
        <f ca="1">SUMPRODUCT('表九（录入表）'!F$6:F$345*(LEFT('表九（录入表）'!$B$6:$B$345,LEN($H226))=$H226))</f>
        <v>0</v>
      </c>
      <c r="M226" s="90" t="str">
        <f ca="1" t="shared" si="11"/>
        <v/>
      </c>
      <c r="N226" s="90" t="str">
        <f ca="1" t="shared" si="12"/>
        <v/>
      </c>
    </row>
    <row r="227" ht="17.1" customHeight="1" spans="1:14">
      <c r="A227" s="57"/>
      <c r="B227" s="58"/>
      <c r="C227" s="154"/>
      <c r="D227" s="116"/>
      <c r="E227" s="116"/>
      <c r="F227" s="155"/>
      <c r="G227" s="155"/>
      <c r="H227" s="57" t="s">
        <v>13035</v>
      </c>
      <c r="I227" s="58" t="s">
        <v>10131</v>
      </c>
      <c r="J227" s="153">
        <f>SUMPRODUCT('表九（录入表）'!D$6:D$345*(LEFT('表九（录入表）'!$B$6:$B$345,LEN($H227))=$H227))</f>
        <v>0</v>
      </c>
      <c r="K227" s="89">
        <f>SUMPRODUCT('表九（录入表）'!E$6:E$345*(LEFT('表九（录入表）'!$B$6:$B$345,LEN($H227))=$H227))</f>
        <v>0</v>
      </c>
      <c r="L227" s="89">
        <f ca="1">SUMPRODUCT('表九（录入表）'!F$6:F$345*(LEFT('表九（录入表）'!$B$6:$B$345,LEN($H227))=$H227))</f>
        <v>0</v>
      </c>
      <c r="M227" s="90" t="str">
        <f ca="1" t="shared" si="11"/>
        <v/>
      </c>
      <c r="N227" s="90" t="str">
        <f ca="1" t="shared" si="12"/>
        <v/>
      </c>
    </row>
    <row r="228" ht="17.1" customHeight="1" spans="1:14">
      <c r="A228" s="57"/>
      <c r="B228" s="58"/>
      <c r="C228" s="154"/>
      <c r="D228" s="116"/>
      <c r="E228" s="116"/>
      <c r="F228" s="155"/>
      <c r="G228" s="155"/>
      <c r="H228" s="57" t="s">
        <v>13036</v>
      </c>
      <c r="I228" s="58" t="s">
        <v>10133</v>
      </c>
      <c r="J228" s="153">
        <f>SUMPRODUCT('表九（录入表）'!D$6:D$345*(LEFT('表九（录入表）'!$B$6:$B$345,LEN($H228))=$H228))</f>
        <v>0</v>
      </c>
      <c r="K228" s="89">
        <f>SUMPRODUCT('表九（录入表）'!E$6:E$345*(LEFT('表九（录入表）'!$B$6:$B$345,LEN($H228))=$H228))</f>
        <v>0</v>
      </c>
      <c r="L228" s="89">
        <f ca="1">SUMPRODUCT('表九（录入表）'!F$6:F$345*(LEFT('表九（录入表）'!$B$6:$B$345,LEN($H228))=$H228))</f>
        <v>0</v>
      </c>
      <c r="M228" s="90" t="str">
        <f ca="1" t="shared" si="11"/>
        <v/>
      </c>
      <c r="N228" s="90" t="str">
        <f ca="1" t="shared" si="12"/>
        <v/>
      </c>
    </row>
    <row r="229" ht="17.1" customHeight="1" spans="1:14">
      <c r="A229" s="57"/>
      <c r="B229" s="58"/>
      <c r="C229" s="154"/>
      <c r="D229" s="116"/>
      <c r="E229" s="116"/>
      <c r="F229" s="155"/>
      <c r="G229" s="155"/>
      <c r="H229" s="57" t="s">
        <v>13037</v>
      </c>
      <c r="I229" s="58" t="s">
        <v>10135</v>
      </c>
      <c r="J229" s="153">
        <f>SUMPRODUCT('表九（录入表）'!D$6:D$345*(LEFT('表九（录入表）'!$B$6:$B$345,LEN($H229))=$H229))</f>
        <v>0</v>
      </c>
      <c r="K229" s="89">
        <f>SUMPRODUCT('表九（录入表）'!E$6:E$345*(LEFT('表九（录入表）'!$B$6:$B$345,LEN($H229))=$H229))</f>
        <v>0</v>
      </c>
      <c r="L229" s="89">
        <f ca="1">SUMPRODUCT('表九（录入表）'!F$6:F$345*(LEFT('表九（录入表）'!$B$6:$B$345,LEN($H229))=$H229))</f>
        <v>0</v>
      </c>
      <c r="M229" s="90" t="str">
        <f ca="1" t="shared" si="11"/>
        <v/>
      </c>
      <c r="N229" s="90" t="str">
        <f ca="1" t="shared" si="12"/>
        <v/>
      </c>
    </row>
    <row r="230" ht="17.1" customHeight="1" spans="1:14">
      <c r="A230" s="57"/>
      <c r="B230" s="58"/>
      <c r="C230" s="154"/>
      <c r="D230" s="116"/>
      <c r="E230" s="116"/>
      <c r="F230" s="155"/>
      <c r="G230" s="155"/>
      <c r="H230" s="57" t="s">
        <v>10136</v>
      </c>
      <c r="I230" s="58" t="s">
        <v>10137</v>
      </c>
      <c r="J230" s="151">
        <f>SUMPRODUCT('表九（录入表）'!D$6:D$345*(LEFT('表九（录入表）'!$B$6:$B$345,LEN($H230))=$H230))</f>
        <v>0</v>
      </c>
      <c r="K230" s="152">
        <f>SUMPRODUCT('表九（录入表）'!E$6:E$345*(LEFT('表九（录入表）'!$B$6:$B$345,LEN($H230))=$H230))</f>
        <v>0</v>
      </c>
      <c r="L230" s="152">
        <f ca="1">SUMPRODUCT('表九（录入表）'!F$6:F$345*(LEFT('表九（录入表）'!$B$6:$B$345,LEN($H230))=$H230))</f>
        <v>0</v>
      </c>
      <c r="M230" s="90" t="str">
        <f ca="1" t="shared" si="11"/>
        <v/>
      </c>
      <c r="N230" s="90" t="str">
        <f ca="1" t="shared" si="12"/>
        <v/>
      </c>
    </row>
    <row r="231" ht="17.1" customHeight="1" spans="1:14">
      <c r="A231" s="57"/>
      <c r="B231" s="58"/>
      <c r="C231" s="154"/>
      <c r="D231" s="116"/>
      <c r="E231" s="116"/>
      <c r="F231" s="155"/>
      <c r="G231" s="155"/>
      <c r="H231" s="57" t="s">
        <v>13038</v>
      </c>
      <c r="I231" s="58" t="s">
        <v>13039</v>
      </c>
      <c r="J231" s="151">
        <f>SUMPRODUCT('表九（录入表）'!D$6:D$345*(LEFT('表九（录入表）'!$B$6:$B$345,LEN($H231))=$H231))</f>
        <v>0</v>
      </c>
      <c r="K231" s="152">
        <f>SUMPRODUCT('表九（录入表）'!E$6:E$345*(LEFT('表九（录入表）'!$B$6:$B$345,LEN($H231))=$H231))</f>
        <v>0</v>
      </c>
      <c r="L231" s="152">
        <f ca="1">SUMPRODUCT('表九（录入表）'!F$6:F$345*(LEFT('表九（录入表）'!$B$6:$B$345,LEN($H231))=$H231))</f>
        <v>0</v>
      </c>
      <c r="M231" s="90" t="str">
        <f ca="1" t="shared" si="11"/>
        <v/>
      </c>
      <c r="N231" s="90" t="str">
        <f ca="1" t="shared" si="12"/>
        <v/>
      </c>
    </row>
    <row r="232" ht="17.1" customHeight="1" spans="1:14">
      <c r="A232" s="57"/>
      <c r="B232" s="58"/>
      <c r="C232" s="154"/>
      <c r="D232" s="116"/>
      <c r="E232" s="116"/>
      <c r="F232" s="155"/>
      <c r="G232" s="155"/>
      <c r="H232" s="57" t="s">
        <v>13040</v>
      </c>
      <c r="I232" s="58" t="s">
        <v>13041</v>
      </c>
      <c r="J232" s="153">
        <f>SUMPRODUCT('表九（录入表）'!D$6:D$345*(LEFT('表九（录入表）'!$B$6:$B$345,LEN($H232))=$H232))</f>
        <v>0</v>
      </c>
      <c r="K232" s="89">
        <f>SUMPRODUCT('表九（录入表）'!E$6:E$345*(LEFT('表九（录入表）'!$B$6:$B$345,LEN($H232))=$H232))</f>
        <v>0</v>
      </c>
      <c r="L232" s="89">
        <f ca="1">SUMPRODUCT('表九（录入表）'!F$6:F$345*(LEFT('表九（录入表）'!$B$6:$B$345,LEN($H232))=$H232))</f>
        <v>0</v>
      </c>
      <c r="M232" s="90" t="str">
        <f ca="1" t="shared" si="11"/>
        <v/>
      </c>
      <c r="N232" s="90" t="str">
        <f ca="1" t="shared" si="12"/>
        <v/>
      </c>
    </row>
    <row r="233" ht="17.1" customHeight="1" spans="1:14">
      <c r="A233" s="57"/>
      <c r="B233" s="58"/>
      <c r="C233" s="154"/>
      <c r="D233" s="116"/>
      <c r="E233" s="116"/>
      <c r="F233" s="155"/>
      <c r="G233" s="155"/>
      <c r="H233" s="57" t="s">
        <v>13042</v>
      </c>
      <c r="I233" s="58" t="s">
        <v>13043</v>
      </c>
      <c r="J233" s="153">
        <f>SUMPRODUCT('表九（录入表）'!D$6:D$345*(LEFT('表九（录入表）'!$B$6:$B$345,LEN($H233))=$H233))</f>
        <v>0</v>
      </c>
      <c r="K233" s="153">
        <f>SUMPRODUCT('表九（录入表）'!E$6:E$345*(LEFT('表九（录入表）'!$B$6:$B$345,LEN($H233))=$H233))</f>
        <v>0</v>
      </c>
      <c r="L233" s="153">
        <f ca="1">SUMPRODUCT('表九（录入表）'!F$6:F$345*(LEFT('表九（录入表）'!$B$6:$B$345,LEN($H233))=$H233))</f>
        <v>0</v>
      </c>
      <c r="M233" s="90" t="str">
        <f ca="1" t="shared" si="11"/>
        <v/>
      </c>
      <c r="N233" s="90" t="str">
        <f ca="1" t="shared" si="12"/>
        <v/>
      </c>
    </row>
    <row r="234" ht="17.1" customHeight="1" spans="1:14">
      <c r="A234" s="57"/>
      <c r="B234" s="58"/>
      <c r="C234" s="154"/>
      <c r="D234" s="116"/>
      <c r="E234" s="116"/>
      <c r="F234" s="155"/>
      <c r="G234" s="155"/>
      <c r="H234" s="57" t="s">
        <v>13044</v>
      </c>
      <c r="I234" s="58" t="s">
        <v>13045</v>
      </c>
      <c r="J234" s="153">
        <f>SUMPRODUCT('表九（录入表）'!D$6:D$345*(LEFT('表九（录入表）'!$B$6:$B$345,LEN($H234))=$H234))</f>
        <v>0</v>
      </c>
      <c r="K234" s="153">
        <f>SUMPRODUCT('表九（录入表）'!E$6:E$345*(LEFT('表九（录入表）'!$B$6:$B$345,LEN($H234))=$H234))</f>
        <v>0</v>
      </c>
      <c r="L234" s="153">
        <f ca="1">SUMPRODUCT('表九（录入表）'!F$6:F$345*(LEFT('表九（录入表）'!$B$6:$B$345,LEN($H234))=$H234))</f>
        <v>0</v>
      </c>
      <c r="M234" s="90" t="str">
        <f ca="1" t="shared" si="11"/>
        <v/>
      </c>
      <c r="N234" s="90" t="str">
        <f ca="1" t="shared" si="12"/>
        <v/>
      </c>
    </row>
    <row r="235" ht="17.1" customHeight="1" spans="1:14">
      <c r="A235" s="57"/>
      <c r="B235" s="58"/>
      <c r="C235" s="154"/>
      <c r="D235" s="116"/>
      <c r="E235" s="116"/>
      <c r="F235" s="155"/>
      <c r="G235" s="155"/>
      <c r="H235" s="57" t="s">
        <v>13046</v>
      </c>
      <c r="I235" s="58" t="s">
        <v>12583</v>
      </c>
      <c r="J235" s="151">
        <f>SUMPRODUCT('表九（录入表）'!D$6:D$345*(LEFT('表九（录入表）'!$B$6:$B$345,LEN($H235))=$H235))</f>
        <v>0</v>
      </c>
      <c r="K235" s="152">
        <f>SUMPRODUCT('表九（录入表）'!E$6:E$345*(LEFT('表九（录入表）'!$B$6:$B$345,LEN($H235))=$H235))</f>
        <v>0</v>
      </c>
      <c r="L235" s="152">
        <f ca="1">SUMPRODUCT('表九（录入表）'!F$6:F$345*(LEFT('表九（录入表）'!$B$6:$B$345,LEN($H235))=$H235))</f>
        <v>0</v>
      </c>
      <c r="M235" s="90" t="str">
        <f ca="1" t="shared" si="11"/>
        <v/>
      </c>
      <c r="N235" s="90" t="str">
        <f ca="1" t="shared" si="12"/>
        <v/>
      </c>
    </row>
    <row r="236" ht="17.1" customHeight="1" spans="1:14">
      <c r="A236" s="57"/>
      <c r="B236" s="58"/>
      <c r="C236" s="154"/>
      <c r="D236" s="116"/>
      <c r="E236" s="157"/>
      <c r="F236" s="155"/>
      <c r="G236" s="155"/>
      <c r="H236" s="57" t="s">
        <v>13047</v>
      </c>
      <c r="I236" s="58" t="s">
        <v>10139</v>
      </c>
      <c r="J236" s="153">
        <f>SUMPRODUCT('表九（录入表）'!D$6:D$345*(LEFT('表九（录入表）'!$B$6:$B$345,LEN($H236))=$H236))</f>
        <v>0</v>
      </c>
      <c r="K236" s="89">
        <f>SUMPRODUCT('表九（录入表）'!E$6:E$345*(LEFT('表九（录入表）'!$B$6:$B$345,LEN($H236))=$H236))</f>
        <v>0</v>
      </c>
      <c r="L236" s="89">
        <f ca="1">SUMPRODUCT('表九（录入表）'!F$6:F$345*(LEFT('表九（录入表）'!$B$6:$B$345,LEN($H236))=$H236))</f>
        <v>0</v>
      </c>
      <c r="M236" s="90" t="str">
        <f ca="1" t="shared" si="11"/>
        <v/>
      </c>
      <c r="N236" s="90" t="str">
        <f ca="1" t="shared" si="12"/>
        <v/>
      </c>
    </row>
    <row r="237" ht="17.1" customHeight="1" spans="1:14">
      <c r="A237" s="57"/>
      <c r="B237" s="58"/>
      <c r="C237" s="154"/>
      <c r="D237" s="116"/>
      <c r="E237" s="116"/>
      <c r="F237" s="155"/>
      <c r="G237" s="155"/>
      <c r="H237" s="57" t="s">
        <v>13048</v>
      </c>
      <c r="I237" s="58" t="s">
        <v>10141</v>
      </c>
      <c r="J237" s="153">
        <f>SUMPRODUCT('表九（录入表）'!D$6:D$345*(LEFT('表九（录入表）'!$B$6:$B$345,LEN($H237))=$H237))</f>
        <v>0</v>
      </c>
      <c r="K237" s="89">
        <f>SUMPRODUCT('表九（录入表）'!E$6:E$345*(LEFT('表九（录入表）'!$B$6:$B$345,LEN($H237))=$H237))</f>
        <v>0</v>
      </c>
      <c r="L237" s="89">
        <f ca="1">SUMPRODUCT('表九（录入表）'!F$6:F$345*(LEFT('表九（录入表）'!$B$6:$B$345,LEN($H237))=$H237))</f>
        <v>0</v>
      </c>
      <c r="M237" s="90" t="str">
        <f ca="1" t="shared" si="11"/>
        <v/>
      </c>
      <c r="N237" s="90" t="str">
        <f ca="1" t="shared" si="12"/>
        <v/>
      </c>
    </row>
    <row r="238" ht="17.1" customHeight="1" spans="1:14">
      <c r="A238" s="57"/>
      <c r="B238" s="58"/>
      <c r="C238" s="154"/>
      <c r="D238" s="116"/>
      <c r="E238" s="116"/>
      <c r="F238" s="155"/>
      <c r="G238" s="155"/>
      <c r="H238" s="57" t="s">
        <v>13049</v>
      </c>
      <c r="I238" s="58" t="s">
        <v>10145</v>
      </c>
      <c r="J238" s="153">
        <f>SUMPRODUCT('表九（录入表）'!D$6:D$345*(LEFT('表九（录入表）'!$B$6:$B$345,LEN($H238))=$H238))</f>
        <v>0</v>
      </c>
      <c r="K238" s="89">
        <f>SUMPRODUCT('表九（录入表）'!E$6:E$345*(LEFT('表九（录入表）'!$B$6:$B$345,LEN($H238))=$H238))</f>
        <v>0</v>
      </c>
      <c r="L238" s="89">
        <f ca="1">SUMPRODUCT('表九（录入表）'!F$6:F$345*(LEFT('表九（录入表）'!$B$6:$B$345,LEN($H238))=$H238))</f>
        <v>0</v>
      </c>
      <c r="M238" s="90" t="str">
        <f ca="1" t="shared" si="11"/>
        <v/>
      </c>
      <c r="N238" s="90" t="str">
        <f ca="1" t="shared" si="12"/>
        <v/>
      </c>
    </row>
    <row r="239" ht="17.1" customHeight="1" spans="1:14">
      <c r="A239" s="57"/>
      <c r="B239" s="58"/>
      <c r="C239" s="154"/>
      <c r="D239" s="116"/>
      <c r="E239" s="116"/>
      <c r="F239" s="155"/>
      <c r="G239" s="155"/>
      <c r="H239" s="57" t="s">
        <v>13050</v>
      </c>
      <c r="I239" s="58" t="s">
        <v>10151</v>
      </c>
      <c r="J239" s="153">
        <f>SUMPRODUCT('表九（录入表）'!D$6:D$345*(LEFT('表九（录入表）'!$B$6:$B$345,LEN($H239))=$H239))</f>
        <v>0</v>
      </c>
      <c r="K239" s="89">
        <f>SUMPRODUCT('表九（录入表）'!E$6:E$345*(LEFT('表九（录入表）'!$B$6:$B$345,LEN($H239))=$H239))</f>
        <v>0</v>
      </c>
      <c r="L239" s="89">
        <f ca="1">SUMPRODUCT('表九（录入表）'!F$6:F$345*(LEFT('表九（录入表）'!$B$6:$B$345,LEN($H239))=$H239))</f>
        <v>0</v>
      </c>
      <c r="M239" s="90" t="str">
        <f ca="1" t="shared" si="11"/>
        <v/>
      </c>
      <c r="N239" s="90" t="str">
        <f ca="1" t="shared" si="12"/>
        <v/>
      </c>
    </row>
    <row r="240" ht="17.1" customHeight="1" spans="1:14">
      <c r="A240" s="57"/>
      <c r="B240" s="58"/>
      <c r="C240" s="154"/>
      <c r="D240" s="116"/>
      <c r="E240" s="116"/>
      <c r="F240" s="155"/>
      <c r="G240" s="155"/>
      <c r="H240" s="57" t="s">
        <v>10160</v>
      </c>
      <c r="I240" s="58" t="s">
        <v>10161</v>
      </c>
      <c r="J240" s="151">
        <f>SUMPRODUCT('表九（录入表）'!D$6:D$345*(LEFT('表九（录入表）'!$B$6:$B$345,LEN($H240))=$H240))</f>
        <v>0</v>
      </c>
      <c r="K240" s="152">
        <f>SUMPRODUCT('表九（录入表）'!E$6:E$345*(LEFT('表九（录入表）'!$B$6:$B$345,LEN($H240))=$H240))</f>
        <v>0</v>
      </c>
      <c r="L240" s="152">
        <f ca="1">SUMPRODUCT('表九（录入表）'!F$6:F$345*(LEFT('表九（录入表）'!$B$6:$B$345,LEN($H240))=$H240))</f>
        <v>0</v>
      </c>
      <c r="M240" s="90" t="str">
        <f ca="1" t="shared" si="11"/>
        <v/>
      </c>
      <c r="N240" s="90" t="str">
        <f ca="1" t="shared" si="12"/>
        <v/>
      </c>
    </row>
    <row r="241" ht="17.1" customHeight="1" spans="1:14">
      <c r="A241" s="57"/>
      <c r="B241" s="58"/>
      <c r="C241" s="154"/>
      <c r="D241" s="116"/>
      <c r="E241" s="116"/>
      <c r="F241" s="155"/>
      <c r="G241" s="155"/>
      <c r="H241" s="57" t="s">
        <v>10168</v>
      </c>
      <c r="I241" s="58" t="s">
        <v>10169</v>
      </c>
      <c r="J241" s="151">
        <f>SUMPRODUCT('表九（录入表）'!D$6:D$345*(LEFT('表九（录入表）'!$B$6:$B$345,LEN($H241))=$H241))</f>
        <v>0</v>
      </c>
      <c r="K241" s="152">
        <f>SUMPRODUCT('表九（录入表）'!E$6:E$345*(LEFT('表九（录入表）'!$B$6:$B$345,LEN($H241))=$H241))</f>
        <v>0</v>
      </c>
      <c r="L241" s="152">
        <f ca="1">SUMPRODUCT('表九（录入表）'!F$6:F$345*(LEFT('表九（录入表）'!$B$6:$B$345,LEN($H241))=$H241))</f>
        <v>0</v>
      </c>
      <c r="M241" s="90" t="str">
        <f ca="1" t="shared" si="11"/>
        <v/>
      </c>
      <c r="N241" s="90" t="str">
        <f ca="1" t="shared" si="12"/>
        <v/>
      </c>
    </row>
    <row r="242" ht="17.1" customHeight="1" spans="1:14">
      <c r="A242" s="57"/>
      <c r="B242" s="58"/>
      <c r="C242" s="154"/>
      <c r="D242" s="116"/>
      <c r="E242" s="116"/>
      <c r="F242" s="155"/>
      <c r="G242" s="155"/>
      <c r="H242" s="57" t="s">
        <v>13051</v>
      </c>
      <c r="I242" s="58" t="s">
        <v>13052</v>
      </c>
      <c r="J242" s="153">
        <f>SUMPRODUCT('表九（录入表）'!D$6:D$345*(LEFT('表九（录入表）'!$B$6:$B$345,LEN($H242))=$H242))</f>
        <v>0</v>
      </c>
      <c r="K242" s="89">
        <f>SUMPRODUCT('表九（录入表）'!E$6:E$345*(LEFT('表九（录入表）'!$B$6:$B$345,LEN($H242))=$H242))</f>
        <v>0</v>
      </c>
      <c r="L242" s="89">
        <f ca="1">SUMPRODUCT('表九（录入表）'!F$6:F$345*(LEFT('表九（录入表）'!$B$6:$B$345,LEN($H242))=$H242))</f>
        <v>0</v>
      </c>
      <c r="M242" s="90" t="str">
        <f ca="1" t="shared" si="11"/>
        <v/>
      </c>
      <c r="N242" s="90" t="str">
        <f ca="1" t="shared" si="12"/>
        <v/>
      </c>
    </row>
    <row r="243" ht="17.1" customHeight="1" spans="1:14">
      <c r="A243" s="57"/>
      <c r="B243" s="58"/>
      <c r="C243" s="154"/>
      <c r="D243" s="116"/>
      <c r="E243" s="116"/>
      <c r="F243" s="155"/>
      <c r="G243" s="155"/>
      <c r="H243" s="57" t="s">
        <v>13053</v>
      </c>
      <c r="I243" s="58" t="s">
        <v>13054</v>
      </c>
      <c r="J243" s="153">
        <f>SUMPRODUCT('表九（录入表）'!D$6:D$345*(LEFT('表九（录入表）'!$B$6:$B$345,LEN($H243))=$H243))</f>
        <v>0</v>
      </c>
      <c r="K243" s="89">
        <f>SUMPRODUCT('表九（录入表）'!E$6:E$345*(LEFT('表九（录入表）'!$B$6:$B$345,LEN($H243))=$H243))</f>
        <v>0</v>
      </c>
      <c r="L243" s="89">
        <f ca="1">SUMPRODUCT('表九（录入表）'!F$6:F$345*(LEFT('表九（录入表）'!$B$6:$B$345,LEN($H243))=$H243))</f>
        <v>0</v>
      </c>
      <c r="M243" s="90" t="str">
        <f ca="1" t="shared" si="11"/>
        <v/>
      </c>
      <c r="N243" s="90" t="str">
        <f ca="1" t="shared" si="12"/>
        <v/>
      </c>
    </row>
    <row r="244" ht="17.1" customHeight="1" spans="1:14">
      <c r="A244" s="57"/>
      <c r="B244" s="58"/>
      <c r="C244" s="154"/>
      <c r="D244" s="116"/>
      <c r="E244" s="116"/>
      <c r="F244" s="155"/>
      <c r="G244" s="155"/>
      <c r="H244" s="57" t="s">
        <v>10191</v>
      </c>
      <c r="I244" s="58" t="s">
        <v>10192</v>
      </c>
      <c r="J244" s="151">
        <f>SUMPRODUCT('表九（录入表）'!D$6:D$345*(LEFT('表九（录入表）'!$B$6:$B$345,LEN($H244))=$H244))</f>
        <v>0</v>
      </c>
      <c r="K244" s="152">
        <f>SUMPRODUCT('表九（录入表）'!E$6:E$345*(LEFT('表九（录入表）'!$B$6:$B$345,LEN($H244))=$H244))</f>
        <v>0</v>
      </c>
      <c r="L244" s="152">
        <f ca="1">SUMPRODUCT('表九（录入表）'!F$6:F$345*(LEFT('表九（录入表）'!$B$6:$B$345,LEN($H244))=$H244))</f>
        <v>0</v>
      </c>
      <c r="M244" s="90" t="str">
        <f ca="1" t="shared" si="11"/>
        <v/>
      </c>
      <c r="N244" s="90" t="str">
        <f ca="1" t="shared" si="12"/>
        <v/>
      </c>
    </row>
    <row r="245" ht="17.1" customHeight="1" spans="1:14">
      <c r="A245" s="57"/>
      <c r="B245" s="58"/>
      <c r="C245" s="154"/>
      <c r="D245" s="116"/>
      <c r="E245" s="116"/>
      <c r="F245" s="155"/>
      <c r="G245" s="155"/>
      <c r="H245" s="57" t="s">
        <v>13055</v>
      </c>
      <c r="I245" s="58" t="s">
        <v>13056</v>
      </c>
      <c r="J245" s="151">
        <f>SUMPRODUCT('表九（录入表）'!D$6:D$345*(LEFT('表九（录入表）'!$B$6:$B$345,LEN($H245))=$H245))</f>
        <v>0</v>
      </c>
      <c r="K245" s="152">
        <f>SUMPRODUCT('表九（录入表）'!E$6:E$345*(LEFT('表九（录入表）'!$B$6:$B$345,LEN($H245))=$H245))</f>
        <v>0</v>
      </c>
      <c r="L245" s="152">
        <f ca="1">SUMPRODUCT('表九（录入表）'!F$6:F$345*(LEFT('表九（录入表）'!$B$6:$B$345,LEN($H245))=$H245))</f>
        <v>0</v>
      </c>
      <c r="M245" s="90" t="str">
        <f ca="1" t="shared" si="11"/>
        <v/>
      </c>
      <c r="N245" s="90" t="str">
        <f ca="1" t="shared" si="12"/>
        <v/>
      </c>
    </row>
    <row r="246" ht="17.1" customHeight="1" spans="1:14">
      <c r="A246" s="57"/>
      <c r="B246" s="58"/>
      <c r="C246" s="154"/>
      <c r="D246" s="116"/>
      <c r="E246" s="116"/>
      <c r="F246" s="155"/>
      <c r="G246" s="155"/>
      <c r="H246" s="57" t="s">
        <v>13057</v>
      </c>
      <c r="I246" s="58" t="s">
        <v>13058</v>
      </c>
      <c r="J246" s="153">
        <f>SUMPRODUCT('表九（录入表）'!D$6:D$345*(LEFT('表九（录入表）'!$B$6:$B$345,LEN($H246))=$H246))</f>
        <v>0</v>
      </c>
      <c r="K246" s="89">
        <f>SUMPRODUCT('表九（录入表）'!E$6:E$345*(LEFT('表九（录入表）'!$B$6:$B$345,LEN($H246))=$H246))</f>
        <v>0</v>
      </c>
      <c r="L246" s="89">
        <f ca="1">SUMPRODUCT('表九（录入表）'!F$6:F$345*(LEFT('表九（录入表）'!$B$6:$B$345,LEN($H246))=$H246))</f>
        <v>0</v>
      </c>
      <c r="M246" s="90" t="str">
        <f ca="1" t="shared" si="11"/>
        <v/>
      </c>
      <c r="N246" s="90" t="str">
        <f ca="1" t="shared" si="12"/>
        <v/>
      </c>
    </row>
    <row r="247" ht="17.1" customHeight="1" spans="1:14">
      <c r="A247" s="57"/>
      <c r="B247" s="58"/>
      <c r="C247" s="154"/>
      <c r="D247" s="116"/>
      <c r="E247" s="116"/>
      <c r="F247" s="155"/>
      <c r="G247" s="155"/>
      <c r="H247" s="57" t="s">
        <v>13059</v>
      </c>
      <c r="I247" s="58" t="s">
        <v>13060</v>
      </c>
      <c r="J247" s="153">
        <f>SUMPRODUCT('表九（录入表）'!D$6:D$345*(LEFT('表九（录入表）'!$B$6:$B$345,LEN($H247))=$H247))</f>
        <v>0</v>
      </c>
      <c r="K247" s="89">
        <f>SUMPRODUCT('表九（录入表）'!E$6:E$345*(LEFT('表九（录入表）'!$B$6:$B$345,LEN($H247))=$H247))</f>
        <v>0</v>
      </c>
      <c r="L247" s="89">
        <f ca="1">SUMPRODUCT('表九（录入表）'!F$6:F$345*(LEFT('表九（录入表）'!$B$6:$B$345,LEN($H247))=$H247))</f>
        <v>0</v>
      </c>
      <c r="M247" s="90" t="str">
        <f ca="1" t="shared" si="11"/>
        <v/>
      </c>
      <c r="N247" s="90" t="str">
        <f ca="1" t="shared" si="12"/>
        <v/>
      </c>
    </row>
    <row r="248" ht="17.1" customHeight="1" spans="1:14">
      <c r="A248" s="57"/>
      <c r="B248" s="58"/>
      <c r="C248" s="154"/>
      <c r="D248" s="116"/>
      <c r="E248" s="116"/>
      <c r="F248" s="155"/>
      <c r="G248" s="155"/>
      <c r="H248" s="57" t="s">
        <v>10199</v>
      </c>
      <c r="I248" s="58" t="s">
        <v>10200</v>
      </c>
      <c r="J248" s="151">
        <f>SUMPRODUCT('表九（录入表）'!D$6:D$345*(LEFT('表九（录入表）'!$B$6:$B$345,LEN($H248))=$H248))</f>
        <v>0</v>
      </c>
      <c r="K248" s="152">
        <f>SUMPRODUCT('表九（录入表）'!E$6:E$345*(LEFT('表九（录入表）'!$B$6:$B$345,LEN($H248))=$H248))</f>
        <v>0</v>
      </c>
      <c r="L248" s="152">
        <f ca="1">SUMPRODUCT('表九（录入表）'!F$6:F$345*(LEFT('表九（录入表）'!$B$6:$B$345,LEN($H248))=$H248))</f>
        <v>0</v>
      </c>
      <c r="M248" s="90" t="str">
        <f ca="1" t="shared" si="11"/>
        <v/>
      </c>
      <c r="N248" s="90" t="str">
        <f ca="1" t="shared" si="12"/>
        <v/>
      </c>
    </row>
    <row r="249" ht="17.1" customHeight="1" spans="1:14">
      <c r="A249" s="57"/>
      <c r="B249" s="58"/>
      <c r="C249" s="154"/>
      <c r="D249" s="116"/>
      <c r="E249" s="116"/>
      <c r="F249" s="155"/>
      <c r="G249" s="155"/>
      <c r="H249" s="57" t="s">
        <v>13061</v>
      </c>
      <c r="I249" s="58" t="s">
        <v>12583</v>
      </c>
      <c r="J249" s="151">
        <f>SUMPRODUCT('表九（录入表）'!D$6:D$345*(LEFT('表九（录入表）'!$B$6:$B$345,LEN($H249))=$H249))</f>
        <v>0</v>
      </c>
      <c r="K249" s="152">
        <f>SUMPRODUCT('表九（录入表）'!E$6:E$345*(LEFT('表九（录入表）'!$B$6:$B$345,LEN($H249))=$H249))</f>
        <v>0</v>
      </c>
      <c r="L249" s="152">
        <f ca="1">SUMPRODUCT('表九（录入表）'!F$6:F$345*(LEFT('表九（录入表）'!$B$6:$B$345,LEN($H249))=$H249))</f>
        <v>0</v>
      </c>
      <c r="M249" s="90" t="str">
        <f ca="1" t="shared" si="11"/>
        <v/>
      </c>
      <c r="N249" s="90" t="str">
        <f ca="1" t="shared" si="12"/>
        <v/>
      </c>
    </row>
    <row r="250" ht="17.1" customHeight="1" spans="1:14">
      <c r="A250" s="57"/>
      <c r="B250" s="58"/>
      <c r="C250" s="154"/>
      <c r="D250" s="116"/>
      <c r="E250" s="116"/>
      <c r="F250" s="155"/>
      <c r="G250" s="155"/>
      <c r="H250" s="57" t="s">
        <v>13062</v>
      </c>
      <c r="I250" s="58" t="s">
        <v>13063</v>
      </c>
      <c r="J250" s="153">
        <f>SUMPRODUCT('表九（录入表）'!D$6:D$345*(LEFT('表九（录入表）'!$B$6:$B$345,LEN($H250))=$H250))</f>
        <v>0</v>
      </c>
      <c r="K250" s="153">
        <f>SUMPRODUCT('表九（录入表）'!E$6:E$345*(LEFT('表九（录入表）'!$B$6:$B$345,LEN($H250))=$H250))</f>
        <v>0</v>
      </c>
      <c r="L250" s="153">
        <f ca="1">SUMPRODUCT('表九（录入表）'!F$6:F$345*(LEFT('表九（录入表）'!$B$6:$B$345,LEN($H250))=$H250))</f>
        <v>0</v>
      </c>
      <c r="M250" s="90" t="str">
        <f ca="1" t="shared" si="11"/>
        <v/>
      </c>
      <c r="N250" s="90" t="str">
        <f ca="1" t="shared" si="12"/>
        <v/>
      </c>
    </row>
    <row r="251" ht="17.1" customHeight="1" spans="1:14">
      <c r="A251" s="57"/>
      <c r="B251" s="58"/>
      <c r="C251" s="154"/>
      <c r="D251" s="116"/>
      <c r="E251" s="116"/>
      <c r="F251" s="155"/>
      <c r="G251" s="155"/>
      <c r="H251" s="57" t="s">
        <v>13064</v>
      </c>
      <c r="I251" s="58" t="s">
        <v>13065</v>
      </c>
      <c r="J251" s="153">
        <f>SUMPRODUCT('表九（录入表）'!D$6:D$345*(LEFT('表九（录入表）'!$B$6:$B$345,LEN($H251))=$H251))</f>
        <v>0</v>
      </c>
      <c r="K251" s="153">
        <f>SUMPRODUCT('表九（录入表）'!E$6:E$345*(LEFT('表九（录入表）'!$B$6:$B$345,LEN($H251))=$H251))</f>
        <v>0</v>
      </c>
      <c r="L251" s="153">
        <f ca="1">SUMPRODUCT('表九（录入表）'!F$6:F$345*(LEFT('表九（录入表）'!$B$6:$B$345,LEN($H251))=$H251))</f>
        <v>0</v>
      </c>
      <c r="M251" s="90" t="str">
        <f ca="1" t="shared" si="11"/>
        <v/>
      </c>
      <c r="N251" s="90" t="str">
        <f ca="1" t="shared" si="12"/>
        <v/>
      </c>
    </row>
    <row r="252" ht="17.1" customHeight="1" spans="1:14">
      <c r="A252" s="57"/>
      <c r="B252" s="58"/>
      <c r="C252" s="154"/>
      <c r="D252" s="116"/>
      <c r="E252" s="116"/>
      <c r="F252" s="155"/>
      <c r="G252" s="155"/>
      <c r="H252" s="57" t="s">
        <v>10207</v>
      </c>
      <c r="I252" s="58" t="s">
        <v>10208</v>
      </c>
      <c r="J252" s="151">
        <f>SUMPRODUCT('表九（录入表）'!D$6:D$345*(LEFT('表九（录入表）'!$B$6:$B$345,LEN($H252))=$H252))</f>
        <v>0</v>
      </c>
      <c r="K252" s="152">
        <f>SUMPRODUCT('表九（录入表）'!E$6:E$345*(LEFT('表九（录入表）'!$B$6:$B$345,LEN($H252))=$H252))</f>
        <v>0</v>
      </c>
      <c r="L252" s="152">
        <f ca="1">SUMPRODUCT('表九（录入表）'!F$6:F$345*(LEFT('表九（录入表）'!$B$6:$B$345,LEN($H252))=$H252))</f>
        <v>0</v>
      </c>
      <c r="M252" s="90" t="str">
        <f ca="1" t="shared" si="11"/>
        <v/>
      </c>
      <c r="N252" s="90" t="str">
        <f ca="1" t="shared" si="12"/>
        <v/>
      </c>
    </row>
    <row r="253" ht="17.1" customHeight="1" spans="1:14">
      <c r="A253" s="57"/>
      <c r="B253" s="58"/>
      <c r="C253" s="154"/>
      <c r="D253" s="116"/>
      <c r="E253" s="116"/>
      <c r="F253" s="155"/>
      <c r="G253" s="155"/>
      <c r="H253" s="57" t="s">
        <v>13066</v>
      </c>
      <c r="I253" s="58" t="s">
        <v>12583</v>
      </c>
      <c r="J253" s="151">
        <f>SUMPRODUCT('表九（录入表）'!D$6:D$345*(LEFT('表九（录入表）'!$B$6:$B$345,LEN($H253))=$H253))</f>
        <v>0</v>
      </c>
      <c r="K253" s="152">
        <f>SUMPRODUCT('表九（录入表）'!E$6:E$345*(LEFT('表九（录入表）'!$B$6:$B$345,LEN($H253))=$H253))</f>
        <v>0</v>
      </c>
      <c r="L253" s="152">
        <f ca="1">SUMPRODUCT('表九（录入表）'!F$6:F$345*(LEFT('表九（录入表）'!$B$6:$B$345,LEN($H253))=$H253))</f>
        <v>0</v>
      </c>
      <c r="M253" s="90" t="str">
        <f ca="1" t="shared" si="11"/>
        <v/>
      </c>
      <c r="N253" s="90" t="str">
        <f ca="1" t="shared" si="12"/>
        <v/>
      </c>
    </row>
    <row r="254" ht="17.1" customHeight="1" spans="1:14">
      <c r="A254" s="57"/>
      <c r="B254" s="58"/>
      <c r="C254" s="154"/>
      <c r="D254" s="116"/>
      <c r="E254" s="116"/>
      <c r="F254" s="155"/>
      <c r="G254" s="155"/>
      <c r="H254" s="57" t="s">
        <v>13067</v>
      </c>
      <c r="I254" s="58" t="s">
        <v>11995</v>
      </c>
      <c r="J254" s="153">
        <f>SUMPRODUCT('表九（录入表）'!D$6:D$345*(LEFT('表九（录入表）'!$B$6:$B$345,LEN($H254))=$H254))</f>
        <v>0</v>
      </c>
      <c r="K254" s="89">
        <f>SUMPRODUCT('表九（录入表）'!E$6:E$345*(LEFT('表九（录入表）'!$B$6:$B$345,LEN($H254))=$H254))</f>
        <v>0</v>
      </c>
      <c r="L254" s="89">
        <f ca="1">SUMPRODUCT('表九（录入表）'!F$6:F$345*(LEFT('表九（录入表）'!$B$6:$B$345,LEN($H254))=$H254))</f>
        <v>0</v>
      </c>
      <c r="M254" s="90" t="str">
        <f ca="1" t="shared" si="11"/>
        <v/>
      </c>
      <c r="N254" s="90" t="str">
        <f ca="1" t="shared" si="12"/>
        <v/>
      </c>
    </row>
    <row r="255" ht="17.1" customHeight="1" spans="1:14">
      <c r="A255" s="57"/>
      <c r="B255" s="58"/>
      <c r="C255" s="154"/>
      <c r="D255" s="116"/>
      <c r="E255" s="116"/>
      <c r="F255" s="155"/>
      <c r="G255" s="155"/>
      <c r="H255" s="57" t="s">
        <v>13068</v>
      </c>
      <c r="I255" s="58" t="s">
        <v>13069</v>
      </c>
      <c r="J255" s="153">
        <f>SUMPRODUCT('表九（录入表）'!D$6:D$345*(LEFT('表九（录入表）'!$B$6:$B$345,LEN($H255))=$H255))</f>
        <v>0</v>
      </c>
      <c r="K255" s="89">
        <f>SUMPRODUCT('表九（录入表）'!E$6:E$345*(LEFT('表九（录入表）'!$B$6:$B$345,LEN($H255))=$H255))</f>
        <v>0</v>
      </c>
      <c r="L255" s="89">
        <f ca="1">SUMPRODUCT('表九（录入表）'!F$6:F$345*(LEFT('表九（录入表）'!$B$6:$B$345,LEN($H255))=$H255))</f>
        <v>0</v>
      </c>
      <c r="M255" s="90" t="str">
        <f ca="1" t="shared" si="11"/>
        <v/>
      </c>
      <c r="N255" s="90" t="str">
        <f ca="1" t="shared" si="12"/>
        <v/>
      </c>
    </row>
    <row r="256" ht="17.1" customHeight="1" spans="1:14">
      <c r="A256" s="57"/>
      <c r="B256" s="58"/>
      <c r="C256" s="154"/>
      <c r="D256" s="116"/>
      <c r="E256" s="116"/>
      <c r="F256" s="155"/>
      <c r="G256" s="155"/>
      <c r="H256" s="57" t="s">
        <v>10217</v>
      </c>
      <c r="I256" s="58" t="s">
        <v>10218</v>
      </c>
      <c r="J256" s="151">
        <f>SUMPRODUCT('表九（录入表）'!D$6:D$345*(LEFT('表九（录入表）'!$B$6:$B$345,LEN($H256))=$H256))</f>
        <v>0</v>
      </c>
      <c r="K256" s="152">
        <f>SUMPRODUCT('表九（录入表）'!E$6:E$345*(LEFT('表九（录入表）'!$B$6:$B$345,LEN($H256))=$H256))</f>
        <v>0</v>
      </c>
      <c r="L256" s="152">
        <f ca="1">SUMPRODUCT('表九（录入表）'!F$6:F$345*(LEFT('表九（录入表）'!$B$6:$B$345,LEN($H256))=$H256))</f>
        <v>0</v>
      </c>
      <c r="M256" s="90" t="str">
        <f ca="1" t="shared" si="11"/>
        <v/>
      </c>
      <c r="N256" s="90" t="str">
        <f ca="1" t="shared" si="12"/>
        <v/>
      </c>
    </row>
    <row r="257" ht="17.1" customHeight="1" spans="1:14">
      <c r="A257" s="57"/>
      <c r="B257" s="58"/>
      <c r="C257" s="154"/>
      <c r="D257" s="116"/>
      <c r="E257" s="116"/>
      <c r="F257" s="155"/>
      <c r="G257" s="155"/>
      <c r="H257" s="57" t="s">
        <v>13070</v>
      </c>
      <c r="I257" s="58" t="s">
        <v>12583</v>
      </c>
      <c r="J257" s="151">
        <f>SUMPRODUCT('表九（录入表）'!D$6:D$345*(LEFT('表九（录入表）'!$B$6:$B$345,LEN($H257))=$H257))</f>
        <v>0</v>
      </c>
      <c r="K257" s="152">
        <f>SUMPRODUCT('表九（录入表）'!E$6:E$345*(LEFT('表九（录入表）'!$B$6:$B$345,LEN($H257))=$H257))</f>
        <v>0</v>
      </c>
      <c r="L257" s="152">
        <f ca="1">SUMPRODUCT('表九（录入表）'!F$6:F$345*(LEFT('表九（录入表）'!$B$6:$B$345,LEN($H257))=$H257))</f>
        <v>0</v>
      </c>
      <c r="M257" s="90" t="str">
        <f ca="1" t="shared" si="11"/>
        <v/>
      </c>
      <c r="N257" s="90" t="str">
        <f ca="1" t="shared" si="12"/>
        <v/>
      </c>
    </row>
    <row r="258" ht="17.1" customHeight="1" spans="1:14">
      <c r="A258" s="57"/>
      <c r="B258" s="58"/>
      <c r="C258" s="154"/>
      <c r="D258" s="116"/>
      <c r="E258" s="116"/>
      <c r="F258" s="155"/>
      <c r="G258" s="155"/>
      <c r="H258" s="57" t="s">
        <v>13071</v>
      </c>
      <c r="I258" s="58" t="s">
        <v>10228</v>
      </c>
      <c r="J258" s="153">
        <f>SUMPRODUCT('表九（录入表）'!D$6:D$345*(LEFT('表九（录入表）'!$B$6:$B$345,LEN($H258))=$H258))</f>
        <v>0</v>
      </c>
      <c r="K258" s="89">
        <f>SUMPRODUCT('表九（录入表）'!E$6:E$345*(LEFT('表九（录入表）'!$B$6:$B$345,LEN($H258))=$H258))</f>
        <v>0</v>
      </c>
      <c r="L258" s="89">
        <f ca="1">SUMPRODUCT('表九（录入表）'!F$6:F$345*(LEFT('表九（录入表）'!$B$6:$B$345,LEN($H258))=$H258))</f>
        <v>0</v>
      </c>
      <c r="M258" s="90" t="str">
        <f ca="1" t="shared" si="11"/>
        <v/>
      </c>
      <c r="N258" s="90" t="str">
        <f ca="1" t="shared" si="12"/>
        <v/>
      </c>
    </row>
    <row r="259" ht="17.1" customHeight="1" spans="1:14">
      <c r="A259" s="57"/>
      <c r="B259" s="58"/>
      <c r="C259" s="154"/>
      <c r="D259" s="116"/>
      <c r="E259" s="116"/>
      <c r="F259" s="155"/>
      <c r="G259" s="155"/>
      <c r="H259" s="57" t="s">
        <v>13072</v>
      </c>
      <c r="I259" s="58" t="s">
        <v>13073</v>
      </c>
      <c r="J259" s="153">
        <f>SUMPRODUCT('表九（录入表）'!D$6:D$345*(LEFT('表九（录入表）'!$B$6:$B$345,LEN($H259))=$H259))</f>
        <v>0</v>
      </c>
      <c r="K259" s="89">
        <f>SUMPRODUCT('表九（录入表）'!E$6:E$345*(LEFT('表九（录入表）'!$B$6:$B$345,LEN($H259))=$H259))</f>
        <v>0</v>
      </c>
      <c r="L259" s="89">
        <f ca="1">SUMPRODUCT('表九（录入表）'!F$6:F$345*(LEFT('表九（录入表）'!$B$6:$B$345,LEN($H259))=$H259))</f>
        <v>0</v>
      </c>
      <c r="M259" s="90" t="str">
        <f ca="1" t="shared" si="11"/>
        <v/>
      </c>
      <c r="N259" s="90" t="str">
        <f ca="1" t="shared" si="12"/>
        <v/>
      </c>
    </row>
    <row r="260" ht="17.1" customHeight="1" spans="1:14">
      <c r="A260" s="57"/>
      <c r="B260" s="58"/>
      <c r="C260" s="154"/>
      <c r="D260" s="116"/>
      <c r="E260" s="116"/>
      <c r="F260" s="155"/>
      <c r="G260" s="155"/>
      <c r="H260" s="57" t="s">
        <v>13074</v>
      </c>
      <c r="I260" s="58" t="s">
        <v>10232</v>
      </c>
      <c r="J260" s="153">
        <f>SUMPRODUCT('表九（录入表）'!D$6:D$345*(LEFT('表九（录入表）'!$B$6:$B$345,LEN($H260))=$H260))</f>
        <v>0</v>
      </c>
      <c r="K260" s="89">
        <f>SUMPRODUCT('表九（录入表）'!E$6:E$345*(LEFT('表九（录入表）'!$B$6:$B$345,LEN($H260))=$H260))</f>
        <v>0</v>
      </c>
      <c r="L260" s="89">
        <f ca="1">SUMPRODUCT('表九（录入表）'!F$6:F$345*(LEFT('表九（录入表）'!$B$6:$B$345,LEN($H260))=$H260))</f>
        <v>0</v>
      </c>
      <c r="M260" s="90" t="str">
        <f ca="1" t="shared" si="11"/>
        <v/>
      </c>
      <c r="N260" s="90" t="str">
        <f ca="1" t="shared" si="12"/>
        <v/>
      </c>
    </row>
    <row r="261" ht="17.1" customHeight="1" spans="1:14">
      <c r="A261" s="57"/>
      <c r="B261" s="58"/>
      <c r="C261" s="154"/>
      <c r="D261" s="116"/>
      <c r="E261" s="116"/>
      <c r="F261" s="155"/>
      <c r="G261" s="155"/>
      <c r="H261" s="57" t="s">
        <v>10235</v>
      </c>
      <c r="I261" s="58" t="s">
        <v>10190</v>
      </c>
      <c r="J261" s="151">
        <f>SUMPRODUCT('表九（录入表）'!D$6:D$345*(LEFT('表九（录入表）'!$B$6:$B$345,LEN($H261))=$H261))</f>
        <v>114793</v>
      </c>
      <c r="K261" s="152">
        <f>SUMPRODUCT('表九（录入表）'!E$6:E$345*(LEFT('表九（录入表）'!$B$6:$B$345,LEN($H261))=$H261))</f>
        <v>71745</v>
      </c>
      <c r="L261" s="152">
        <f ca="1">SUMPRODUCT('表九（录入表）'!F$6:F$345*(LEFT('表九（录入表）'!$B$6:$B$345,LEN($H261))=$H261))</f>
        <v>4744</v>
      </c>
      <c r="M261" s="90">
        <f ca="1" t="shared" si="11"/>
        <v>0.0413265617241469</v>
      </c>
      <c r="N261" s="90">
        <f ca="1" t="shared" si="12"/>
        <v>0.0661230747787302</v>
      </c>
    </row>
    <row r="262" ht="17.1" customHeight="1" spans="1:14">
      <c r="A262" s="57"/>
      <c r="B262" s="58"/>
      <c r="C262" s="154"/>
      <c r="D262" s="116"/>
      <c r="E262" s="116"/>
      <c r="F262" s="155"/>
      <c r="G262" s="155"/>
      <c r="H262" s="57" t="s">
        <v>13075</v>
      </c>
      <c r="I262" s="58" t="s">
        <v>13076</v>
      </c>
      <c r="J262" s="151">
        <f>SUMPRODUCT('表九（录入表）'!D$6:D$345*(LEFT('表九（录入表）'!$B$6:$B$345,LEN($H262))=$H262))</f>
        <v>114200</v>
      </c>
      <c r="K262" s="152">
        <f>SUMPRODUCT('表九（录入表）'!E$6:E$345*(LEFT('表九（录入表）'!$B$6:$B$345,LEN($H262))=$H262))</f>
        <v>69800</v>
      </c>
      <c r="L262" s="152">
        <f ca="1">SUMPRODUCT('表九（录入表）'!F$6:F$345*(LEFT('表九（录入表）'!$B$6:$B$345,LEN($H262))=$H262))</f>
        <v>4200</v>
      </c>
      <c r="M262" s="90">
        <f ca="1" t="shared" si="11"/>
        <v>0.0367775831873905</v>
      </c>
      <c r="N262" s="90">
        <f ca="1" t="shared" si="12"/>
        <v>0.0601719197707736</v>
      </c>
    </row>
    <row r="263" ht="17.1" customHeight="1" spans="1:14">
      <c r="A263" s="57"/>
      <c r="B263" s="58"/>
      <c r="C263" s="154"/>
      <c r="D263" s="116"/>
      <c r="E263" s="116"/>
      <c r="F263" s="155"/>
      <c r="G263" s="155"/>
      <c r="H263" s="57" t="s">
        <v>13077</v>
      </c>
      <c r="I263" s="58" t="s">
        <v>13078</v>
      </c>
      <c r="J263" s="153">
        <f>SUMPRODUCT('表九（录入表）'!D$6:D$345*(LEFT('表九（录入表）'!$B$6:$B$345,LEN($H263))=$H263))</f>
        <v>0</v>
      </c>
      <c r="K263" s="89">
        <f>SUMPRODUCT('表九（录入表）'!E$6:E$345*(LEFT('表九（录入表）'!$B$6:$B$345,LEN($H263))=$H263))</f>
        <v>0</v>
      </c>
      <c r="L263" s="89">
        <f ca="1">SUMPRODUCT('表九（录入表）'!F$6:F$345*(LEFT('表九（录入表）'!$B$6:$B$345,LEN($H263))=$H263))</f>
        <v>0</v>
      </c>
      <c r="M263" s="90" t="str">
        <f ca="1" t="shared" si="11"/>
        <v/>
      </c>
      <c r="N263" s="90" t="str">
        <f ca="1" t="shared" si="12"/>
        <v/>
      </c>
    </row>
    <row r="264" ht="17.1" customHeight="1" spans="1:14">
      <c r="A264" s="57"/>
      <c r="B264" s="58"/>
      <c r="C264" s="154"/>
      <c r="D264" s="116"/>
      <c r="E264" s="116"/>
      <c r="F264" s="155"/>
      <c r="G264" s="155"/>
      <c r="H264" s="57" t="s">
        <v>13079</v>
      </c>
      <c r="I264" s="58" t="s">
        <v>13080</v>
      </c>
      <c r="J264" s="153">
        <f>SUMPRODUCT('表九（录入表）'!D$6:D$345*(LEFT('表九（录入表）'!$B$6:$B$345,LEN($H264))=$H264))</f>
        <v>114200</v>
      </c>
      <c r="K264" s="153">
        <f>SUMPRODUCT('表九（录入表）'!E$6:E$345*(LEFT('表九（录入表）'!$B$6:$B$345,LEN($H264))=$H264))</f>
        <v>69800</v>
      </c>
      <c r="L264" s="153">
        <f ca="1">SUMPRODUCT('表九（录入表）'!F$6:F$345*(LEFT('表九（录入表）'!$B$6:$B$345,LEN($H264))=$H264))</f>
        <v>4200</v>
      </c>
      <c r="M264" s="90">
        <f ca="1" t="shared" ref="M264:M327" si="13">IFERROR($L264/J264,"")</f>
        <v>0.0367775831873905</v>
      </c>
      <c r="N264" s="90">
        <f ca="1" t="shared" ref="N264:N327" si="14">IFERROR($L264/K264,"")</f>
        <v>0.0601719197707736</v>
      </c>
    </row>
    <row r="265" ht="17.1" customHeight="1" spans="1:14">
      <c r="A265" s="57"/>
      <c r="B265" s="58"/>
      <c r="C265" s="154"/>
      <c r="D265" s="116"/>
      <c r="E265" s="116"/>
      <c r="F265" s="155"/>
      <c r="G265" s="155"/>
      <c r="H265" s="57" t="s">
        <v>13081</v>
      </c>
      <c r="I265" s="58" t="s">
        <v>13082</v>
      </c>
      <c r="J265" s="153">
        <f>SUMPRODUCT('表九（录入表）'!D$6:D$345*(LEFT('表九（录入表）'!$B$6:$B$345,LEN($H265))=$H265))</f>
        <v>0</v>
      </c>
      <c r="K265" s="89">
        <f>SUMPRODUCT('表九（录入表）'!E$6:E$345*(LEFT('表九（录入表）'!$B$6:$B$345,LEN($H265))=$H265))</f>
        <v>0</v>
      </c>
      <c r="L265" s="89">
        <f ca="1">SUMPRODUCT('表九（录入表）'!F$6:F$345*(LEFT('表九（录入表）'!$B$6:$B$345,LEN($H265))=$H265))</f>
        <v>0</v>
      </c>
      <c r="M265" s="90" t="str">
        <f ca="1" t="shared" si="13"/>
        <v/>
      </c>
      <c r="N265" s="90" t="str">
        <f ca="1" t="shared" si="14"/>
        <v/>
      </c>
    </row>
    <row r="266" ht="17.1" customHeight="1" spans="1:14">
      <c r="A266" s="57"/>
      <c r="B266" s="58"/>
      <c r="C266" s="154"/>
      <c r="D266" s="116"/>
      <c r="E266" s="116"/>
      <c r="F266" s="155"/>
      <c r="G266" s="155"/>
      <c r="H266" s="57" t="s">
        <v>13083</v>
      </c>
      <c r="I266" s="58" t="s">
        <v>13084</v>
      </c>
      <c r="J266" s="151">
        <f>SUMPRODUCT('表九（录入表）'!D$6:D$345*(LEFT('表九（录入表）'!$B$6:$B$345,LEN($H266))=$H266))</f>
        <v>0</v>
      </c>
      <c r="K266" s="152">
        <f>SUMPRODUCT('表九（录入表）'!E$6:E$345*(LEFT('表九（录入表）'!$B$6:$B$345,LEN($H266))=$H266))</f>
        <v>0</v>
      </c>
      <c r="L266" s="152">
        <f ca="1">SUMPRODUCT('表九（录入表）'!F$6:F$345*(LEFT('表九（录入表）'!$B$6:$B$345,LEN($H266))=$H266))</f>
        <v>0</v>
      </c>
      <c r="M266" s="90" t="str">
        <f ca="1" t="shared" si="13"/>
        <v/>
      </c>
      <c r="N266" s="90" t="str">
        <f ca="1" t="shared" si="14"/>
        <v/>
      </c>
    </row>
    <row r="267" ht="17.1" customHeight="1" spans="1:14">
      <c r="A267" s="57"/>
      <c r="B267" s="58"/>
      <c r="C267" s="154"/>
      <c r="D267" s="116"/>
      <c r="E267" s="116"/>
      <c r="F267" s="155"/>
      <c r="G267" s="155"/>
      <c r="H267" s="57" t="s">
        <v>13085</v>
      </c>
      <c r="I267" s="58" t="s">
        <v>13086</v>
      </c>
      <c r="J267" s="153">
        <f>SUMPRODUCT('表九（录入表）'!D$6:D$345*(LEFT('表九（录入表）'!$B$6:$B$345,LEN($H267))=$H267))</f>
        <v>0</v>
      </c>
      <c r="K267" s="89">
        <f>SUMPRODUCT('表九（录入表）'!E$6:E$345*(LEFT('表九（录入表）'!$B$6:$B$345,LEN($H267))=$H267))</f>
        <v>0</v>
      </c>
      <c r="L267" s="89">
        <f ca="1">SUMPRODUCT('表九（录入表）'!F$6:F$345*(LEFT('表九（录入表）'!$B$6:$B$345,LEN($H267))=$H267))</f>
        <v>0</v>
      </c>
      <c r="M267" s="90" t="str">
        <f ca="1" t="shared" si="13"/>
        <v/>
      </c>
      <c r="N267" s="90" t="str">
        <f ca="1" t="shared" si="14"/>
        <v/>
      </c>
    </row>
    <row r="268" ht="17.1" customHeight="1" spans="1:14">
      <c r="A268" s="57"/>
      <c r="B268" s="58"/>
      <c r="C268" s="154"/>
      <c r="D268" s="116"/>
      <c r="E268" s="116"/>
      <c r="F268" s="155"/>
      <c r="G268" s="155"/>
      <c r="H268" s="57" t="s">
        <v>13087</v>
      </c>
      <c r="I268" s="58" t="s">
        <v>13088</v>
      </c>
      <c r="J268" s="153">
        <f>SUMPRODUCT('表九（录入表）'!D$6:D$345*(LEFT('表九（录入表）'!$B$6:$B$345,LEN($H268))=$H268))</f>
        <v>0</v>
      </c>
      <c r="K268" s="89">
        <f>SUMPRODUCT('表九（录入表）'!E$6:E$345*(LEFT('表九（录入表）'!$B$6:$B$345,LEN($H268))=$H268))</f>
        <v>0</v>
      </c>
      <c r="L268" s="89">
        <f ca="1">SUMPRODUCT('表九（录入表）'!F$6:F$345*(LEFT('表九（录入表）'!$B$6:$B$345,LEN($H268))=$H268))</f>
        <v>0</v>
      </c>
      <c r="M268" s="90" t="str">
        <f ca="1" t="shared" si="13"/>
        <v/>
      </c>
      <c r="N268" s="90" t="str">
        <f ca="1" t="shared" si="14"/>
        <v/>
      </c>
    </row>
    <row r="269" ht="17.1" customHeight="1" spans="1:14">
      <c r="A269" s="57"/>
      <c r="B269" s="58"/>
      <c r="C269" s="154"/>
      <c r="D269" s="116"/>
      <c r="E269" s="116"/>
      <c r="F269" s="155"/>
      <c r="G269" s="155"/>
      <c r="H269" s="57" t="s">
        <v>13089</v>
      </c>
      <c r="I269" s="58" t="s">
        <v>13090</v>
      </c>
      <c r="J269" s="153">
        <f>SUMPRODUCT('表九（录入表）'!D$6:D$345*(LEFT('表九（录入表）'!$B$6:$B$345,LEN($H269))=$H269))</f>
        <v>0</v>
      </c>
      <c r="K269" s="89">
        <f>SUMPRODUCT('表九（录入表）'!E$6:E$345*(LEFT('表九（录入表）'!$B$6:$B$345,LEN($H269))=$H269))</f>
        <v>0</v>
      </c>
      <c r="L269" s="89">
        <f ca="1">SUMPRODUCT('表九（录入表）'!F$6:F$345*(LEFT('表九（录入表）'!$B$6:$B$345,LEN($H269))=$H269))</f>
        <v>0</v>
      </c>
      <c r="M269" s="90" t="str">
        <f ca="1" t="shared" si="13"/>
        <v/>
      </c>
      <c r="N269" s="90" t="str">
        <f ca="1" t="shared" si="14"/>
        <v/>
      </c>
    </row>
    <row r="270" ht="17.1" customHeight="1" spans="1:14">
      <c r="A270" s="57"/>
      <c r="B270" s="58"/>
      <c r="C270" s="154"/>
      <c r="D270" s="116"/>
      <c r="E270" s="116"/>
      <c r="F270" s="155"/>
      <c r="G270" s="155"/>
      <c r="H270" s="57" t="s">
        <v>13091</v>
      </c>
      <c r="I270" s="58" t="s">
        <v>13092</v>
      </c>
      <c r="J270" s="153">
        <f>SUMPRODUCT('表九（录入表）'!D$6:D$345*(LEFT('表九（录入表）'!$B$6:$B$345,LEN($H270))=$H270))</f>
        <v>0</v>
      </c>
      <c r="K270" s="89">
        <f>SUMPRODUCT('表九（录入表）'!E$6:E$345*(LEFT('表九（录入表）'!$B$6:$B$345,LEN($H270))=$H270))</f>
        <v>0</v>
      </c>
      <c r="L270" s="89">
        <f ca="1">SUMPRODUCT('表九（录入表）'!F$6:F$345*(LEFT('表九（录入表）'!$B$6:$B$345,LEN($H270))=$H270))</f>
        <v>0</v>
      </c>
      <c r="M270" s="90" t="str">
        <f ca="1" t="shared" si="13"/>
        <v/>
      </c>
      <c r="N270" s="90" t="str">
        <f ca="1" t="shared" si="14"/>
        <v/>
      </c>
    </row>
    <row r="271" ht="17.1" customHeight="1" spans="1:14">
      <c r="A271" s="57"/>
      <c r="B271" s="58"/>
      <c r="C271" s="154"/>
      <c r="D271" s="116"/>
      <c r="E271" s="116"/>
      <c r="F271" s="155"/>
      <c r="G271" s="155"/>
      <c r="H271" s="57" t="s">
        <v>13093</v>
      </c>
      <c r="I271" s="58" t="s">
        <v>13094</v>
      </c>
      <c r="J271" s="153">
        <f>SUMPRODUCT('表九（录入表）'!D$6:D$345*(LEFT('表九（录入表）'!$B$6:$B$345,LEN($H271))=$H271))</f>
        <v>0</v>
      </c>
      <c r="K271" s="89">
        <f>SUMPRODUCT('表九（录入表）'!E$6:E$345*(LEFT('表九（录入表）'!$B$6:$B$345,LEN($H271))=$H271))</f>
        <v>0</v>
      </c>
      <c r="L271" s="89">
        <f ca="1">SUMPRODUCT('表九（录入表）'!F$6:F$345*(LEFT('表九（录入表）'!$B$6:$B$345,LEN($H271))=$H271))</f>
        <v>0</v>
      </c>
      <c r="M271" s="90" t="str">
        <f ca="1" t="shared" si="13"/>
        <v/>
      </c>
      <c r="N271" s="90" t="str">
        <f ca="1" t="shared" si="14"/>
        <v/>
      </c>
    </row>
    <row r="272" ht="17.1" customHeight="1" spans="1:14">
      <c r="A272" s="57"/>
      <c r="B272" s="58"/>
      <c r="C272" s="154"/>
      <c r="D272" s="116"/>
      <c r="E272" s="116"/>
      <c r="F272" s="155"/>
      <c r="G272" s="155"/>
      <c r="H272" s="57" t="s">
        <v>13095</v>
      </c>
      <c r="I272" s="58" t="s">
        <v>13096</v>
      </c>
      <c r="J272" s="153">
        <f>SUMPRODUCT('表九（录入表）'!D$6:D$345*(LEFT('表九（录入表）'!$B$6:$B$345,LEN($H272))=$H272))</f>
        <v>0</v>
      </c>
      <c r="K272" s="89">
        <f>SUMPRODUCT('表九（录入表）'!E$6:E$345*(LEFT('表九（录入表）'!$B$6:$B$345,LEN($H272))=$H272))</f>
        <v>0</v>
      </c>
      <c r="L272" s="89">
        <f ca="1">SUMPRODUCT('表九（录入表）'!F$6:F$345*(LEFT('表九（录入表）'!$B$6:$B$345,LEN($H272))=$H272))</f>
        <v>0</v>
      </c>
      <c r="M272" s="90" t="str">
        <f ca="1" t="shared" si="13"/>
        <v/>
      </c>
      <c r="N272" s="90" t="str">
        <f ca="1" t="shared" si="14"/>
        <v/>
      </c>
    </row>
    <row r="273" ht="17.1" customHeight="1" spans="1:14">
      <c r="A273" s="57"/>
      <c r="B273" s="58"/>
      <c r="C273" s="154"/>
      <c r="D273" s="116"/>
      <c r="E273" s="116"/>
      <c r="F273" s="155"/>
      <c r="G273" s="155"/>
      <c r="H273" s="57" t="s">
        <v>13097</v>
      </c>
      <c r="I273" s="58" t="s">
        <v>13098</v>
      </c>
      <c r="J273" s="153">
        <f>SUMPRODUCT('表九（录入表）'!D$6:D$345*(LEFT('表九（录入表）'!$B$6:$B$345,LEN($H273))=$H273))</f>
        <v>0</v>
      </c>
      <c r="K273" s="89">
        <f>SUMPRODUCT('表九（录入表）'!E$6:E$345*(LEFT('表九（录入表）'!$B$6:$B$345,LEN($H273))=$H273))</f>
        <v>0</v>
      </c>
      <c r="L273" s="89">
        <f ca="1">SUMPRODUCT('表九（录入表）'!F$6:F$345*(LEFT('表九（录入表）'!$B$6:$B$345,LEN($H273))=$H273))</f>
        <v>0</v>
      </c>
      <c r="M273" s="90" t="str">
        <f ca="1" t="shared" si="13"/>
        <v/>
      </c>
      <c r="N273" s="90" t="str">
        <f ca="1" t="shared" si="14"/>
        <v/>
      </c>
    </row>
    <row r="274" ht="17.1" customHeight="1" spans="1:14">
      <c r="A274" s="57"/>
      <c r="B274" s="58"/>
      <c r="C274" s="154"/>
      <c r="D274" s="116"/>
      <c r="E274" s="116"/>
      <c r="F274" s="155"/>
      <c r="G274" s="155"/>
      <c r="H274" s="57" t="s">
        <v>13099</v>
      </c>
      <c r="I274" s="58" t="s">
        <v>13100</v>
      </c>
      <c r="J274" s="153">
        <f>SUMPRODUCT('表九（录入表）'!D$6:D$345*(LEFT('表九（录入表）'!$B$6:$B$345,LEN($H274))=$H274))</f>
        <v>0</v>
      </c>
      <c r="K274" s="89">
        <f>SUMPRODUCT('表九（录入表）'!E$6:E$345*(LEFT('表九（录入表）'!$B$6:$B$345,LEN($H274))=$H274))</f>
        <v>0</v>
      </c>
      <c r="L274" s="89">
        <f ca="1">SUMPRODUCT('表九（录入表）'!F$6:F$345*(LEFT('表九（录入表）'!$B$6:$B$345,LEN($H274))=$H274))</f>
        <v>0</v>
      </c>
      <c r="M274" s="90" t="str">
        <f ca="1" t="shared" si="13"/>
        <v/>
      </c>
      <c r="N274" s="90" t="str">
        <f ca="1" t="shared" si="14"/>
        <v/>
      </c>
    </row>
    <row r="275" ht="17.1" customHeight="1" spans="1:14">
      <c r="A275" s="57"/>
      <c r="B275" s="58"/>
      <c r="C275" s="154"/>
      <c r="D275" s="116"/>
      <c r="E275" s="116"/>
      <c r="F275" s="155"/>
      <c r="G275" s="155"/>
      <c r="H275" s="57" t="s">
        <v>13101</v>
      </c>
      <c r="I275" s="58" t="s">
        <v>13102</v>
      </c>
      <c r="J275" s="151">
        <f>SUMPRODUCT('表九（录入表）'!D$6:D$345*(LEFT('表九（录入表）'!$B$6:$B$345,LEN($H275))=$H275))</f>
        <v>0</v>
      </c>
      <c r="K275" s="152">
        <f>SUMPRODUCT('表九（录入表）'!E$6:E$345*(LEFT('表九（录入表）'!$B$6:$B$345,LEN($H275))=$H275))</f>
        <v>0</v>
      </c>
      <c r="L275" s="152">
        <f ca="1">SUMPRODUCT('表九（录入表）'!F$6:F$345*(LEFT('表九（录入表）'!$B$6:$B$345,LEN($H275))=$H275))</f>
        <v>0</v>
      </c>
      <c r="M275" s="90" t="str">
        <f ca="1" t="shared" si="13"/>
        <v/>
      </c>
      <c r="N275" s="90" t="str">
        <f ca="1" t="shared" si="14"/>
        <v/>
      </c>
    </row>
    <row r="276" ht="17.1" customHeight="1" spans="1:14">
      <c r="A276" s="57"/>
      <c r="B276" s="58"/>
      <c r="C276" s="154"/>
      <c r="D276" s="116"/>
      <c r="E276" s="116"/>
      <c r="F276" s="155"/>
      <c r="G276" s="155"/>
      <c r="H276" s="57" t="s">
        <v>13103</v>
      </c>
      <c r="I276" s="58" t="s">
        <v>13102</v>
      </c>
      <c r="J276" s="153">
        <f>SUMPRODUCT('表九（录入表）'!D$6:D$345*(LEFT('表九（录入表）'!$B$6:$B$345,LEN($H276))=$H276))</f>
        <v>0</v>
      </c>
      <c r="K276" s="89">
        <f>SUMPRODUCT('表九（录入表）'!E$6:E$345*(LEFT('表九（录入表）'!$B$6:$B$345,LEN($H276))=$H276))</f>
        <v>0</v>
      </c>
      <c r="L276" s="89">
        <f ca="1">SUMPRODUCT('表九（录入表）'!F$6:F$345*(LEFT('表九（录入表）'!$B$6:$B$345,LEN($H276))=$H276))</f>
        <v>0</v>
      </c>
      <c r="M276" s="90" t="str">
        <f ca="1" t="shared" si="13"/>
        <v/>
      </c>
      <c r="N276" s="90" t="str">
        <f ca="1" t="shared" si="14"/>
        <v/>
      </c>
    </row>
    <row r="277" ht="17.1" customHeight="1" spans="1:14">
      <c r="A277" s="57"/>
      <c r="B277" s="58"/>
      <c r="C277" s="154"/>
      <c r="D277" s="116"/>
      <c r="E277" s="116"/>
      <c r="F277" s="155"/>
      <c r="G277" s="155"/>
      <c r="H277" s="57" t="s">
        <v>13104</v>
      </c>
      <c r="I277" s="58" t="s">
        <v>13105</v>
      </c>
      <c r="J277" s="151">
        <f>SUMPRODUCT('表九（录入表）'!D$6:D$345*(LEFT('表九（录入表）'!$B$6:$B$345,LEN($H277))=$H277))</f>
        <v>0</v>
      </c>
      <c r="K277" s="152">
        <f>SUMPRODUCT('表九（录入表）'!E$6:E$345*(LEFT('表九（录入表）'!$B$6:$B$345,LEN($H277))=$H277))</f>
        <v>0</v>
      </c>
      <c r="L277" s="152">
        <f ca="1">SUMPRODUCT('表九（录入表）'!F$6:F$345*(LEFT('表九（录入表）'!$B$6:$B$345,LEN($H277))=$H277))</f>
        <v>0</v>
      </c>
      <c r="M277" s="90" t="str">
        <f ca="1" t="shared" si="13"/>
        <v/>
      </c>
      <c r="N277" s="90" t="str">
        <f ca="1" t="shared" si="14"/>
        <v/>
      </c>
    </row>
    <row r="278" ht="17.1" customHeight="1" spans="1:14">
      <c r="A278" s="57"/>
      <c r="B278" s="58"/>
      <c r="C278" s="154"/>
      <c r="D278" s="116"/>
      <c r="E278" s="116"/>
      <c r="F278" s="155"/>
      <c r="G278" s="155"/>
      <c r="H278" s="57" t="s">
        <v>13106</v>
      </c>
      <c r="I278" s="58" t="s">
        <v>13105</v>
      </c>
      <c r="J278" s="153">
        <f>SUMPRODUCT('表九（录入表）'!D$6:D$345*(LEFT('表九（录入表）'!$B$6:$B$345,LEN($H278))=$H278))</f>
        <v>0</v>
      </c>
      <c r="K278" s="89">
        <f>SUMPRODUCT('表九（录入表）'!E$6:E$345*(LEFT('表九（录入表）'!$B$6:$B$345,LEN($H278))=$H278))</f>
        <v>0</v>
      </c>
      <c r="L278" s="89">
        <f ca="1">SUMPRODUCT('表九（录入表）'!F$6:F$345*(LEFT('表九（录入表）'!$B$6:$B$345,LEN($H278))=$H278))</f>
        <v>0</v>
      </c>
      <c r="M278" s="90" t="str">
        <f ca="1" t="shared" si="13"/>
        <v/>
      </c>
      <c r="N278" s="90" t="str">
        <f ca="1" t="shared" si="14"/>
        <v/>
      </c>
    </row>
    <row r="279" ht="17.1" customHeight="1" spans="1:14">
      <c r="A279" s="57"/>
      <c r="B279" s="58"/>
      <c r="C279" s="154"/>
      <c r="D279" s="116"/>
      <c r="E279" s="116"/>
      <c r="F279" s="155"/>
      <c r="G279" s="155"/>
      <c r="H279" s="57" t="s">
        <v>13107</v>
      </c>
      <c r="I279" s="58" t="s">
        <v>13108</v>
      </c>
      <c r="J279" s="151">
        <f>SUMPRODUCT('表九（录入表）'!D$6:D$345*(LEFT('表九（录入表）'!$B$6:$B$345,LEN($H279))=$H279))</f>
        <v>593</v>
      </c>
      <c r="K279" s="152">
        <f>SUMPRODUCT('表九（录入表）'!E$6:E$345*(LEFT('表九（录入表）'!$B$6:$B$345,LEN($H279))=$H279))</f>
        <v>1945</v>
      </c>
      <c r="L279" s="152">
        <f ca="1">SUMPRODUCT('表九（录入表）'!F$6:F$345*(LEFT('表九（录入表）'!$B$6:$B$345,LEN($H279))=$H279))</f>
        <v>280</v>
      </c>
      <c r="M279" s="90">
        <f ca="1" t="shared" si="13"/>
        <v>0.472175379426644</v>
      </c>
      <c r="N279" s="90">
        <f ca="1" t="shared" si="14"/>
        <v>0.143958868894602</v>
      </c>
    </row>
    <row r="280" ht="17.1" customHeight="1" spans="1:14">
      <c r="A280" s="57"/>
      <c r="B280" s="58"/>
      <c r="C280" s="154"/>
      <c r="D280" s="116"/>
      <c r="E280" s="116"/>
      <c r="F280" s="155"/>
      <c r="G280" s="155"/>
      <c r="H280" s="57" t="s">
        <v>13109</v>
      </c>
      <c r="I280" s="58" t="s">
        <v>13110</v>
      </c>
      <c r="J280" s="153">
        <f>SUMPRODUCT('表九（录入表）'!D$6:D$345*(LEFT('表九（录入表）'!$B$6:$B$345,LEN($H280))=$H280))</f>
        <v>0</v>
      </c>
      <c r="K280" s="89">
        <f>SUMPRODUCT('表九（录入表）'!E$6:E$345*(LEFT('表九（录入表）'!$B$6:$B$345,LEN($H280))=$H280))</f>
        <v>0</v>
      </c>
      <c r="L280" s="89">
        <f ca="1">SUMPRODUCT('表九（录入表）'!F$6:F$345*(LEFT('表九（录入表）'!$B$6:$B$345,LEN($H280))=$H280))</f>
        <v>0</v>
      </c>
      <c r="M280" s="90" t="str">
        <f ca="1" t="shared" si="13"/>
        <v/>
      </c>
      <c r="N280" s="90" t="str">
        <f ca="1" t="shared" si="14"/>
        <v/>
      </c>
    </row>
    <row r="281" ht="17.1" customHeight="1" spans="1:14">
      <c r="A281" s="57"/>
      <c r="B281" s="58"/>
      <c r="C281" s="154"/>
      <c r="D281" s="116"/>
      <c r="E281" s="116"/>
      <c r="F281" s="155"/>
      <c r="G281" s="155"/>
      <c r="H281" s="57" t="s">
        <v>13111</v>
      </c>
      <c r="I281" s="58" t="s">
        <v>13112</v>
      </c>
      <c r="J281" s="153">
        <f>SUMPRODUCT('表九（录入表）'!D$6:D$345*(LEFT('表九（录入表）'!$B$6:$B$345,LEN($H281))=$H281))</f>
        <v>593</v>
      </c>
      <c r="K281" s="89">
        <f>SUMPRODUCT('表九（录入表）'!E$6:E$345*(LEFT('表九（录入表）'!$B$6:$B$345,LEN($H281))=$H281))</f>
        <v>1003</v>
      </c>
      <c r="L281" s="89">
        <f ca="1">SUMPRODUCT('表九（录入表）'!F$6:F$345*(LEFT('表九（录入表）'!$B$6:$B$345,LEN($H281))=$H281))</f>
        <v>236</v>
      </c>
      <c r="M281" s="90">
        <f ca="1" t="shared" si="13"/>
        <v>0.397976391231029</v>
      </c>
      <c r="N281" s="90">
        <f ca="1" t="shared" si="14"/>
        <v>0.235294117647059</v>
      </c>
    </row>
    <row r="282" ht="17.1" customHeight="1" spans="1:14">
      <c r="A282" s="57"/>
      <c r="B282" s="58"/>
      <c r="C282" s="154"/>
      <c r="D282" s="116"/>
      <c r="E282" s="116"/>
      <c r="F282" s="155"/>
      <c r="G282" s="155"/>
      <c r="H282" s="57" t="s">
        <v>13113</v>
      </c>
      <c r="I282" s="58" t="s">
        <v>13114</v>
      </c>
      <c r="J282" s="153">
        <f>SUMPRODUCT('表九（录入表）'!D$6:D$345*(LEFT('表九（录入表）'!$B$6:$B$345,LEN($H282))=$H282))</f>
        <v>0</v>
      </c>
      <c r="K282" s="89">
        <f>SUMPRODUCT('表九（录入表）'!E$6:E$345*(LEFT('表九（录入表）'!$B$6:$B$345,LEN($H282))=$H282))</f>
        <v>783</v>
      </c>
      <c r="L282" s="89">
        <f ca="1">SUMPRODUCT('表九（录入表）'!F$6:F$345*(LEFT('表九（录入表）'!$B$6:$B$345,LEN($H282))=$H282))</f>
        <v>0</v>
      </c>
      <c r="M282" s="90" t="str">
        <f ca="1" t="shared" si="13"/>
        <v/>
      </c>
      <c r="N282" s="90">
        <f ca="1" t="shared" si="14"/>
        <v>0</v>
      </c>
    </row>
    <row r="283" ht="17.1" customHeight="1" spans="1:14">
      <c r="A283" s="57"/>
      <c r="B283" s="58"/>
      <c r="C283" s="154"/>
      <c r="D283" s="116"/>
      <c r="E283" s="116"/>
      <c r="F283" s="155"/>
      <c r="G283" s="155"/>
      <c r="H283" s="57" t="s">
        <v>13115</v>
      </c>
      <c r="I283" s="58" t="s">
        <v>13116</v>
      </c>
      <c r="J283" s="153">
        <f>SUMPRODUCT('表九（录入表）'!D$6:D$345*(LEFT('表九（录入表）'!$B$6:$B$345,LEN($H283))=$H283))</f>
        <v>0</v>
      </c>
      <c r="K283" s="89">
        <f>SUMPRODUCT('表九（录入表）'!E$6:E$345*(LEFT('表九（录入表）'!$B$6:$B$345,LEN($H283))=$H283))</f>
        <v>0</v>
      </c>
      <c r="L283" s="89">
        <f ca="1">SUMPRODUCT('表九（录入表）'!F$6:F$345*(LEFT('表九（录入表）'!$B$6:$B$345,LEN($H283))=$H283))</f>
        <v>0</v>
      </c>
      <c r="M283" s="90" t="str">
        <f ca="1" t="shared" si="13"/>
        <v/>
      </c>
      <c r="N283" s="90" t="str">
        <f ca="1" t="shared" si="14"/>
        <v/>
      </c>
    </row>
    <row r="284" ht="17.1" customHeight="1" spans="1:14">
      <c r="A284" s="57"/>
      <c r="B284" s="58"/>
      <c r="C284" s="154"/>
      <c r="D284" s="116"/>
      <c r="E284" s="116"/>
      <c r="F284" s="155"/>
      <c r="G284" s="155"/>
      <c r="H284" s="57" t="s">
        <v>13117</v>
      </c>
      <c r="I284" s="58" t="s">
        <v>13118</v>
      </c>
      <c r="J284" s="153">
        <f>SUMPRODUCT('表九（录入表）'!D$6:D$345*(LEFT('表九（录入表）'!$B$6:$B$345,LEN($H284))=$H284))</f>
        <v>0</v>
      </c>
      <c r="K284" s="89">
        <f>SUMPRODUCT('表九（录入表）'!E$6:E$345*(LEFT('表九（录入表）'!$B$6:$B$345,LEN($H284))=$H284))</f>
        <v>0</v>
      </c>
      <c r="L284" s="89">
        <f ca="1">SUMPRODUCT('表九（录入表）'!F$6:F$345*(LEFT('表九（录入表）'!$B$6:$B$345,LEN($H284))=$H284))</f>
        <v>0</v>
      </c>
      <c r="M284" s="90" t="str">
        <f ca="1" t="shared" si="13"/>
        <v/>
      </c>
      <c r="N284" s="90" t="str">
        <f ca="1" t="shared" si="14"/>
        <v/>
      </c>
    </row>
    <row r="285" ht="17.1" customHeight="1" spans="1:14">
      <c r="A285" s="57"/>
      <c r="B285" s="58"/>
      <c r="C285" s="154"/>
      <c r="D285" s="116"/>
      <c r="E285" s="116"/>
      <c r="F285" s="155"/>
      <c r="G285" s="155"/>
      <c r="H285" s="57" t="s">
        <v>13119</v>
      </c>
      <c r="I285" s="58" t="s">
        <v>13120</v>
      </c>
      <c r="J285" s="153">
        <f>SUMPRODUCT('表九（录入表）'!D$6:D$345*(LEFT('表九（录入表）'!$B$6:$B$345,LEN($H285))=$H285))</f>
        <v>0</v>
      </c>
      <c r="K285" s="89">
        <f>SUMPRODUCT('表九（录入表）'!E$6:E$345*(LEFT('表九（录入表）'!$B$6:$B$345,LEN($H285))=$H285))</f>
        <v>151</v>
      </c>
      <c r="L285" s="89">
        <f ca="1">SUMPRODUCT('表九（录入表）'!F$6:F$345*(LEFT('表九（录入表）'!$B$6:$B$345,LEN($H285))=$H285))</f>
        <v>40</v>
      </c>
      <c r="M285" s="90" t="str">
        <f ca="1" t="shared" si="13"/>
        <v/>
      </c>
      <c r="N285" s="90">
        <f ca="1" t="shared" si="14"/>
        <v>0.264900662251656</v>
      </c>
    </row>
    <row r="286" ht="17.1" customHeight="1" spans="1:14">
      <c r="A286" s="57"/>
      <c r="B286" s="58"/>
      <c r="C286" s="154"/>
      <c r="D286" s="116"/>
      <c r="E286" s="116"/>
      <c r="F286" s="155"/>
      <c r="G286" s="155"/>
      <c r="H286" s="57" t="s">
        <v>13121</v>
      </c>
      <c r="I286" s="58" t="s">
        <v>13122</v>
      </c>
      <c r="J286" s="153">
        <f>SUMPRODUCT('表九（录入表）'!D$6:D$345*(LEFT('表九（录入表）'!$B$6:$B$345,LEN($H286))=$H286))</f>
        <v>0</v>
      </c>
      <c r="K286" s="89">
        <f>SUMPRODUCT('表九（录入表）'!E$6:E$345*(LEFT('表九（录入表）'!$B$6:$B$345,LEN($H286))=$H286))</f>
        <v>0</v>
      </c>
      <c r="L286" s="89">
        <f ca="1">SUMPRODUCT('表九（录入表）'!F$6:F$345*(LEFT('表九（录入表）'!$B$6:$B$345,LEN($H286))=$H286))</f>
        <v>0</v>
      </c>
      <c r="M286" s="90" t="str">
        <f ca="1" t="shared" si="13"/>
        <v/>
      </c>
      <c r="N286" s="90" t="str">
        <f ca="1" t="shared" si="14"/>
        <v/>
      </c>
    </row>
    <row r="287" ht="17.1" customHeight="1" spans="1:14">
      <c r="A287" s="57"/>
      <c r="B287" s="58"/>
      <c r="C287" s="154"/>
      <c r="D287" s="116"/>
      <c r="E287" s="116"/>
      <c r="F287" s="155"/>
      <c r="G287" s="155"/>
      <c r="H287" s="57" t="s">
        <v>13123</v>
      </c>
      <c r="I287" s="58" t="s">
        <v>13124</v>
      </c>
      <c r="J287" s="153">
        <f>SUMPRODUCT('表九（录入表）'!D$6:D$345*(LEFT('表九（录入表）'!$B$6:$B$345,LEN($H287))=$H287))</f>
        <v>0</v>
      </c>
      <c r="K287" s="89">
        <f>SUMPRODUCT('表九（录入表）'!E$6:E$345*(LEFT('表九（录入表）'!$B$6:$B$345,LEN($H287))=$H287))</f>
        <v>0</v>
      </c>
      <c r="L287" s="89">
        <f ca="1">SUMPRODUCT('表九（录入表）'!F$6:F$345*(LEFT('表九（录入表）'!$B$6:$B$345,LEN($H287))=$H287))</f>
        <v>0</v>
      </c>
      <c r="M287" s="90" t="str">
        <f ca="1" t="shared" si="13"/>
        <v/>
      </c>
      <c r="N287" s="90" t="str">
        <f ca="1" t="shared" si="14"/>
        <v/>
      </c>
    </row>
    <row r="288" ht="17.1" customHeight="1" spans="1:14">
      <c r="A288" s="57"/>
      <c r="B288" s="58"/>
      <c r="C288" s="154"/>
      <c r="D288" s="116"/>
      <c r="E288" s="116"/>
      <c r="F288" s="155"/>
      <c r="G288" s="155"/>
      <c r="H288" s="57" t="s">
        <v>13125</v>
      </c>
      <c r="I288" s="58" t="s">
        <v>13126</v>
      </c>
      <c r="J288" s="153">
        <f>SUMPRODUCT('表九（录入表）'!D$6:D$345*(LEFT('表九（录入表）'!$B$6:$B$345,LEN($H288))=$H288))</f>
        <v>0</v>
      </c>
      <c r="K288" s="89">
        <f>SUMPRODUCT('表九（录入表）'!E$6:E$345*(LEFT('表九（录入表）'!$B$6:$B$345,LEN($H288))=$H288))</f>
        <v>0</v>
      </c>
      <c r="L288" s="89">
        <f ca="1">SUMPRODUCT('表九（录入表）'!F$6:F$345*(LEFT('表九（录入表）'!$B$6:$B$345,LEN($H288))=$H288))</f>
        <v>0</v>
      </c>
      <c r="M288" s="90" t="str">
        <f ca="1" t="shared" si="13"/>
        <v/>
      </c>
      <c r="N288" s="90" t="str">
        <f ca="1" t="shared" si="14"/>
        <v/>
      </c>
    </row>
    <row r="289" ht="17.1" customHeight="1" spans="1:14">
      <c r="A289" s="57"/>
      <c r="B289" s="58"/>
      <c r="C289" s="154"/>
      <c r="D289" s="116"/>
      <c r="E289" s="116"/>
      <c r="F289" s="155"/>
      <c r="G289" s="155"/>
      <c r="H289" s="57" t="s">
        <v>13127</v>
      </c>
      <c r="I289" s="58" t="s">
        <v>13128</v>
      </c>
      <c r="J289" s="153">
        <f>SUMPRODUCT('表九（录入表）'!D$6:D$345*(LEFT('表九（录入表）'!$B$6:$B$345,LEN($H289))=$H289))</f>
        <v>0</v>
      </c>
      <c r="K289" s="89">
        <f>SUMPRODUCT('表九（录入表）'!E$6:E$345*(LEFT('表九（录入表）'!$B$6:$B$345,LEN($H289))=$H289))</f>
        <v>0</v>
      </c>
      <c r="L289" s="89">
        <f ca="1">SUMPRODUCT('表九（录入表）'!F$6:F$345*(LEFT('表九（录入表）'!$B$6:$B$345,LEN($H289))=$H289))</f>
        <v>0</v>
      </c>
      <c r="M289" s="90" t="str">
        <f ca="1" t="shared" si="13"/>
        <v/>
      </c>
      <c r="N289" s="90" t="str">
        <f ca="1" t="shared" si="14"/>
        <v/>
      </c>
    </row>
    <row r="290" ht="17.1" customHeight="1" spans="1:14">
      <c r="A290" s="57"/>
      <c r="B290" s="58"/>
      <c r="C290" s="154"/>
      <c r="D290" s="116"/>
      <c r="E290" s="116"/>
      <c r="F290" s="155"/>
      <c r="G290" s="155"/>
      <c r="H290" s="57" t="s">
        <v>13129</v>
      </c>
      <c r="I290" s="58" t="s">
        <v>13130</v>
      </c>
      <c r="J290" s="153">
        <f>SUMPRODUCT('表九（录入表）'!D$6:D$345*(LEFT('表九（录入表）'!$B$6:$B$345,LEN($H290))=$H290))</f>
        <v>0</v>
      </c>
      <c r="K290" s="89">
        <f>SUMPRODUCT('表九（录入表）'!E$6:E$345*(LEFT('表九（录入表）'!$B$6:$B$345,LEN($H290))=$H290))</f>
        <v>8</v>
      </c>
      <c r="L290" s="89">
        <f ca="1">SUMPRODUCT('表九（录入表）'!F$6:F$345*(LEFT('表九（录入表）'!$B$6:$B$345,LEN($H290))=$H290))</f>
        <v>4</v>
      </c>
      <c r="M290" s="90" t="str">
        <f ca="1" t="shared" si="13"/>
        <v/>
      </c>
      <c r="N290" s="90">
        <f ca="1" t="shared" si="14"/>
        <v>0.5</v>
      </c>
    </row>
    <row r="291" ht="17.1" customHeight="1" spans="1:14">
      <c r="A291" s="57"/>
      <c r="B291" s="58"/>
      <c r="C291" s="154"/>
      <c r="D291" s="116"/>
      <c r="E291" s="116"/>
      <c r="F291" s="155"/>
      <c r="G291" s="155"/>
      <c r="H291" s="57" t="s">
        <v>13131</v>
      </c>
      <c r="I291" s="58" t="s">
        <v>13132</v>
      </c>
      <c r="J291" s="151">
        <f>SUMPRODUCT('表九（录入表）'!D$6:D$345*(LEFT('表九（录入表）'!$B$6:$B$345,LEN($H291))=$H291))</f>
        <v>0</v>
      </c>
      <c r="K291" s="152">
        <f>SUMPRODUCT('表九（录入表）'!E$6:E$345*(LEFT('表九（录入表）'!$B$6:$B$345,LEN($H291))=$H291))</f>
        <v>0</v>
      </c>
      <c r="L291" s="152">
        <f ca="1">SUMPRODUCT('表九（录入表）'!F$6:F$345*(LEFT('表九（录入表）'!$B$6:$B$345,LEN($H291))=$H291))</f>
        <v>264</v>
      </c>
      <c r="M291" s="90" t="str">
        <f ca="1" t="shared" si="13"/>
        <v/>
      </c>
      <c r="N291" s="90" t="str">
        <f ca="1" t="shared" si="14"/>
        <v/>
      </c>
    </row>
    <row r="292" ht="17.1" customHeight="1" spans="1:14">
      <c r="A292" s="57"/>
      <c r="B292" s="58"/>
      <c r="C292" s="154"/>
      <c r="D292" s="116"/>
      <c r="E292" s="116"/>
      <c r="F292" s="155"/>
      <c r="G292" s="155"/>
      <c r="H292" s="57" t="s">
        <v>13133</v>
      </c>
      <c r="I292" s="58" t="s">
        <v>10190</v>
      </c>
      <c r="J292" s="153">
        <f>SUMPRODUCT('表九（录入表）'!D$6:D$345*(LEFT('表九（录入表）'!$B$6:$B$345,LEN($H292))=$H292))</f>
        <v>0</v>
      </c>
      <c r="K292" s="89">
        <f>SUMPRODUCT('表九（录入表）'!E$6:E$345*(LEFT('表九（录入表）'!$B$6:$B$345,LEN($H292))=$H292))</f>
        <v>0</v>
      </c>
      <c r="L292" s="89">
        <f ca="1">SUMPRODUCT('表九（录入表）'!F$6:F$345*(LEFT('表九（录入表）'!$B$6:$B$345,LEN($H292))=$H292))</f>
        <v>264</v>
      </c>
      <c r="M292" s="90" t="str">
        <f ca="1" t="shared" si="13"/>
        <v/>
      </c>
      <c r="N292" s="90" t="str">
        <f ca="1" t="shared" si="14"/>
        <v/>
      </c>
    </row>
    <row r="293" ht="17.1" customHeight="1" spans="1:14">
      <c r="A293" s="57"/>
      <c r="B293" s="58"/>
      <c r="C293" s="154"/>
      <c r="D293" s="116"/>
      <c r="E293" s="116"/>
      <c r="F293" s="155"/>
      <c r="G293" s="155"/>
      <c r="H293" s="57" t="s">
        <v>10239</v>
      </c>
      <c r="I293" s="58" t="s">
        <v>10240</v>
      </c>
      <c r="J293" s="151">
        <f>SUMPRODUCT('表九（录入表）'!D$6:D$345*(LEFT('表九（录入表）'!$B$6:$B$345,LEN($H293))=$H293))</f>
        <v>14872</v>
      </c>
      <c r="K293" s="152">
        <f>SUMPRODUCT('表九（录入表）'!E$6:E$345*(LEFT('表九（录入表）'!$B$6:$B$345,LEN($H293))=$H293))</f>
        <v>15074</v>
      </c>
      <c r="L293" s="152">
        <f ca="1">SUMPRODUCT('表九（录入表）'!F$6:F$345*(LEFT('表九（录入表）'!$B$6:$B$345,LEN($H293))=$H293))</f>
        <v>16450</v>
      </c>
      <c r="M293" s="90">
        <f ca="1" t="shared" si="13"/>
        <v>1.10610543302851</v>
      </c>
      <c r="N293" s="90">
        <f ca="1" t="shared" si="14"/>
        <v>1.09128300384768</v>
      </c>
    </row>
    <row r="294" ht="17.1" customHeight="1" spans="1:14">
      <c r="A294" s="57"/>
      <c r="B294" s="58"/>
      <c r="C294" s="154"/>
      <c r="D294" s="116"/>
      <c r="E294" s="116"/>
      <c r="F294" s="155"/>
      <c r="G294" s="155"/>
      <c r="H294" s="57" t="s">
        <v>13134</v>
      </c>
      <c r="I294" s="58" t="s">
        <v>13135</v>
      </c>
      <c r="J294" s="151">
        <f>SUMPRODUCT('表九（录入表）'!D$6:D$345*(LEFT('表九（录入表）'!$B$6:$B$345,LEN($H294))=$H294))</f>
        <v>14872</v>
      </c>
      <c r="K294" s="152">
        <f>SUMPRODUCT('表九（录入表）'!E$6:E$345*(LEFT('表九（录入表）'!$B$6:$B$345,LEN($H294))=$H294))</f>
        <v>15074</v>
      </c>
      <c r="L294" s="152">
        <f ca="1">SUMPRODUCT('表九（录入表）'!F$6:F$345*(LEFT('表九（录入表）'!$B$6:$B$345,LEN($H294))=$H294))</f>
        <v>16450</v>
      </c>
      <c r="M294" s="90">
        <f ca="1" t="shared" si="13"/>
        <v>1.10610543302851</v>
      </c>
      <c r="N294" s="90">
        <f ca="1" t="shared" si="14"/>
        <v>1.09128300384768</v>
      </c>
    </row>
    <row r="295" ht="17.1" customHeight="1" spans="1:14">
      <c r="A295" s="57"/>
      <c r="B295" s="58"/>
      <c r="C295" s="154"/>
      <c r="D295" s="116"/>
      <c r="E295" s="116"/>
      <c r="F295" s="155"/>
      <c r="G295" s="155"/>
      <c r="H295" s="57" t="s">
        <v>13136</v>
      </c>
      <c r="I295" s="58" t="s">
        <v>13137</v>
      </c>
      <c r="J295" s="153">
        <f>SUMPRODUCT('表九（录入表）'!D$6:D$345*(LEFT('表九（录入表）'!$B$6:$B$345,LEN($H295))=$H295))</f>
        <v>0</v>
      </c>
      <c r="K295" s="89">
        <f>SUMPRODUCT('表九（录入表）'!E$6:E$345*(LEFT('表九（录入表）'!$B$6:$B$345,LEN($H295))=$H295))</f>
        <v>0</v>
      </c>
      <c r="L295" s="89">
        <f ca="1">SUMPRODUCT('表九（录入表）'!F$6:F$345*(LEFT('表九（录入表）'!$B$6:$B$345,LEN($H295))=$H295))</f>
        <v>0</v>
      </c>
      <c r="M295" s="90" t="str">
        <f ca="1" t="shared" si="13"/>
        <v/>
      </c>
      <c r="N295" s="90" t="str">
        <f ca="1" t="shared" si="14"/>
        <v/>
      </c>
    </row>
    <row r="296" ht="17.1" customHeight="1" spans="1:14">
      <c r="A296" s="57"/>
      <c r="B296" s="58"/>
      <c r="C296" s="154"/>
      <c r="D296" s="116"/>
      <c r="E296" s="116"/>
      <c r="F296" s="155"/>
      <c r="G296" s="155"/>
      <c r="H296" s="57" t="s">
        <v>13138</v>
      </c>
      <c r="I296" s="58" t="s">
        <v>13139</v>
      </c>
      <c r="J296" s="153">
        <f>SUMPRODUCT('表九（录入表）'!D$6:D$345*(LEFT('表九（录入表）'!$B$6:$B$345,LEN($H296))=$H296))</f>
        <v>0</v>
      </c>
      <c r="K296" s="89">
        <f>SUMPRODUCT('表九（录入表）'!E$6:E$345*(LEFT('表九（录入表）'!$B$6:$B$345,LEN($H296))=$H296))</f>
        <v>0</v>
      </c>
      <c r="L296" s="89">
        <f ca="1">SUMPRODUCT('表九（录入表）'!F$6:F$345*(LEFT('表九（录入表）'!$B$6:$B$345,LEN($H296))=$H296))</f>
        <v>0</v>
      </c>
      <c r="M296" s="90" t="str">
        <f ca="1" t="shared" si="13"/>
        <v/>
      </c>
      <c r="N296" s="90" t="str">
        <f ca="1" t="shared" si="14"/>
        <v/>
      </c>
    </row>
    <row r="297" ht="17.1" customHeight="1" spans="1:14">
      <c r="A297" s="57"/>
      <c r="B297" s="58"/>
      <c r="C297" s="154"/>
      <c r="D297" s="116"/>
      <c r="E297" s="116"/>
      <c r="F297" s="155"/>
      <c r="G297" s="155"/>
      <c r="H297" s="57" t="s">
        <v>13140</v>
      </c>
      <c r="I297" s="58" t="s">
        <v>13141</v>
      </c>
      <c r="J297" s="153">
        <f>SUMPRODUCT('表九（录入表）'!D$6:D$345*(LEFT('表九（录入表）'!$B$6:$B$345,LEN($H297))=$H297))</f>
        <v>0</v>
      </c>
      <c r="K297" s="89">
        <f>SUMPRODUCT('表九（录入表）'!E$6:E$345*(LEFT('表九（录入表）'!$B$6:$B$345,LEN($H297))=$H297))</f>
        <v>930</v>
      </c>
      <c r="L297" s="89">
        <f ca="1">SUMPRODUCT('表九（录入表）'!F$6:F$345*(LEFT('表九（录入表）'!$B$6:$B$345,LEN($H297))=$H297))</f>
        <v>0</v>
      </c>
      <c r="M297" s="90" t="str">
        <f ca="1" t="shared" si="13"/>
        <v/>
      </c>
      <c r="N297" s="90">
        <f ca="1" t="shared" si="14"/>
        <v>0</v>
      </c>
    </row>
    <row r="298" ht="17.1" customHeight="1" spans="1:14">
      <c r="A298" s="57"/>
      <c r="B298" s="58"/>
      <c r="C298" s="154"/>
      <c r="D298" s="116"/>
      <c r="E298" s="116"/>
      <c r="F298" s="155"/>
      <c r="G298" s="155"/>
      <c r="H298" s="57" t="s">
        <v>13142</v>
      </c>
      <c r="I298" s="58" t="s">
        <v>13143</v>
      </c>
      <c r="J298" s="153">
        <f>SUMPRODUCT('表九（录入表）'!D$6:D$345*(LEFT('表九（录入表）'!$B$6:$B$345,LEN($H298))=$H298))</f>
        <v>0</v>
      </c>
      <c r="K298" s="89">
        <f>SUMPRODUCT('表九（录入表）'!E$6:E$345*(LEFT('表九（录入表）'!$B$6:$B$345,LEN($H298))=$H298))</f>
        <v>0</v>
      </c>
      <c r="L298" s="89">
        <f ca="1">SUMPRODUCT('表九（录入表）'!F$6:F$345*(LEFT('表九（录入表）'!$B$6:$B$345,LEN($H298))=$H298))</f>
        <v>0</v>
      </c>
      <c r="M298" s="90" t="str">
        <f ca="1" t="shared" si="13"/>
        <v/>
      </c>
      <c r="N298" s="90" t="str">
        <f ca="1" t="shared" si="14"/>
        <v/>
      </c>
    </row>
    <row r="299" ht="17.1" customHeight="1" spans="1:14">
      <c r="A299" s="57"/>
      <c r="B299" s="58"/>
      <c r="C299" s="154"/>
      <c r="D299" s="116"/>
      <c r="E299" s="116"/>
      <c r="F299" s="155"/>
      <c r="G299" s="155"/>
      <c r="H299" s="57" t="s">
        <v>13144</v>
      </c>
      <c r="I299" s="58" t="s">
        <v>13145</v>
      </c>
      <c r="J299" s="153">
        <f>SUMPRODUCT('表九（录入表）'!D$6:D$345*(LEFT('表九（录入表）'!$B$6:$B$345,LEN($H299))=$H299))</f>
        <v>0</v>
      </c>
      <c r="K299" s="89">
        <f>SUMPRODUCT('表九（录入表）'!E$6:E$345*(LEFT('表九（录入表）'!$B$6:$B$345,LEN($H299))=$H299))</f>
        <v>0</v>
      </c>
      <c r="L299" s="89">
        <f ca="1">SUMPRODUCT('表九（录入表）'!F$6:F$345*(LEFT('表九（录入表）'!$B$6:$B$345,LEN($H299))=$H299))</f>
        <v>0</v>
      </c>
      <c r="M299" s="90" t="str">
        <f ca="1" t="shared" si="13"/>
        <v/>
      </c>
      <c r="N299" s="90" t="str">
        <f ca="1" t="shared" si="14"/>
        <v/>
      </c>
    </row>
    <row r="300" ht="17.1" customHeight="1" spans="1:14">
      <c r="A300" s="57"/>
      <c r="B300" s="58"/>
      <c r="C300" s="154"/>
      <c r="D300" s="116"/>
      <c r="E300" s="116"/>
      <c r="F300" s="155"/>
      <c r="G300" s="155"/>
      <c r="H300" s="57" t="s">
        <v>13146</v>
      </c>
      <c r="I300" s="58" t="s">
        <v>13147</v>
      </c>
      <c r="J300" s="153">
        <f>SUMPRODUCT('表九（录入表）'!D$6:D$345*(LEFT('表九（录入表）'!$B$6:$B$345,LEN($H300))=$H300))</f>
        <v>0</v>
      </c>
      <c r="K300" s="89">
        <f>SUMPRODUCT('表九（录入表）'!E$6:E$345*(LEFT('表九（录入表）'!$B$6:$B$345,LEN($H300))=$H300))</f>
        <v>0</v>
      </c>
      <c r="L300" s="89">
        <f ca="1">SUMPRODUCT('表九（录入表）'!F$6:F$345*(LEFT('表九（录入表）'!$B$6:$B$345,LEN($H300))=$H300))</f>
        <v>0</v>
      </c>
      <c r="M300" s="90" t="str">
        <f ca="1" t="shared" si="13"/>
        <v/>
      </c>
      <c r="N300" s="90" t="str">
        <f ca="1" t="shared" si="14"/>
        <v/>
      </c>
    </row>
    <row r="301" ht="17.1" customHeight="1" spans="1:14">
      <c r="A301" s="57"/>
      <c r="B301" s="58"/>
      <c r="C301" s="154"/>
      <c r="D301" s="116"/>
      <c r="E301" s="116"/>
      <c r="F301" s="155"/>
      <c r="G301" s="155"/>
      <c r="H301" s="57" t="s">
        <v>13148</v>
      </c>
      <c r="I301" s="58" t="s">
        <v>13149</v>
      </c>
      <c r="J301" s="153">
        <f>SUMPRODUCT('表九（录入表）'!D$6:D$345*(LEFT('表九（录入表）'!$B$6:$B$345,LEN($H301))=$H301))</f>
        <v>0</v>
      </c>
      <c r="K301" s="89">
        <f>SUMPRODUCT('表九（录入表）'!E$6:E$345*(LEFT('表九（录入表）'!$B$6:$B$345,LEN($H301))=$H301))</f>
        <v>0</v>
      </c>
      <c r="L301" s="89">
        <f ca="1">SUMPRODUCT('表九（录入表）'!F$6:F$345*(LEFT('表九（录入表）'!$B$6:$B$345,LEN($H301))=$H301))</f>
        <v>0</v>
      </c>
      <c r="M301" s="90" t="str">
        <f ca="1" t="shared" si="13"/>
        <v/>
      </c>
      <c r="N301" s="90" t="str">
        <f ca="1" t="shared" si="14"/>
        <v/>
      </c>
    </row>
    <row r="302" ht="17.1" customHeight="1" spans="1:14">
      <c r="A302" s="57"/>
      <c r="B302" s="58"/>
      <c r="C302" s="154"/>
      <c r="D302" s="116"/>
      <c r="E302" s="116"/>
      <c r="F302" s="155"/>
      <c r="G302" s="155"/>
      <c r="H302" s="57" t="s">
        <v>13150</v>
      </c>
      <c r="I302" s="58" t="s">
        <v>13151</v>
      </c>
      <c r="J302" s="153">
        <f>SUMPRODUCT('表九（录入表）'!D$6:D$345*(LEFT('表九（录入表）'!$B$6:$B$345,LEN($H302))=$H302))</f>
        <v>0</v>
      </c>
      <c r="K302" s="89">
        <f>SUMPRODUCT('表九（录入表）'!E$6:E$345*(LEFT('表九（录入表）'!$B$6:$B$345,LEN($H302))=$H302))</f>
        <v>0</v>
      </c>
      <c r="L302" s="89">
        <f ca="1">SUMPRODUCT('表九（录入表）'!F$6:F$345*(LEFT('表九（录入表）'!$B$6:$B$345,LEN($H302))=$H302))</f>
        <v>0</v>
      </c>
      <c r="M302" s="90" t="str">
        <f ca="1" t="shared" si="13"/>
        <v/>
      </c>
      <c r="N302" s="90" t="str">
        <f ca="1" t="shared" si="14"/>
        <v/>
      </c>
    </row>
    <row r="303" ht="17.1" customHeight="1" spans="1:14">
      <c r="A303" s="57"/>
      <c r="B303" s="58"/>
      <c r="C303" s="154"/>
      <c r="D303" s="116"/>
      <c r="E303" s="116"/>
      <c r="F303" s="155"/>
      <c r="G303" s="155"/>
      <c r="H303" s="57" t="s">
        <v>13152</v>
      </c>
      <c r="I303" s="58" t="s">
        <v>13153</v>
      </c>
      <c r="J303" s="153">
        <f>SUMPRODUCT('表九（录入表）'!D$6:D$345*(LEFT('表九（录入表）'!$B$6:$B$345,LEN($H303))=$H303))</f>
        <v>0</v>
      </c>
      <c r="K303" s="89">
        <f>SUMPRODUCT('表九（录入表）'!E$6:E$345*(LEFT('表九（录入表）'!$B$6:$B$345,LEN($H303))=$H303))</f>
        <v>0</v>
      </c>
      <c r="L303" s="89">
        <f ca="1">SUMPRODUCT('表九（录入表）'!F$6:F$345*(LEFT('表九（录入表）'!$B$6:$B$345,LEN($H303))=$H303))</f>
        <v>0</v>
      </c>
      <c r="M303" s="90" t="str">
        <f ca="1" t="shared" si="13"/>
        <v/>
      </c>
      <c r="N303" s="90" t="str">
        <f ca="1" t="shared" si="14"/>
        <v/>
      </c>
    </row>
    <row r="304" ht="17.1" customHeight="1" spans="1:14">
      <c r="A304" s="57"/>
      <c r="B304" s="58"/>
      <c r="C304" s="154"/>
      <c r="D304" s="116"/>
      <c r="E304" s="116"/>
      <c r="F304" s="155"/>
      <c r="G304" s="155"/>
      <c r="H304" s="57" t="s">
        <v>13154</v>
      </c>
      <c r="I304" s="58" t="s">
        <v>13155</v>
      </c>
      <c r="J304" s="153">
        <f>SUMPRODUCT('表九（录入表）'!D$6:D$345*(LEFT('表九（录入表）'!$B$6:$B$345,LEN($H304))=$H304))</f>
        <v>0</v>
      </c>
      <c r="K304" s="89">
        <f>SUMPRODUCT('表九（录入表）'!E$6:E$345*(LEFT('表九（录入表）'!$B$6:$B$345,LEN($H304))=$H304))</f>
        <v>0</v>
      </c>
      <c r="L304" s="89">
        <f ca="1">SUMPRODUCT('表九（录入表）'!F$6:F$345*(LEFT('表九（录入表）'!$B$6:$B$345,LEN($H304))=$H304))</f>
        <v>0</v>
      </c>
      <c r="M304" s="90" t="str">
        <f ca="1" t="shared" si="13"/>
        <v/>
      </c>
      <c r="N304" s="90" t="str">
        <f ca="1" t="shared" si="14"/>
        <v/>
      </c>
    </row>
    <row r="305" ht="17.1" customHeight="1" spans="1:14">
      <c r="A305" s="57"/>
      <c r="B305" s="58"/>
      <c r="C305" s="154"/>
      <c r="D305" s="116"/>
      <c r="E305" s="116"/>
      <c r="F305" s="155"/>
      <c r="G305" s="155"/>
      <c r="H305" s="57" t="s">
        <v>13156</v>
      </c>
      <c r="I305" s="58" t="s">
        <v>13157</v>
      </c>
      <c r="J305" s="153">
        <f>SUMPRODUCT('表九（录入表）'!D$6:D$345*(LEFT('表九（录入表）'!$B$6:$B$345,LEN($H305))=$H305))</f>
        <v>0</v>
      </c>
      <c r="K305" s="89">
        <f>SUMPRODUCT('表九（录入表）'!E$6:E$345*(LEFT('表九（录入表）'!$B$6:$B$345,LEN($H305))=$H305))</f>
        <v>0</v>
      </c>
      <c r="L305" s="89">
        <f ca="1">SUMPRODUCT('表九（录入表）'!F$6:F$345*(LEFT('表九（录入表）'!$B$6:$B$345,LEN($H305))=$H305))</f>
        <v>0</v>
      </c>
      <c r="M305" s="90" t="str">
        <f ca="1" t="shared" si="13"/>
        <v/>
      </c>
      <c r="N305" s="90" t="str">
        <f ca="1" t="shared" si="14"/>
        <v/>
      </c>
    </row>
    <row r="306" ht="17.1" customHeight="1" spans="1:14">
      <c r="A306" s="57"/>
      <c r="B306" s="58"/>
      <c r="C306" s="154"/>
      <c r="D306" s="116"/>
      <c r="E306" s="116"/>
      <c r="F306" s="155"/>
      <c r="G306" s="155"/>
      <c r="H306" s="57" t="s">
        <v>13158</v>
      </c>
      <c r="I306" s="58" t="s">
        <v>13159</v>
      </c>
      <c r="J306" s="153">
        <f>SUMPRODUCT('表九（录入表）'!D$6:D$345*(LEFT('表九（录入表）'!$B$6:$B$345,LEN($H306))=$H306))</f>
        <v>0</v>
      </c>
      <c r="K306" s="89">
        <f>SUMPRODUCT('表九（录入表）'!E$6:E$345*(LEFT('表九（录入表）'!$B$6:$B$345,LEN($H306))=$H306))</f>
        <v>0</v>
      </c>
      <c r="L306" s="89">
        <f ca="1">SUMPRODUCT('表九（录入表）'!F$6:F$345*(LEFT('表九（录入表）'!$B$6:$B$345,LEN($H306))=$H306))</f>
        <v>0</v>
      </c>
      <c r="M306" s="90" t="str">
        <f ca="1" t="shared" si="13"/>
        <v/>
      </c>
      <c r="N306" s="90" t="str">
        <f ca="1" t="shared" si="14"/>
        <v/>
      </c>
    </row>
    <row r="307" ht="17.1" customHeight="1" spans="1:14">
      <c r="A307" s="57"/>
      <c r="B307" s="58"/>
      <c r="C307" s="154"/>
      <c r="D307" s="116"/>
      <c r="E307" s="116"/>
      <c r="F307" s="155"/>
      <c r="G307" s="155"/>
      <c r="H307" s="57" t="s">
        <v>13160</v>
      </c>
      <c r="I307" s="58" t="s">
        <v>13161</v>
      </c>
      <c r="J307" s="153">
        <f>SUMPRODUCT('表九（录入表）'!D$6:D$345*(LEFT('表九（录入表）'!$B$6:$B$345,LEN($H307))=$H307))</f>
        <v>0</v>
      </c>
      <c r="K307" s="89">
        <f>SUMPRODUCT('表九（录入表）'!E$6:E$345*(LEFT('表九（录入表）'!$B$6:$B$345,LEN($H307))=$H307))</f>
        <v>70</v>
      </c>
      <c r="L307" s="89">
        <f ca="1">SUMPRODUCT('表九（录入表）'!F$6:F$345*(LEFT('表九（录入表）'!$B$6:$B$345,LEN($H307))=$H307))</f>
        <v>0</v>
      </c>
      <c r="M307" s="90" t="str">
        <f ca="1" t="shared" si="13"/>
        <v/>
      </c>
      <c r="N307" s="90">
        <f ca="1" t="shared" si="14"/>
        <v>0</v>
      </c>
    </row>
    <row r="308" ht="17.1" customHeight="1" spans="1:14">
      <c r="A308" s="57"/>
      <c r="B308" s="58"/>
      <c r="C308" s="154"/>
      <c r="D308" s="116"/>
      <c r="E308" s="116"/>
      <c r="F308" s="155"/>
      <c r="G308" s="155"/>
      <c r="H308" s="57" t="s">
        <v>13162</v>
      </c>
      <c r="I308" s="58" t="s">
        <v>13163</v>
      </c>
      <c r="J308" s="153">
        <f>SUMPRODUCT('表九（录入表）'!D$6:D$345*(LEFT('表九（录入表）'!$B$6:$B$345,LEN($H308))=$H308))</f>
        <v>14872</v>
      </c>
      <c r="K308" s="89">
        <f>SUMPRODUCT('表九（录入表）'!E$6:E$345*(LEFT('表九（录入表）'!$B$6:$B$345,LEN($H308))=$H308))</f>
        <v>14074</v>
      </c>
      <c r="L308" s="89">
        <f ca="1">SUMPRODUCT('表九（录入表）'!F$6:F$345*(LEFT('表九（录入表）'!$B$6:$B$345,LEN($H308))=$H308))</f>
        <v>16450</v>
      </c>
      <c r="M308" s="90">
        <f ca="1" t="shared" si="13"/>
        <v>1.10610543302851</v>
      </c>
      <c r="N308" s="90">
        <f ca="1" t="shared" si="14"/>
        <v>1.16882194116811</v>
      </c>
    </row>
    <row r="309" ht="17.1" customHeight="1" spans="1:14">
      <c r="A309" s="57"/>
      <c r="B309" s="58"/>
      <c r="C309" s="154"/>
      <c r="D309" s="116"/>
      <c r="E309" s="116"/>
      <c r="F309" s="155"/>
      <c r="G309" s="155"/>
      <c r="H309" s="57" t="s">
        <v>13164</v>
      </c>
      <c r="I309" s="58" t="s">
        <v>13165</v>
      </c>
      <c r="J309" s="153">
        <f>SUMPRODUCT('表九（录入表）'!D$6:D$345*(LEFT('表九（录入表）'!$B$6:$B$345,LEN($H309))=$H309))</f>
        <v>0</v>
      </c>
      <c r="K309" s="89">
        <f>SUMPRODUCT('表九（录入表）'!E$6:E$345*(LEFT('表九（录入表）'!$B$6:$B$345,LEN($H309))=$H309))</f>
        <v>0</v>
      </c>
      <c r="L309" s="89">
        <f ca="1">SUMPRODUCT('表九（录入表）'!F$6:F$345*(LEFT('表九（录入表）'!$B$6:$B$345,LEN($H309))=$H309))</f>
        <v>0</v>
      </c>
      <c r="M309" s="90" t="str">
        <f ca="1" t="shared" si="13"/>
        <v/>
      </c>
      <c r="N309" s="90" t="str">
        <f ca="1" t="shared" si="14"/>
        <v/>
      </c>
    </row>
    <row r="310" ht="17.1" customHeight="1" spans="1:14">
      <c r="A310" s="57"/>
      <c r="B310" s="58"/>
      <c r="C310" s="154"/>
      <c r="D310" s="116"/>
      <c r="E310" s="116"/>
      <c r="F310" s="155"/>
      <c r="G310" s="155"/>
      <c r="H310" s="57" t="s">
        <v>10243</v>
      </c>
      <c r="I310" s="58" t="s">
        <v>10244</v>
      </c>
      <c r="J310" s="151">
        <f>SUMPRODUCT('表九（录入表）'!D$6:D$345*(LEFT('表九（录入表）'!$B$6:$B$345,LEN($H310))=$H310))</f>
        <v>0</v>
      </c>
      <c r="K310" s="152">
        <f>SUMPRODUCT('表九（录入表）'!E$6:E$345*(LEFT('表九（录入表）'!$B$6:$B$345,LEN($H310))=$H310))</f>
        <v>3</v>
      </c>
      <c r="L310" s="152">
        <f ca="1">SUMPRODUCT('表九（录入表）'!F$6:F$345*(LEFT('表九（录入表）'!$B$6:$B$345,LEN($H310))=$H310))</f>
        <v>0</v>
      </c>
      <c r="M310" s="90" t="str">
        <f ca="1" t="shared" si="13"/>
        <v/>
      </c>
      <c r="N310" s="90">
        <f ca="1" t="shared" si="14"/>
        <v>0</v>
      </c>
    </row>
    <row r="311" ht="17.1" customHeight="1" spans="1:14">
      <c r="A311" s="57"/>
      <c r="B311" s="58"/>
      <c r="C311" s="154"/>
      <c r="D311" s="116"/>
      <c r="E311" s="116"/>
      <c r="F311" s="155"/>
      <c r="G311" s="155"/>
      <c r="H311" s="57" t="s">
        <v>13166</v>
      </c>
      <c r="I311" s="58" t="s">
        <v>13167</v>
      </c>
      <c r="J311" s="151">
        <f>SUMPRODUCT('表九（录入表）'!D$6:D$345*(LEFT('表九（录入表）'!$B$6:$B$345,LEN($H311))=$H311))</f>
        <v>0</v>
      </c>
      <c r="K311" s="152">
        <f>SUMPRODUCT('表九（录入表）'!E$6:E$345*(LEFT('表九（录入表）'!$B$6:$B$345,LEN($H311))=$H311))</f>
        <v>3</v>
      </c>
      <c r="L311" s="152">
        <f ca="1">SUMPRODUCT('表九（录入表）'!F$6:F$345*(LEFT('表九（录入表）'!$B$6:$B$345,LEN($H311))=$H311))</f>
        <v>0</v>
      </c>
      <c r="M311" s="90" t="str">
        <f ca="1" t="shared" si="13"/>
        <v/>
      </c>
      <c r="N311" s="90">
        <f ca="1" t="shared" si="14"/>
        <v>0</v>
      </c>
    </row>
    <row r="312" ht="17.1" customHeight="1" spans="1:14">
      <c r="A312" s="57"/>
      <c r="B312" s="58"/>
      <c r="C312" s="154"/>
      <c r="D312" s="116"/>
      <c r="E312" s="116"/>
      <c r="F312" s="155"/>
      <c r="G312" s="155"/>
      <c r="H312" s="57" t="s">
        <v>13168</v>
      </c>
      <c r="I312" s="58" t="s">
        <v>13169</v>
      </c>
      <c r="J312" s="153">
        <f>SUMPRODUCT('表九（录入表）'!D$6:D$345*(LEFT('表九（录入表）'!$B$6:$B$345,LEN($H312))=$H312))</f>
        <v>0</v>
      </c>
      <c r="K312" s="89">
        <f>SUMPRODUCT('表九（录入表）'!E$6:E$345*(LEFT('表九（录入表）'!$B$6:$B$345,LEN($H312))=$H312))</f>
        <v>0</v>
      </c>
      <c r="L312" s="89">
        <f ca="1">SUMPRODUCT('表九（录入表）'!F$6:F$345*(LEFT('表九（录入表）'!$B$6:$B$345,LEN($H312))=$H312))</f>
        <v>0</v>
      </c>
      <c r="M312" s="90" t="str">
        <f ca="1" t="shared" si="13"/>
        <v/>
      </c>
      <c r="N312" s="90" t="str">
        <f ca="1" t="shared" si="14"/>
        <v/>
      </c>
    </row>
    <row r="313" ht="17.1" customHeight="1" spans="1:14">
      <c r="A313" s="57"/>
      <c r="B313" s="58"/>
      <c r="C313" s="154"/>
      <c r="D313" s="116"/>
      <c r="E313" s="116"/>
      <c r="F313" s="155"/>
      <c r="G313" s="155"/>
      <c r="H313" s="57" t="s">
        <v>13170</v>
      </c>
      <c r="I313" s="58" t="s">
        <v>13171</v>
      </c>
      <c r="J313" s="153">
        <f>SUMPRODUCT('表九（录入表）'!D$6:D$345*(LEFT('表九（录入表）'!$B$6:$B$345,LEN($H313))=$H313))</f>
        <v>0</v>
      </c>
      <c r="K313" s="89">
        <f>SUMPRODUCT('表九（录入表）'!E$6:E$345*(LEFT('表九（录入表）'!$B$6:$B$345,LEN($H313))=$H313))</f>
        <v>0</v>
      </c>
      <c r="L313" s="89">
        <f ca="1">SUMPRODUCT('表九（录入表）'!F$6:F$345*(LEFT('表九（录入表）'!$B$6:$B$345,LEN($H313))=$H313))</f>
        <v>0</v>
      </c>
      <c r="M313" s="90" t="str">
        <f ca="1" t="shared" si="13"/>
        <v/>
      </c>
      <c r="N313" s="90" t="str">
        <f ca="1" t="shared" si="14"/>
        <v/>
      </c>
    </row>
    <row r="314" ht="17.1" customHeight="1" spans="1:14">
      <c r="A314" s="57"/>
      <c r="B314" s="58"/>
      <c r="C314" s="154"/>
      <c r="D314" s="116"/>
      <c r="E314" s="116"/>
      <c r="F314" s="155"/>
      <c r="G314" s="155"/>
      <c r="H314" s="57" t="s">
        <v>13172</v>
      </c>
      <c r="I314" s="58" t="s">
        <v>13173</v>
      </c>
      <c r="J314" s="153">
        <f>SUMPRODUCT('表九（录入表）'!D$6:D$345*(LEFT('表九（录入表）'!$B$6:$B$345,LEN($H314))=$H314))</f>
        <v>0</v>
      </c>
      <c r="K314" s="89">
        <f>SUMPRODUCT('表九（录入表）'!E$6:E$345*(LEFT('表九（录入表）'!$B$6:$B$345,LEN($H314))=$H314))</f>
        <v>0</v>
      </c>
      <c r="L314" s="89">
        <f ca="1">SUMPRODUCT('表九（录入表）'!F$6:F$345*(LEFT('表九（录入表）'!$B$6:$B$345,LEN($H314))=$H314))</f>
        <v>0</v>
      </c>
      <c r="M314" s="90" t="str">
        <f ca="1" t="shared" si="13"/>
        <v/>
      </c>
      <c r="N314" s="90" t="str">
        <f ca="1" t="shared" si="14"/>
        <v/>
      </c>
    </row>
    <row r="315" ht="17.1" customHeight="1" spans="1:14">
      <c r="A315" s="57"/>
      <c r="B315" s="58"/>
      <c r="C315" s="154"/>
      <c r="D315" s="116"/>
      <c r="E315" s="116"/>
      <c r="F315" s="155"/>
      <c r="G315" s="155"/>
      <c r="H315" s="57" t="s">
        <v>13174</v>
      </c>
      <c r="I315" s="58" t="s">
        <v>13175</v>
      </c>
      <c r="J315" s="153">
        <f>SUMPRODUCT('表九（录入表）'!D$6:D$345*(LEFT('表九（录入表）'!$B$6:$B$345,LEN($H315))=$H315))</f>
        <v>0</v>
      </c>
      <c r="K315" s="89">
        <f>SUMPRODUCT('表九（录入表）'!E$6:E$345*(LEFT('表九（录入表）'!$B$6:$B$345,LEN($H315))=$H315))</f>
        <v>0</v>
      </c>
      <c r="L315" s="89">
        <f ca="1">SUMPRODUCT('表九（录入表）'!F$6:F$345*(LEFT('表九（录入表）'!$B$6:$B$345,LEN($H315))=$H315))</f>
        <v>0</v>
      </c>
      <c r="M315" s="90" t="str">
        <f ca="1" t="shared" si="13"/>
        <v/>
      </c>
      <c r="N315" s="90" t="str">
        <f ca="1" t="shared" si="14"/>
        <v/>
      </c>
    </row>
    <row r="316" ht="17.1" customHeight="1" spans="1:14">
      <c r="A316" s="57"/>
      <c r="B316" s="58"/>
      <c r="C316" s="154"/>
      <c r="D316" s="116"/>
      <c r="E316" s="116"/>
      <c r="F316" s="155"/>
      <c r="G316" s="155"/>
      <c r="H316" s="57" t="s">
        <v>13176</v>
      </c>
      <c r="I316" s="58" t="s">
        <v>13177</v>
      </c>
      <c r="J316" s="153">
        <f>SUMPRODUCT('表九（录入表）'!D$6:D$345*(LEFT('表九（录入表）'!$B$6:$B$345,LEN($H316))=$H316))</f>
        <v>0</v>
      </c>
      <c r="K316" s="89">
        <f>SUMPRODUCT('表九（录入表）'!E$6:E$345*(LEFT('表九（录入表）'!$B$6:$B$345,LEN($H316))=$H316))</f>
        <v>0</v>
      </c>
      <c r="L316" s="89">
        <f ca="1">SUMPRODUCT('表九（录入表）'!F$6:F$345*(LEFT('表九（录入表）'!$B$6:$B$345,LEN($H316))=$H316))</f>
        <v>0</v>
      </c>
      <c r="M316" s="90" t="str">
        <f ca="1" t="shared" si="13"/>
        <v/>
      </c>
      <c r="N316" s="90" t="str">
        <f ca="1" t="shared" si="14"/>
        <v/>
      </c>
    </row>
    <row r="317" ht="17.1" customHeight="1" spans="1:14">
      <c r="A317" s="57"/>
      <c r="B317" s="58"/>
      <c r="C317" s="154"/>
      <c r="D317" s="116"/>
      <c r="E317" s="116"/>
      <c r="F317" s="155"/>
      <c r="G317" s="155"/>
      <c r="H317" s="57" t="s">
        <v>13178</v>
      </c>
      <c r="I317" s="58" t="s">
        <v>13179</v>
      </c>
      <c r="J317" s="153">
        <f>SUMPRODUCT('表九（录入表）'!D$6:D$345*(LEFT('表九（录入表）'!$B$6:$B$345,LEN($H317))=$H317))</f>
        <v>0</v>
      </c>
      <c r="K317" s="89">
        <f>SUMPRODUCT('表九（录入表）'!E$6:E$345*(LEFT('表九（录入表）'!$B$6:$B$345,LEN($H317))=$H317))</f>
        <v>0</v>
      </c>
      <c r="L317" s="89">
        <f ca="1">SUMPRODUCT('表九（录入表）'!F$6:F$345*(LEFT('表九（录入表）'!$B$6:$B$345,LEN($H317))=$H317))</f>
        <v>0</v>
      </c>
      <c r="M317" s="90" t="str">
        <f ca="1" t="shared" si="13"/>
        <v/>
      </c>
      <c r="N317" s="90" t="str">
        <f ca="1" t="shared" si="14"/>
        <v/>
      </c>
    </row>
    <row r="318" ht="17.1" customHeight="1" spans="1:14">
      <c r="A318" s="57"/>
      <c r="B318" s="58"/>
      <c r="C318" s="154"/>
      <c r="D318" s="116"/>
      <c r="E318" s="116"/>
      <c r="F318" s="155"/>
      <c r="G318" s="155"/>
      <c r="H318" s="57" t="s">
        <v>13180</v>
      </c>
      <c r="I318" s="58" t="s">
        <v>13181</v>
      </c>
      <c r="J318" s="153">
        <f>SUMPRODUCT('表九（录入表）'!D$6:D$345*(LEFT('表九（录入表）'!$B$6:$B$345,LEN($H318))=$H318))</f>
        <v>0</v>
      </c>
      <c r="K318" s="89">
        <f>SUMPRODUCT('表九（录入表）'!E$6:E$345*(LEFT('表九（录入表）'!$B$6:$B$345,LEN($H318))=$H318))</f>
        <v>0</v>
      </c>
      <c r="L318" s="89">
        <f ca="1">SUMPRODUCT('表九（录入表）'!F$6:F$345*(LEFT('表九（录入表）'!$B$6:$B$345,LEN($H318))=$H318))</f>
        <v>0</v>
      </c>
      <c r="M318" s="90" t="str">
        <f ca="1" t="shared" si="13"/>
        <v/>
      </c>
      <c r="N318" s="90" t="str">
        <f ca="1" t="shared" si="14"/>
        <v/>
      </c>
    </row>
    <row r="319" ht="17.1" customHeight="1" spans="1:14">
      <c r="A319" s="57"/>
      <c r="B319" s="58"/>
      <c r="C319" s="154"/>
      <c r="D319" s="116"/>
      <c r="E319" s="116"/>
      <c r="F319" s="155"/>
      <c r="G319" s="155"/>
      <c r="H319" s="57" t="s">
        <v>13182</v>
      </c>
      <c r="I319" s="58" t="s">
        <v>13183</v>
      </c>
      <c r="J319" s="153">
        <f>SUMPRODUCT('表九（录入表）'!D$6:D$345*(LEFT('表九（录入表）'!$B$6:$B$345,LEN($H319))=$H319))</f>
        <v>0</v>
      </c>
      <c r="K319" s="89">
        <f>SUMPRODUCT('表九（录入表）'!E$6:E$345*(LEFT('表九（录入表）'!$B$6:$B$345,LEN($H319))=$H319))</f>
        <v>0</v>
      </c>
      <c r="L319" s="89">
        <f ca="1">SUMPRODUCT('表九（录入表）'!F$6:F$345*(LEFT('表九（录入表）'!$B$6:$B$345,LEN($H319))=$H319))</f>
        <v>0</v>
      </c>
      <c r="M319" s="90" t="str">
        <f ca="1" t="shared" si="13"/>
        <v/>
      </c>
      <c r="N319" s="90" t="str">
        <f ca="1" t="shared" si="14"/>
        <v/>
      </c>
    </row>
    <row r="320" ht="17.1" customHeight="1" spans="1:14">
      <c r="A320" s="57"/>
      <c r="B320" s="58"/>
      <c r="C320" s="154"/>
      <c r="D320" s="116"/>
      <c r="E320" s="116"/>
      <c r="F320" s="155"/>
      <c r="G320" s="155"/>
      <c r="H320" s="57" t="s">
        <v>13184</v>
      </c>
      <c r="I320" s="58" t="s">
        <v>13185</v>
      </c>
      <c r="J320" s="153">
        <f>SUMPRODUCT('表九（录入表）'!D$6:D$345*(LEFT('表九（录入表）'!$B$6:$B$345,LEN($H320))=$H320))</f>
        <v>0</v>
      </c>
      <c r="K320" s="89">
        <f>SUMPRODUCT('表九（录入表）'!E$6:E$345*(LEFT('表九（录入表）'!$B$6:$B$345,LEN($H320))=$H320))</f>
        <v>0</v>
      </c>
      <c r="L320" s="89">
        <f ca="1">SUMPRODUCT('表九（录入表）'!F$6:F$345*(LEFT('表九（录入表）'!$B$6:$B$345,LEN($H320))=$H320))</f>
        <v>0</v>
      </c>
      <c r="M320" s="90" t="str">
        <f ca="1" t="shared" si="13"/>
        <v/>
      </c>
      <c r="N320" s="90" t="str">
        <f ca="1" t="shared" si="14"/>
        <v/>
      </c>
    </row>
    <row r="321" ht="17.1" customHeight="1" spans="1:14">
      <c r="A321" s="57"/>
      <c r="B321" s="58"/>
      <c r="C321" s="154"/>
      <c r="D321" s="116"/>
      <c r="E321" s="116"/>
      <c r="F321" s="155"/>
      <c r="G321" s="155"/>
      <c r="H321" s="57" t="s">
        <v>13186</v>
      </c>
      <c r="I321" s="58" t="s">
        <v>13187</v>
      </c>
      <c r="J321" s="153">
        <f>SUMPRODUCT('表九（录入表）'!D$6:D$345*(LEFT('表九（录入表）'!$B$6:$B$345,LEN($H321))=$H321))</f>
        <v>0</v>
      </c>
      <c r="K321" s="89">
        <f>SUMPRODUCT('表九（录入表）'!E$6:E$345*(LEFT('表九（录入表）'!$B$6:$B$345,LEN($H321))=$H321))</f>
        <v>0</v>
      </c>
      <c r="L321" s="89">
        <f ca="1">SUMPRODUCT('表九（录入表）'!F$6:F$345*(LEFT('表九（录入表）'!$B$6:$B$345,LEN($H321))=$H321))</f>
        <v>0</v>
      </c>
      <c r="M321" s="90" t="str">
        <f ca="1" t="shared" si="13"/>
        <v/>
      </c>
      <c r="N321" s="90" t="str">
        <f ca="1" t="shared" si="14"/>
        <v/>
      </c>
    </row>
    <row r="322" ht="17.1" customHeight="1" spans="1:14">
      <c r="A322" s="57"/>
      <c r="B322" s="58"/>
      <c r="C322" s="154"/>
      <c r="D322" s="116"/>
      <c r="E322" s="116"/>
      <c r="F322" s="155"/>
      <c r="G322" s="155"/>
      <c r="H322" s="57" t="s">
        <v>13188</v>
      </c>
      <c r="I322" s="58" t="s">
        <v>13189</v>
      </c>
      <c r="J322" s="153">
        <f>SUMPRODUCT('表九（录入表）'!D$6:D$345*(LEFT('表九（录入表）'!$B$6:$B$345,LEN($H322))=$H322))</f>
        <v>0</v>
      </c>
      <c r="K322" s="89">
        <f>SUMPRODUCT('表九（录入表）'!E$6:E$345*(LEFT('表九（录入表）'!$B$6:$B$345,LEN($H322))=$H322))</f>
        <v>0</v>
      </c>
      <c r="L322" s="89">
        <f ca="1">SUMPRODUCT('表九（录入表）'!F$6:F$345*(LEFT('表九（录入表）'!$B$6:$B$345,LEN($H322))=$H322))</f>
        <v>0</v>
      </c>
      <c r="M322" s="90" t="str">
        <f ca="1" t="shared" si="13"/>
        <v/>
      </c>
      <c r="N322" s="90" t="str">
        <f ca="1" t="shared" si="14"/>
        <v/>
      </c>
    </row>
    <row r="323" ht="17.1" customHeight="1" spans="1:14">
      <c r="A323" s="57"/>
      <c r="B323" s="58"/>
      <c r="C323" s="154"/>
      <c r="D323" s="116"/>
      <c r="E323" s="116"/>
      <c r="F323" s="155"/>
      <c r="G323" s="155"/>
      <c r="H323" s="57" t="s">
        <v>13190</v>
      </c>
      <c r="I323" s="58" t="s">
        <v>13191</v>
      </c>
      <c r="J323" s="153">
        <f>SUMPRODUCT('表九（录入表）'!D$6:D$345*(LEFT('表九（录入表）'!$B$6:$B$345,LEN($H323))=$H323))</f>
        <v>0</v>
      </c>
      <c r="K323" s="89">
        <f>SUMPRODUCT('表九（录入表）'!E$6:E$345*(LEFT('表九（录入表）'!$B$6:$B$345,LEN($H323))=$H323))</f>
        <v>0</v>
      </c>
      <c r="L323" s="89">
        <f ca="1">SUMPRODUCT('表九（录入表）'!F$6:F$345*(LEFT('表九（录入表）'!$B$6:$B$345,LEN($H323))=$H323))</f>
        <v>0</v>
      </c>
      <c r="M323" s="90" t="str">
        <f ca="1" t="shared" si="13"/>
        <v/>
      </c>
      <c r="N323" s="90" t="str">
        <f ca="1" t="shared" si="14"/>
        <v/>
      </c>
    </row>
    <row r="324" ht="17.1" customHeight="1" spans="1:14">
      <c r="A324" s="57"/>
      <c r="B324" s="58"/>
      <c r="C324" s="154"/>
      <c r="D324" s="116"/>
      <c r="E324" s="116"/>
      <c r="F324" s="155"/>
      <c r="G324" s="155"/>
      <c r="H324" s="57" t="s">
        <v>13192</v>
      </c>
      <c r="I324" s="58" t="s">
        <v>13193</v>
      </c>
      <c r="J324" s="153">
        <f>SUMPRODUCT('表九（录入表）'!D$6:D$345*(LEFT('表九（录入表）'!$B$6:$B$345,LEN($H324))=$H324))</f>
        <v>0</v>
      </c>
      <c r="K324" s="89">
        <f>SUMPRODUCT('表九（录入表）'!E$6:E$345*(LEFT('表九（录入表）'!$B$6:$B$345,LEN($H324))=$H324))</f>
        <v>0</v>
      </c>
      <c r="L324" s="89">
        <f ca="1">SUMPRODUCT('表九（录入表）'!F$6:F$345*(LEFT('表九（录入表）'!$B$6:$B$345,LEN($H324))=$H324))</f>
        <v>0</v>
      </c>
      <c r="M324" s="90" t="str">
        <f ca="1" t="shared" si="13"/>
        <v/>
      </c>
      <c r="N324" s="90" t="str">
        <f ca="1" t="shared" si="14"/>
        <v/>
      </c>
    </row>
    <row r="325" ht="17.1" customHeight="1" spans="1:14">
      <c r="A325" s="57"/>
      <c r="B325" s="58"/>
      <c r="C325" s="154"/>
      <c r="D325" s="116"/>
      <c r="E325" s="116"/>
      <c r="F325" s="155"/>
      <c r="G325" s="155"/>
      <c r="H325" s="57" t="s">
        <v>13194</v>
      </c>
      <c r="I325" s="58" t="s">
        <v>13195</v>
      </c>
      <c r="J325" s="153">
        <f>SUMPRODUCT('表九（录入表）'!D$6:D$345*(LEFT('表九（录入表）'!$B$6:$B$345,LEN($H325))=$H325))</f>
        <v>0</v>
      </c>
      <c r="K325" s="89">
        <f>SUMPRODUCT('表九（录入表）'!E$6:E$345*(LEFT('表九（录入表）'!$B$6:$B$345,LEN($H325))=$H325))</f>
        <v>3</v>
      </c>
      <c r="L325" s="89">
        <f ca="1">SUMPRODUCT('表九（录入表）'!F$6:F$345*(LEFT('表九（录入表）'!$B$6:$B$345,LEN($H325))=$H325))</f>
        <v>0</v>
      </c>
      <c r="M325" s="90" t="str">
        <f ca="1" t="shared" si="13"/>
        <v/>
      </c>
      <c r="N325" s="90">
        <f ca="1" t="shared" si="14"/>
        <v>0</v>
      </c>
    </row>
    <row r="326" ht="17.1" customHeight="1" spans="1:14">
      <c r="A326" s="57"/>
      <c r="B326" s="58"/>
      <c r="C326" s="154"/>
      <c r="D326" s="116"/>
      <c r="E326" s="116"/>
      <c r="F326" s="155"/>
      <c r="G326" s="155"/>
      <c r="H326" s="57" t="s">
        <v>13196</v>
      </c>
      <c r="I326" s="58" t="s">
        <v>13197</v>
      </c>
      <c r="J326" s="153">
        <f>SUMPRODUCT('表九（录入表）'!D$6:D$345*(LEFT('表九（录入表）'!$B$6:$B$345,LEN($H326))=$H326))</f>
        <v>0</v>
      </c>
      <c r="K326" s="89">
        <f>SUMPRODUCT('表九（录入表）'!E$6:E$345*(LEFT('表九（录入表）'!$B$6:$B$345,LEN($H326))=$H326))</f>
        <v>0</v>
      </c>
      <c r="L326" s="89">
        <f ca="1">SUMPRODUCT('表九（录入表）'!F$6:F$345*(LEFT('表九（录入表）'!$B$6:$B$345,LEN($H326))=$H326))</f>
        <v>0</v>
      </c>
      <c r="M326" s="90" t="str">
        <f ca="1" t="shared" si="13"/>
        <v/>
      </c>
      <c r="N326" s="90" t="str">
        <f ca="1" t="shared" si="14"/>
        <v/>
      </c>
    </row>
    <row r="327" ht="17.1" customHeight="1" spans="1:14">
      <c r="A327" s="57"/>
      <c r="B327" s="58"/>
      <c r="C327" s="154"/>
      <c r="D327" s="116"/>
      <c r="E327" s="116"/>
      <c r="F327" s="155"/>
      <c r="G327" s="155"/>
      <c r="H327" s="57" t="s">
        <v>13198</v>
      </c>
      <c r="I327" s="58" t="s">
        <v>13199</v>
      </c>
      <c r="J327" s="151">
        <f>SUMPRODUCT('表九（录入表）'!D$6:D$345*(LEFT('表九（录入表）'!$B$6:$B$345,LEN($H327))=$H327))</f>
        <v>0</v>
      </c>
      <c r="K327" s="152">
        <f>SUMPRODUCT('表九（录入表）'!E$6:E$345*(LEFT('表九（录入表）'!$B$6:$B$345,LEN($H327))=$H327))</f>
        <v>0</v>
      </c>
      <c r="L327" s="152">
        <f ca="1">SUMPRODUCT('表九（录入表）'!F$6:F$345*(LEFT('表九（录入表）'!$B$6:$B$345,LEN($H327))=$H327))</f>
        <v>0</v>
      </c>
      <c r="M327" s="90" t="str">
        <f ca="1" t="shared" si="13"/>
        <v/>
      </c>
      <c r="N327" s="90" t="str">
        <f ca="1" t="shared" si="14"/>
        <v/>
      </c>
    </row>
    <row r="328" ht="17.1" customHeight="1" spans="1:14">
      <c r="A328" s="57"/>
      <c r="B328" s="58"/>
      <c r="C328" s="154"/>
      <c r="D328" s="116"/>
      <c r="E328" s="116"/>
      <c r="F328" s="155"/>
      <c r="G328" s="155"/>
      <c r="H328" s="57" t="s">
        <v>13200</v>
      </c>
      <c r="I328" s="58" t="s">
        <v>13201</v>
      </c>
      <c r="J328" s="151">
        <f>SUMPRODUCT('表九（录入表）'!D$6:D$345*(LEFT('表九（录入表）'!$B$6:$B$345,LEN($H328))=$H328))</f>
        <v>0</v>
      </c>
      <c r="K328" s="152">
        <f>SUMPRODUCT('表九（录入表）'!E$6:E$345*(LEFT('表九（录入表）'!$B$6:$B$345,LEN($H328))=$H328))</f>
        <v>0</v>
      </c>
      <c r="L328" s="152">
        <f ca="1">SUMPRODUCT('表九（录入表）'!F$6:F$345*(LEFT('表九（录入表）'!$B$6:$B$345,LEN($H328))=$H328))</f>
        <v>0</v>
      </c>
      <c r="M328" s="90" t="str">
        <f ca="1" t="shared" ref="M328:M347" si="15">IFERROR($L328/J328,"")</f>
        <v/>
      </c>
      <c r="N328" s="90" t="str">
        <f ca="1" t="shared" ref="N328:N347" si="16">IFERROR($L328/K328,"")</f>
        <v/>
      </c>
    </row>
    <row r="329" ht="17.1" customHeight="1" spans="1:14">
      <c r="A329" s="57"/>
      <c r="B329" s="58"/>
      <c r="C329" s="154"/>
      <c r="D329" s="116"/>
      <c r="E329" s="116"/>
      <c r="F329" s="155"/>
      <c r="G329" s="155"/>
      <c r="H329" s="57" t="s">
        <v>13202</v>
      </c>
      <c r="I329" s="58" t="s">
        <v>13203</v>
      </c>
      <c r="J329" s="153">
        <f>SUMPRODUCT('表九（录入表）'!D$6:D$345*(LEFT('表九（录入表）'!$B$6:$B$345,LEN($H329))=$H329))</f>
        <v>0</v>
      </c>
      <c r="K329" s="89">
        <f>SUMPRODUCT('表九（录入表）'!E$6:E$345*(LEFT('表九（录入表）'!$B$6:$B$345,LEN($H329))=$H329))</f>
        <v>0</v>
      </c>
      <c r="L329" s="89">
        <f ca="1">SUMPRODUCT('表九（录入表）'!F$6:F$345*(LEFT('表九（录入表）'!$B$6:$B$345,LEN($H329))=$H329))</f>
        <v>0</v>
      </c>
      <c r="M329" s="90" t="str">
        <f ca="1" t="shared" si="15"/>
        <v/>
      </c>
      <c r="N329" s="90" t="str">
        <f ca="1" t="shared" si="16"/>
        <v/>
      </c>
    </row>
    <row r="330" ht="17.1" customHeight="1" spans="1:14">
      <c r="A330" s="57"/>
      <c r="B330" s="58"/>
      <c r="C330" s="154"/>
      <c r="D330" s="116"/>
      <c r="E330" s="116"/>
      <c r="F330" s="155"/>
      <c r="G330" s="155"/>
      <c r="H330" s="57" t="s">
        <v>13204</v>
      </c>
      <c r="I330" s="58" t="s">
        <v>13205</v>
      </c>
      <c r="J330" s="153">
        <f>SUMPRODUCT('表九（录入表）'!D$6:D$345*(LEFT('表九（录入表）'!$B$6:$B$345,LEN($H330))=$H330))</f>
        <v>0</v>
      </c>
      <c r="K330" s="89">
        <f>SUMPRODUCT('表九（录入表）'!E$6:E$345*(LEFT('表九（录入表）'!$B$6:$B$345,LEN($H330))=$H330))</f>
        <v>0</v>
      </c>
      <c r="L330" s="89">
        <f ca="1">SUMPRODUCT('表九（录入表）'!F$6:F$345*(LEFT('表九（录入表）'!$B$6:$B$345,LEN($H330))=$H330))</f>
        <v>0</v>
      </c>
      <c r="M330" s="90" t="str">
        <f ca="1" t="shared" si="15"/>
        <v/>
      </c>
      <c r="N330" s="90" t="str">
        <f ca="1" t="shared" si="16"/>
        <v/>
      </c>
    </row>
    <row r="331" ht="17.1" customHeight="1" spans="1:14">
      <c r="A331" s="57"/>
      <c r="B331" s="58"/>
      <c r="C331" s="154"/>
      <c r="D331" s="116"/>
      <c r="E331" s="116"/>
      <c r="F331" s="155"/>
      <c r="G331" s="155"/>
      <c r="H331" s="57" t="s">
        <v>13206</v>
      </c>
      <c r="I331" s="58" t="s">
        <v>13207</v>
      </c>
      <c r="J331" s="153">
        <f>SUMPRODUCT('表九（录入表）'!D$6:D$345*(LEFT('表九（录入表）'!$B$6:$B$345,LEN($H331))=$H331))</f>
        <v>0</v>
      </c>
      <c r="K331" s="89">
        <f>SUMPRODUCT('表九（录入表）'!E$6:E$345*(LEFT('表九（录入表）'!$B$6:$B$345,LEN($H331))=$H331))</f>
        <v>0</v>
      </c>
      <c r="L331" s="89">
        <f ca="1">SUMPRODUCT('表九（录入表）'!F$6:F$345*(LEFT('表九（录入表）'!$B$6:$B$345,LEN($H331))=$H331))</f>
        <v>0</v>
      </c>
      <c r="M331" s="90" t="str">
        <f ca="1" t="shared" si="15"/>
        <v/>
      </c>
      <c r="N331" s="90" t="str">
        <f ca="1" t="shared" si="16"/>
        <v/>
      </c>
    </row>
    <row r="332" ht="17.1" customHeight="1" spans="1:14">
      <c r="A332" s="57"/>
      <c r="B332" s="58"/>
      <c r="C332" s="154"/>
      <c r="D332" s="116"/>
      <c r="E332" s="116"/>
      <c r="F332" s="155"/>
      <c r="G332" s="155"/>
      <c r="H332" s="57" t="s">
        <v>13208</v>
      </c>
      <c r="I332" s="58" t="s">
        <v>13209</v>
      </c>
      <c r="J332" s="153">
        <f>SUMPRODUCT('表九（录入表）'!D$6:D$345*(LEFT('表九（录入表）'!$B$6:$B$345,LEN($H332))=$H332))</f>
        <v>0</v>
      </c>
      <c r="K332" s="89">
        <f>SUMPRODUCT('表九（录入表）'!E$6:E$345*(LEFT('表九（录入表）'!$B$6:$B$345,LEN($H332))=$H332))</f>
        <v>0</v>
      </c>
      <c r="L332" s="89">
        <f ca="1">SUMPRODUCT('表九（录入表）'!F$6:F$345*(LEFT('表九（录入表）'!$B$6:$B$345,LEN($H332))=$H332))</f>
        <v>0</v>
      </c>
      <c r="M332" s="90" t="str">
        <f ca="1" t="shared" si="15"/>
        <v/>
      </c>
      <c r="N332" s="90" t="str">
        <f ca="1" t="shared" si="16"/>
        <v/>
      </c>
    </row>
    <row r="333" ht="17.1" customHeight="1" spans="1:14">
      <c r="A333" s="57"/>
      <c r="B333" s="58"/>
      <c r="C333" s="154"/>
      <c r="D333" s="116"/>
      <c r="E333" s="116"/>
      <c r="F333" s="155"/>
      <c r="G333" s="155"/>
      <c r="H333" s="57" t="s">
        <v>13210</v>
      </c>
      <c r="I333" s="58" t="s">
        <v>13211</v>
      </c>
      <c r="J333" s="153">
        <f>SUMPRODUCT('表九（录入表）'!D$6:D$345*(LEFT('表九（录入表）'!$B$6:$B$345,LEN($H333))=$H333))</f>
        <v>0</v>
      </c>
      <c r="K333" s="89">
        <f>SUMPRODUCT('表九（录入表）'!E$6:E$345*(LEFT('表九（录入表）'!$B$6:$B$345,LEN($H333))=$H333))</f>
        <v>0</v>
      </c>
      <c r="L333" s="89">
        <f ca="1">SUMPRODUCT('表九（录入表）'!F$6:F$345*(LEFT('表九（录入表）'!$B$6:$B$345,LEN($H333))=$H333))</f>
        <v>0</v>
      </c>
      <c r="M333" s="90" t="str">
        <f ca="1" t="shared" si="15"/>
        <v/>
      </c>
      <c r="N333" s="90" t="str">
        <f ca="1" t="shared" si="16"/>
        <v/>
      </c>
    </row>
    <row r="334" ht="17.1" customHeight="1" spans="1:14">
      <c r="A334" s="57"/>
      <c r="B334" s="58"/>
      <c r="C334" s="154"/>
      <c r="D334" s="116"/>
      <c r="E334" s="116"/>
      <c r="F334" s="155"/>
      <c r="G334" s="155"/>
      <c r="H334" s="57" t="s">
        <v>13212</v>
      </c>
      <c r="I334" s="58" t="s">
        <v>13213</v>
      </c>
      <c r="J334" s="153">
        <f>SUMPRODUCT('表九（录入表）'!D$6:D$345*(LEFT('表九（录入表）'!$B$6:$B$345,LEN($H334))=$H334))</f>
        <v>0</v>
      </c>
      <c r="K334" s="89">
        <f>SUMPRODUCT('表九（录入表）'!E$6:E$345*(LEFT('表九（录入表）'!$B$6:$B$345,LEN($H334))=$H334))</f>
        <v>0</v>
      </c>
      <c r="L334" s="89">
        <f ca="1">SUMPRODUCT('表九（录入表）'!F$6:F$345*(LEFT('表九（录入表）'!$B$6:$B$345,LEN($H334))=$H334))</f>
        <v>0</v>
      </c>
      <c r="M334" s="90" t="str">
        <f ca="1" t="shared" si="15"/>
        <v/>
      </c>
      <c r="N334" s="90" t="str">
        <f ca="1" t="shared" si="16"/>
        <v/>
      </c>
    </row>
    <row r="335" ht="17.1" customHeight="1" spans="1:14">
      <c r="A335" s="57"/>
      <c r="B335" s="58"/>
      <c r="C335" s="154"/>
      <c r="D335" s="116"/>
      <c r="E335" s="116"/>
      <c r="F335" s="155"/>
      <c r="G335" s="155"/>
      <c r="H335" s="57" t="s">
        <v>13214</v>
      </c>
      <c r="I335" s="58" t="s">
        <v>13215</v>
      </c>
      <c r="J335" s="153">
        <f>SUMPRODUCT('表九（录入表）'!D$6:D$345*(LEFT('表九（录入表）'!$B$6:$B$345,LEN($H335))=$H335))</f>
        <v>0</v>
      </c>
      <c r="K335" s="89">
        <f>SUMPRODUCT('表九（录入表）'!E$6:E$345*(LEFT('表九（录入表）'!$B$6:$B$345,LEN($H335))=$H335))</f>
        <v>0</v>
      </c>
      <c r="L335" s="89">
        <f ca="1">SUMPRODUCT('表九（录入表）'!F$6:F$345*(LEFT('表九（录入表）'!$B$6:$B$345,LEN($H335))=$H335))</f>
        <v>0</v>
      </c>
      <c r="M335" s="90" t="str">
        <f ca="1" t="shared" si="15"/>
        <v/>
      </c>
      <c r="N335" s="90" t="str">
        <f ca="1" t="shared" si="16"/>
        <v/>
      </c>
    </row>
    <row r="336" ht="17.1" customHeight="1" spans="1:14">
      <c r="A336" s="57"/>
      <c r="B336" s="58"/>
      <c r="C336" s="154"/>
      <c r="D336" s="116"/>
      <c r="E336" s="116"/>
      <c r="F336" s="155"/>
      <c r="G336" s="155"/>
      <c r="H336" s="57" t="s">
        <v>13216</v>
      </c>
      <c r="I336" s="58" t="s">
        <v>13217</v>
      </c>
      <c r="J336" s="153">
        <f>SUMPRODUCT('表九（录入表）'!D$6:D$345*(LEFT('表九（录入表）'!$B$6:$B$345,LEN($H336))=$H336))</f>
        <v>0</v>
      </c>
      <c r="K336" s="89">
        <f>SUMPRODUCT('表九（录入表）'!E$6:E$345*(LEFT('表九（录入表）'!$B$6:$B$345,LEN($H336))=$H336))</f>
        <v>0</v>
      </c>
      <c r="L336" s="89">
        <f ca="1">SUMPRODUCT('表九（录入表）'!F$6:F$345*(LEFT('表九（录入表）'!$B$6:$B$345,LEN($H336))=$H336))</f>
        <v>0</v>
      </c>
      <c r="M336" s="90" t="str">
        <f ca="1" t="shared" si="15"/>
        <v/>
      </c>
      <c r="N336" s="90" t="str">
        <f ca="1" t="shared" si="16"/>
        <v/>
      </c>
    </row>
    <row r="337" ht="17.1" customHeight="1" spans="1:14">
      <c r="A337" s="57"/>
      <c r="B337" s="58"/>
      <c r="C337" s="154"/>
      <c r="D337" s="116"/>
      <c r="E337" s="116"/>
      <c r="F337" s="155"/>
      <c r="G337" s="155"/>
      <c r="H337" s="57" t="s">
        <v>13218</v>
      </c>
      <c r="I337" s="58" t="s">
        <v>13219</v>
      </c>
      <c r="J337" s="153">
        <f>SUMPRODUCT('表九（录入表）'!D$6:D$345*(LEFT('表九（录入表）'!$B$6:$B$345,LEN($H337))=$H337))</f>
        <v>0</v>
      </c>
      <c r="K337" s="89">
        <f>SUMPRODUCT('表九（录入表）'!E$6:E$345*(LEFT('表九（录入表）'!$B$6:$B$345,LEN($H337))=$H337))</f>
        <v>0</v>
      </c>
      <c r="L337" s="89">
        <f ca="1">SUMPRODUCT('表九（录入表）'!F$6:F$345*(LEFT('表九（录入表）'!$B$6:$B$345,LEN($H337))=$H337))</f>
        <v>0</v>
      </c>
      <c r="M337" s="90" t="str">
        <f ca="1" t="shared" si="15"/>
        <v/>
      </c>
      <c r="N337" s="90" t="str">
        <f ca="1" t="shared" si="16"/>
        <v/>
      </c>
    </row>
    <row r="338" ht="17.1" customHeight="1" spans="1:14">
      <c r="A338" s="57"/>
      <c r="B338" s="58"/>
      <c r="C338" s="154"/>
      <c r="D338" s="116"/>
      <c r="E338" s="116"/>
      <c r="F338" s="155"/>
      <c r="G338" s="155"/>
      <c r="H338" s="57" t="s">
        <v>13220</v>
      </c>
      <c r="I338" s="58" t="s">
        <v>13221</v>
      </c>
      <c r="J338" s="153">
        <f>SUMPRODUCT('表九（录入表）'!D$6:D$345*(LEFT('表九（录入表）'!$B$6:$B$345,LEN($H338))=$H338))</f>
        <v>0</v>
      </c>
      <c r="K338" s="89">
        <f>SUMPRODUCT('表九（录入表）'!E$6:E$345*(LEFT('表九（录入表）'!$B$6:$B$345,LEN($H338))=$H338))</f>
        <v>0</v>
      </c>
      <c r="L338" s="89">
        <f ca="1">SUMPRODUCT('表九（录入表）'!F$6:F$345*(LEFT('表九（录入表）'!$B$6:$B$345,LEN($H338))=$H338))</f>
        <v>0</v>
      </c>
      <c r="M338" s="90" t="str">
        <f ca="1" t="shared" si="15"/>
        <v/>
      </c>
      <c r="N338" s="90" t="str">
        <f ca="1" t="shared" si="16"/>
        <v/>
      </c>
    </row>
    <row r="339" ht="17.1" customHeight="1" spans="1:14">
      <c r="A339" s="57"/>
      <c r="B339" s="58"/>
      <c r="C339" s="154"/>
      <c r="D339" s="116"/>
      <c r="E339" s="116"/>
      <c r="F339" s="155"/>
      <c r="G339" s="155"/>
      <c r="H339" s="57" t="s">
        <v>13222</v>
      </c>
      <c r="I339" s="58" t="s">
        <v>13223</v>
      </c>
      <c r="J339" s="153">
        <f>SUMPRODUCT('表九（录入表）'!D$6:D$345*(LEFT('表九（录入表）'!$B$6:$B$345,LEN($H339))=$H339))</f>
        <v>0</v>
      </c>
      <c r="K339" s="89">
        <f>SUMPRODUCT('表九（录入表）'!E$6:E$345*(LEFT('表九（录入表）'!$B$6:$B$345,LEN($H339))=$H339))</f>
        <v>0</v>
      </c>
      <c r="L339" s="89">
        <f ca="1">SUMPRODUCT('表九（录入表）'!F$6:F$345*(LEFT('表九（录入表）'!$B$6:$B$345,LEN($H339))=$H339))</f>
        <v>0</v>
      </c>
      <c r="M339" s="90" t="str">
        <f ca="1" t="shared" si="15"/>
        <v/>
      </c>
      <c r="N339" s="90" t="str">
        <f ca="1" t="shared" si="16"/>
        <v/>
      </c>
    </row>
    <row r="340" ht="17.1" customHeight="1" spans="1:14">
      <c r="A340" s="57"/>
      <c r="B340" s="58"/>
      <c r="C340" s="154"/>
      <c r="D340" s="116"/>
      <c r="E340" s="116"/>
      <c r="F340" s="155"/>
      <c r="G340" s="155"/>
      <c r="H340" s="57" t="s">
        <v>13224</v>
      </c>
      <c r="I340" s="58" t="s">
        <v>13225</v>
      </c>
      <c r="J340" s="153">
        <f>SUMPRODUCT('表九（录入表）'!D$6:D$345*(LEFT('表九（录入表）'!$B$6:$B$345,LEN($H340))=$H340))</f>
        <v>0</v>
      </c>
      <c r="K340" s="89">
        <f>SUMPRODUCT('表九（录入表）'!E$6:E$345*(LEFT('表九（录入表）'!$B$6:$B$345,LEN($H340))=$H340))</f>
        <v>0</v>
      </c>
      <c r="L340" s="89">
        <f ca="1">SUMPRODUCT('表九（录入表）'!F$6:F$345*(LEFT('表九（录入表）'!$B$6:$B$345,LEN($H340))=$H340))</f>
        <v>0</v>
      </c>
      <c r="M340" s="90" t="str">
        <f ca="1" t="shared" si="15"/>
        <v/>
      </c>
      <c r="N340" s="90" t="str">
        <f ca="1" t="shared" si="16"/>
        <v/>
      </c>
    </row>
    <row r="341" ht="17.1" customHeight="1" spans="1:14">
      <c r="A341" s="57"/>
      <c r="B341" s="58"/>
      <c r="C341" s="154"/>
      <c r="D341" s="116"/>
      <c r="E341" s="116"/>
      <c r="F341" s="155"/>
      <c r="G341" s="155"/>
      <c r="H341" s="57" t="s">
        <v>13226</v>
      </c>
      <c r="I341" s="58" t="s">
        <v>13227</v>
      </c>
      <c r="J341" s="151">
        <f>SUMPRODUCT('表九（录入表）'!D$6:D$345*(LEFT('表九（录入表）'!$B$6:$B$345,LEN($H341))=$H341))</f>
        <v>0</v>
      </c>
      <c r="K341" s="152">
        <f>SUMPRODUCT('表九（录入表）'!E$6:E$345*(LEFT('表九（录入表）'!$B$6:$B$345,LEN($H341))=$H341))</f>
        <v>0</v>
      </c>
      <c r="L341" s="152">
        <f ca="1">SUMPRODUCT('表九（录入表）'!F$6:F$345*(LEFT('表九（录入表）'!$B$6:$B$345,LEN($H341))=$H341))</f>
        <v>0</v>
      </c>
      <c r="M341" s="90" t="str">
        <f ca="1" t="shared" si="15"/>
        <v/>
      </c>
      <c r="N341" s="90" t="str">
        <f ca="1" t="shared" si="16"/>
        <v/>
      </c>
    </row>
    <row r="342" ht="17.1" customHeight="1" spans="1:14">
      <c r="A342" s="57"/>
      <c r="B342" s="58"/>
      <c r="C342" s="154"/>
      <c r="D342" s="116"/>
      <c r="E342" s="116"/>
      <c r="F342" s="155"/>
      <c r="G342" s="155"/>
      <c r="H342" s="57" t="s">
        <v>13228</v>
      </c>
      <c r="I342" s="58" t="s">
        <v>11794</v>
      </c>
      <c r="J342" s="153">
        <f>SUMPRODUCT('表九（录入表）'!D$6:D$345*(LEFT('表九（录入表）'!$B$6:$B$345,LEN($H342))=$H342))</f>
        <v>0</v>
      </c>
      <c r="K342" s="89">
        <f>SUMPRODUCT('表九（录入表）'!E$6:E$345*(LEFT('表九（录入表）'!$B$6:$B$345,LEN($H342))=$H342))</f>
        <v>0</v>
      </c>
      <c r="L342" s="89">
        <f ca="1">SUMPRODUCT('表九（录入表）'!F$6:F$345*(LEFT('表九（录入表）'!$B$6:$B$345,LEN($H342))=$H342))</f>
        <v>0</v>
      </c>
      <c r="M342" s="90" t="str">
        <f ca="1" t="shared" si="15"/>
        <v/>
      </c>
      <c r="N342" s="90" t="str">
        <f ca="1" t="shared" si="16"/>
        <v/>
      </c>
    </row>
    <row r="343" ht="17.1" customHeight="1" spans="1:14">
      <c r="A343" s="57"/>
      <c r="B343" s="58"/>
      <c r="C343" s="154"/>
      <c r="D343" s="116"/>
      <c r="E343" s="116"/>
      <c r="F343" s="155"/>
      <c r="G343" s="155"/>
      <c r="H343" s="57" t="s">
        <v>13229</v>
      </c>
      <c r="I343" s="58" t="s">
        <v>11869</v>
      </c>
      <c r="J343" s="153">
        <f>SUMPRODUCT('表九（录入表）'!D$6:D$345*(LEFT('表九（录入表）'!$B$6:$B$345,LEN($H343))=$H343))</f>
        <v>0</v>
      </c>
      <c r="K343" s="89">
        <f>SUMPRODUCT('表九（录入表）'!E$6:E$345*(LEFT('表九（录入表）'!$B$6:$B$345,LEN($H343))=$H343))</f>
        <v>0</v>
      </c>
      <c r="L343" s="89">
        <f ca="1">SUMPRODUCT('表九（录入表）'!F$6:F$345*(LEFT('表九（录入表）'!$B$6:$B$345,LEN($H343))=$H343))</f>
        <v>0</v>
      </c>
      <c r="M343" s="90" t="str">
        <f ca="1" t="shared" si="15"/>
        <v/>
      </c>
      <c r="N343" s="90" t="str">
        <f ca="1" t="shared" si="16"/>
        <v/>
      </c>
    </row>
    <row r="344" ht="17.1" customHeight="1" spans="1:14">
      <c r="A344" s="57"/>
      <c r="B344" s="58"/>
      <c r="C344" s="154"/>
      <c r="D344" s="116"/>
      <c r="E344" s="116"/>
      <c r="F344" s="155"/>
      <c r="G344" s="155"/>
      <c r="H344" s="57" t="s">
        <v>13230</v>
      </c>
      <c r="I344" s="58" t="s">
        <v>13231</v>
      </c>
      <c r="J344" s="153">
        <f>SUMPRODUCT('表九（录入表）'!D$6:D$345*(LEFT('表九（录入表）'!$B$6:$B$345,LEN($H344))=$H344))</f>
        <v>0</v>
      </c>
      <c r="K344" s="89">
        <f>SUMPRODUCT('表九（录入表）'!E$6:E$345*(LEFT('表九（录入表）'!$B$6:$B$345,LEN($H344))=$H344))</f>
        <v>0</v>
      </c>
      <c r="L344" s="89">
        <f ca="1">SUMPRODUCT('表九（录入表）'!F$6:F$345*(LEFT('表九（录入表）'!$B$6:$B$345,LEN($H344))=$H344))</f>
        <v>0</v>
      </c>
      <c r="M344" s="90" t="str">
        <f ca="1" t="shared" si="15"/>
        <v/>
      </c>
      <c r="N344" s="90" t="str">
        <f ca="1" t="shared" si="16"/>
        <v/>
      </c>
    </row>
    <row r="345" ht="17.1" customHeight="1" spans="1:14">
      <c r="A345" s="57"/>
      <c r="B345" s="58"/>
      <c r="C345" s="154"/>
      <c r="D345" s="116"/>
      <c r="E345" s="116"/>
      <c r="F345" s="155"/>
      <c r="G345" s="155"/>
      <c r="H345" s="57" t="s">
        <v>13232</v>
      </c>
      <c r="I345" s="58" t="s">
        <v>13233</v>
      </c>
      <c r="J345" s="153">
        <f>SUMPRODUCT('表九（录入表）'!D$6:D$345*(LEFT('表九（录入表）'!$B$6:$B$345,LEN($H345))=$H345))</f>
        <v>0</v>
      </c>
      <c r="K345" s="89">
        <f>SUMPRODUCT('表九（录入表）'!E$6:E$345*(LEFT('表九（录入表）'!$B$6:$B$345,LEN($H345))=$H345))</f>
        <v>0</v>
      </c>
      <c r="L345" s="89">
        <f ca="1">SUMPRODUCT('表九（录入表）'!F$6:F$345*(LEFT('表九（录入表）'!$B$6:$B$345,LEN($H345))=$H345))</f>
        <v>0</v>
      </c>
      <c r="M345" s="90" t="str">
        <f ca="1" t="shared" si="15"/>
        <v/>
      </c>
      <c r="N345" s="90" t="str">
        <f ca="1" t="shared" si="16"/>
        <v/>
      </c>
    </row>
    <row r="346" ht="17.1" customHeight="1" spans="1:14">
      <c r="A346" s="57"/>
      <c r="B346" s="58"/>
      <c r="C346" s="154"/>
      <c r="D346" s="116"/>
      <c r="E346" s="116"/>
      <c r="F346" s="155"/>
      <c r="G346" s="155"/>
      <c r="H346" s="57" t="s">
        <v>13234</v>
      </c>
      <c r="I346" s="58" t="s">
        <v>13235</v>
      </c>
      <c r="J346" s="153">
        <f>SUMPRODUCT('表九（录入表）'!D$6:D$345*(LEFT('表九（录入表）'!$B$6:$B$345,LEN($H346))=$H346))</f>
        <v>0</v>
      </c>
      <c r="K346" s="89">
        <f>SUMPRODUCT('表九（录入表）'!E$6:E$345*(LEFT('表九（录入表）'!$B$6:$B$345,LEN($H346))=$H346))</f>
        <v>0</v>
      </c>
      <c r="L346" s="89">
        <f ca="1">SUMPRODUCT('表九（录入表）'!F$6:F$345*(LEFT('表九（录入表）'!$B$6:$B$345,LEN($H346))=$H346))</f>
        <v>0</v>
      </c>
      <c r="M346" s="90" t="str">
        <f ca="1" t="shared" si="15"/>
        <v/>
      </c>
      <c r="N346" s="90" t="str">
        <f ca="1" t="shared" si="16"/>
        <v/>
      </c>
    </row>
    <row r="347" ht="17.1" customHeight="1" spans="1:14">
      <c r="A347" s="57"/>
      <c r="B347" s="58"/>
      <c r="C347" s="154"/>
      <c r="D347" s="116"/>
      <c r="E347" s="116"/>
      <c r="F347" s="155"/>
      <c r="G347" s="155"/>
      <c r="H347" s="57" t="s">
        <v>13236</v>
      </c>
      <c r="I347" s="58" t="s">
        <v>13237</v>
      </c>
      <c r="J347" s="153">
        <f>SUMPRODUCT('表九（录入表）'!D$6:D$345*(LEFT('表九（录入表）'!$B$6:$B$345,LEN($H347))=$H347))</f>
        <v>0</v>
      </c>
      <c r="K347" s="89">
        <f>SUMPRODUCT('表九（录入表）'!E$6:E$345*(LEFT('表九（录入表）'!$B$6:$B$345,LEN($H347))=$H347))</f>
        <v>0</v>
      </c>
      <c r="L347" s="89">
        <f ca="1">SUMPRODUCT('表九（录入表）'!F$6:F$345*(LEFT('表九（录入表）'!$B$6:$B$345,LEN($H347))=$H347))</f>
        <v>0</v>
      </c>
      <c r="M347" s="90" t="str">
        <f ca="1" t="shared" si="15"/>
        <v/>
      </c>
      <c r="N347" s="90" t="str">
        <f ca="1" t="shared" si="16"/>
        <v/>
      </c>
    </row>
    <row r="348" ht="17.1" customHeight="1" spans="1:14">
      <c r="A348" s="57"/>
      <c r="B348" s="58"/>
      <c r="C348" s="154"/>
      <c r="D348" s="116"/>
      <c r="E348" s="116"/>
      <c r="F348" s="155"/>
      <c r="G348" s="155"/>
      <c r="H348" s="57"/>
      <c r="I348" s="58"/>
      <c r="J348" s="154"/>
      <c r="K348" s="116"/>
      <c r="L348" s="116"/>
      <c r="M348" s="158"/>
      <c r="N348" s="158"/>
    </row>
    <row r="349" ht="17.1" customHeight="1" spans="1:14">
      <c r="A349" s="57"/>
      <c r="B349" s="118" t="s">
        <v>12138</v>
      </c>
      <c r="C349" s="149">
        <f>SUM(C7,C40)</f>
        <v>50000</v>
      </c>
      <c r="D349" s="149">
        <f>SUM(D7,D40)</f>
        <v>38995</v>
      </c>
      <c r="E349" s="149">
        <f ca="1">SUM(E7,E40)</f>
        <v>56000.01</v>
      </c>
      <c r="F349" s="150">
        <f ca="1" t="shared" ref="F349:G349" si="17">IFERROR($E349/C349,"")</f>
        <v>1.1200002</v>
      </c>
      <c r="G349" s="150">
        <f ca="1" t="shared" si="17"/>
        <v>1.43608180535966</v>
      </c>
      <c r="H349" s="57"/>
      <c r="I349" s="118" t="s">
        <v>12139</v>
      </c>
      <c r="J349" s="149">
        <f t="shared" ref="J349:L349" si="18">SUMPRODUCT(J$7:J$347*(LEN($H$7:$H$347)=3))</f>
        <v>130845</v>
      </c>
      <c r="K349" s="91">
        <f t="shared" si="18"/>
        <v>115505</v>
      </c>
      <c r="L349" s="91">
        <f ca="1" t="shared" si="18"/>
        <v>25976</v>
      </c>
      <c r="M349" s="90">
        <f ca="1" t="shared" ref="M349" si="19">IFERROR($L349/J349,"")</f>
        <v>0.198524972295464</v>
      </c>
      <c r="N349" s="90">
        <f ca="1" t="shared" ref="N349" si="20">IFERROR($L349/K349,"")</f>
        <v>0.224890697372408</v>
      </c>
    </row>
    <row r="350" ht="17.1" customHeight="1" spans="1:14">
      <c r="A350" s="147" t="s">
        <v>12140</v>
      </c>
      <c r="B350" s="58" t="s">
        <v>12141</v>
      </c>
      <c r="C350" s="149">
        <f t="shared" ref="C350:E350" si="21">SUM(C351,C353,C358,C360,C369,C371)</f>
        <v>445</v>
      </c>
      <c r="D350" s="149">
        <f t="shared" si="21"/>
        <v>182611</v>
      </c>
      <c r="E350" s="149">
        <f ca="1" t="shared" si="21"/>
        <v>7456</v>
      </c>
      <c r="F350" s="150">
        <f ca="1" t="shared" ref="F350:F372" si="22">IFERROR($E350/C350,"")</f>
        <v>16.7550561797753</v>
      </c>
      <c r="G350" s="150">
        <f ca="1" t="shared" ref="G350:G372" si="23">IFERROR($E350/D350,"")</f>
        <v>0.0408299609552546</v>
      </c>
      <c r="H350" s="57" t="s">
        <v>12142</v>
      </c>
      <c r="I350" s="58" t="s">
        <v>12143</v>
      </c>
      <c r="J350" s="149">
        <f t="shared" ref="J350:L350" si="24">SUM(J351,J353,J357,J359,J361:J362)</f>
        <v>30000</v>
      </c>
      <c r="K350" s="149">
        <f t="shared" si="24"/>
        <v>18901</v>
      </c>
      <c r="L350" s="149">
        <f ca="1" t="shared" si="24"/>
        <v>36611</v>
      </c>
      <c r="M350" s="90">
        <f ca="1" t="shared" ref="M350:M363" si="25">IFERROR($L350/J350,"")</f>
        <v>1.22036666666667</v>
      </c>
      <c r="N350" s="90">
        <f ca="1" t="shared" ref="N350:N363" si="26">IFERROR($L350/K350,"")</f>
        <v>1.9369874609809</v>
      </c>
    </row>
    <row r="351" ht="17.1" customHeight="1" spans="1:14">
      <c r="A351" s="147" t="s">
        <v>13238</v>
      </c>
      <c r="B351" s="58" t="s">
        <v>13239</v>
      </c>
      <c r="C351" s="159">
        <f>SUMPRODUCT('表九（录入表）'!D$6:D$345*(LEFT('表九（录入表）'!$B$6:$B$345,LEN($A351))=$A351))-C352</f>
        <v>445</v>
      </c>
      <c r="D351" s="159">
        <f>SUMPRODUCT('表九（录入表）'!E$6:E$345*(LEFT('表九（录入表）'!$B$6:$B$345,LEN($A351))=$A351))-D352</f>
        <v>9319</v>
      </c>
      <c r="E351" s="159">
        <f ca="1">SUMPRODUCT('表九（录入表）'!F$6:F$345*(LEFT('表九（录入表）'!$B$6:$B$345,LEN($A351))=$A351))-E352</f>
        <v>856</v>
      </c>
      <c r="F351" s="150">
        <f ca="1" t="shared" si="22"/>
        <v>1.92359550561798</v>
      </c>
      <c r="G351" s="150">
        <f ca="1" t="shared" si="23"/>
        <v>0.0918553492864041</v>
      </c>
      <c r="H351" s="57" t="s">
        <v>13240</v>
      </c>
      <c r="I351" s="58" t="s">
        <v>13241</v>
      </c>
      <c r="J351" s="159">
        <f>SUMPRODUCT('表九（录入表）'!D$6:D$345*(LEFT('表九（录入表）'!$B$6:$B$345,LEN($H351))=$H351))-J352</f>
        <v>0</v>
      </c>
      <c r="K351" s="159">
        <f>SUMPRODUCT('表九（录入表）'!E$6:E$345*(LEFT('表九（录入表）'!$B$6:$B$345,LEN($H351))=$H351))-K352</f>
        <v>0</v>
      </c>
      <c r="L351" s="159">
        <f ca="1">SUMPRODUCT('表九（录入表）'!F$6:F$345*(LEFT('表九（录入表）'!$B$6:$B$345,LEN($H351))=$H351))-L352</f>
        <v>0</v>
      </c>
      <c r="M351" s="90" t="str">
        <f ca="1" t="shared" si="25"/>
        <v/>
      </c>
      <c r="N351" s="90" t="str">
        <f ca="1" t="shared" si="26"/>
        <v/>
      </c>
    </row>
    <row r="352" ht="17.1" customHeight="1" spans="1:14">
      <c r="A352" s="387" t="s">
        <v>13242</v>
      </c>
      <c r="B352" s="161" t="s">
        <v>13243</v>
      </c>
      <c r="C352" s="153">
        <f>SUMPRODUCT('表九（录入表）'!D$6:D$345*(LEFT('表九（录入表）'!$B$6:$B$345,LEN($A352))=$A352))</f>
        <v>0</v>
      </c>
      <c r="D352" s="153">
        <f>SUMPRODUCT('表九（录入表）'!E$6:E$345*(LEFT('表九（录入表）'!$B$6:$B$345,LEN($A352))=$A352))</f>
        <v>0</v>
      </c>
      <c r="E352" s="153">
        <f ca="1">SUMPRODUCT('表九（录入表）'!F$6:F$345*(LEFT('表九（录入表）'!$B$6:$B$345,LEN($A352))=$A352))</f>
        <v>0</v>
      </c>
      <c r="F352" s="150" t="str">
        <f ca="1" t="shared" si="22"/>
        <v/>
      </c>
      <c r="G352" s="150" t="str">
        <f ca="1" t="shared" si="23"/>
        <v/>
      </c>
      <c r="H352" s="388" t="s">
        <v>13244</v>
      </c>
      <c r="I352" s="161" t="s">
        <v>13245</v>
      </c>
      <c r="J352" s="153">
        <f>SUMPRODUCT('表九（录入表）'!D$6:D$345*(LEFT('表九（录入表）'!$B$6:$B$345,LEN($H352))=$H352))</f>
        <v>0</v>
      </c>
      <c r="K352" s="153">
        <f>SUMPRODUCT('表九（录入表）'!E$6:E$345*(LEFT('表九（录入表）'!$B$6:$B$345,LEN($H352))=$H352))</f>
        <v>0</v>
      </c>
      <c r="L352" s="153">
        <f ca="1">SUMPRODUCT('表九（录入表）'!F$6:F$345*(LEFT('表九（录入表）'!$B$6:$B$345,LEN($H352))=$H352))</f>
        <v>0</v>
      </c>
      <c r="M352" s="90" t="str">
        <f ca="1" t="shared" si="25"/>
        <v/>
      </c>
      <c r="N352" s="90" t="str">
        <f ca="1" t="shared" si="26"/>
        <v/>
      </c>
    </row>
    <row r="353" ht="17.1" customHeight="1" spans="1:14">
      <c r="A353" s="147" t="s">
        <v>12274</v>
      </c>
      <c r="B353" s="58" t="s">
        <v>12275</v>
      </c>
      <c r="C353" s="149">
        <f>SUMPRODUCT('表九（录入表）'!D$6:D$345*(LEFT('表九（录入表）'!$B$6:$B$345,LEN($A353))=$A353))</f>
        <v>0</v>
      </c>
      <c r="D353" s="149">
        <f>SUMPRODUCT('表九（录入表）'!E$6:E$345*(LEFT('表九（录入表）'!$B$6:$B$345,LEN($A353))=$A353))</f>
        <v>0</v>
      </c>
      <c r="E353" s="149">
        <f ca="1">SUMPRODUCT('表九（录入表）'!F$6:F$345*(LEFT('表九（录入表）'!$B$6:$B$345,LEN($A353))=$A353))</f>
        <v>0</v>
      </c>
      <c r="F353" s="150" t="str">
        <f ca="1" t="shared" si="22"/>
        <v/>
      </c>
      <c r="G353" s="150" t="str">
        <f ca="1" t="shared" si="23"/>
        <v/>
      </c>
      <c r="H353" s="57" t="s">
        <v>12276</v>
      </c>
      <c r="I353" s="58" t="s">
        <v>12277</v>
      </c>
      <c r="J353" s="149">
        <f>SUMPRODUCT('表九（录入表）'!D$6:D$345*(LEFT('表九（录入表）'!$B$6:$B$345,LEN($H353))=$H353))</f>
        <v>0</v>
      </c>
      <c r="K353" s="149">
        <f>SUMPRODUCT('表九（录入表）'!E$6:E$345*(LEFT('表九（录入表）'!$B$6:$B$345,LEN($H353))=$H353))</f>
        <v>530</v>
      </c>
      <c r="L353" s="149">
        <f ca="1">SUMPRODUCT('表九（录入表）'!F$6:F$345*(LEFT('表九（录入表）'!$B$6:$B$345,LEN($H353))=$H353))</f>
        <v>3611</v>
      </c>
      <c r="M353" s="90" t="str">
        <f ca="1" t="shared" si="25"/>
        <v/>
      </c>
      <c r="N353" s="90">
        <f ca="1" t="shared" si="26"/>
        <v>6.81320754716981</v>
      </c>
    </row>
    <row r="354" ht="17.1" customHeight="1" spans="1:14">
      <c r="A354" s="383" t="s">
        <v>13246</v>
      </c>
      <c r="B354" s="58" t="s">
        <v>13247</v>
      </c>
      <c r="C354" s="149">
        <f>SUMPRODUCT('表九（录入表）'!D$6:D$345*(LEFT('表九（录入表）'!$B$6:$B$345,LEN($A354))=$A354))</f>
        <v>0</v>
      </c>
      <c r="D354" s="149">
        <f>SUMPRODUCT('表九（录入表）'!E$6:E$345*(LEFT('表九（录入表）'!$B$6:$B$345,LEN($A354))=$A354))</f>
        <v>0</v>
      </c>
      <c r="E354" s="149">
        <f ca="1">SUMPRODUCT('表九（录入表）'!F$6:F$345*(LEFT('表九（录入表）'!$B$6:$B$345,LEN($A354))=$A354))</f>
        <v>0</v>
      </c>
      <c r="F354" s="150" t="str">
        <f ca="1" t="shared" si="22"/>
        <v/>
      </c>
      <c r="G354" s="150" t="str">
        <f ca="1" t="shared" si="23"/>
        <v/>
      </c>
      <c r="H354" s="57" t="s">
        <v>13248</v>
      </c>
      <c r="I354" s="58" t="s">
        <v>13249</v>
      </c>
      <c r="J354" s="153">
        <f>SUMPRODUCT('表九（录入表）'!D$6:D$345*(LEFT('表九（录入表）'!$B$6:$B$345,LEN($H354))=$H354))</f>
        <v>0</v>
      </c>
      <c r="K354" s="153">
        <f>SUMPRODUCT('表九（录入表）'!E$6:E$345*(LEFT('表九（录入表）'!$B$6:$B$345,LEN($H354))=$H354))</f>
        <v>530</v>
      </c>
      <c r="L354" s="153">
        <f ca="1">SUMPRODUCT('表九（录入表）'!F$6:F$345*(LEFT('表九（录入表）'!$B$6:$B$345,LEN($H354))=$H354))</f>
        <v>0</v>
      </c>
      <c r="M354" s="90" t="str">
        <f ca="1" t="shared" si="25"/>
        <v/>
      </c>
      <c r="N354" s="90">
        <f ca="1" t="shared" si="26"/>
        <v>0</v>
      </c>
    </row>
    <row r="355" ht="17.1" customHeight="1" spans="1:14">
      <c r="A355" s="383" t="s">
        <v>13250</v>
      </c>
      <c r="B355" s="58" t="s">
        <v>13251</v>
      </c>
      <c r="C355" s="153">
        <f>SUMPRODUCT('表九（录入表）'!D$6:D$345*(LEFT('表九（录入表）'!$B$6:$B$345,LEN($A355))=$A355))</f>
        <v>0</v>
      </c>
      <c r="D355" s="153">
        <f>SUMPRODUCT('表九（录入表）'!E$6:E$345*(LEFT('表九（录入表）'!$B$6:$B$345,LEN($A355))=$A355))</f>
        <v>0</v>
      </c>
      <c r="E355" s="153">
        <f ca="1">SUMPRODUCT('表九（录入表）'!F$6:F$345*(LEFT('表九（录入表）'!$B$6:$B$345,LEN($A355))=$A355))</f>
        <v>0</v>
      </c>
      <c r="F355" s="150" t="str">
        <f ca="1" t="shared" si="22"/>
        <v/>
      </c>
      <c r="G355" s="150" t="str">
        <f ca="1" t="shared" si="23"/>
        <v/>
      </c>
      <c r="H355" s="57" t="s">
        <v>13252</v>
      </c>
      <c r="I355" s="58" t="s">
        <v>13253</v>
      </c>
      <c r="J355" s="153">
        <f>SUMPRODUCT('表九（录入表）'!D$6:D$345*(LEFT('表九（录入表）'!$B$6:$B$345,LEN($H355))=$H355))</f>
        <v>0</v>
      </c>
      <c r="K355" s="153">
        <f>SUMPRODUCT('表九（录入表）'!E$6:E$345*(LEFT('表九（录入表）'!$B$6:$B$345,LEN($H355))=$H355))</f>
        <v>0</v>
      </c>
      <c r="L355" s="153">
        <f ca="1">SUMPRODUCT('表九（录入表）'!F$6:F$345*(LEFT('表九（录入表）'!$B$6:$B$345,LEN($H355))=$H355))</f>
        <v>3611</v>
      </c>
      <c r="M355" s="90" t="str">
        <f ca="1" t="shared" si="25"/>
        <v/>
      </c>
      <c r="N355" s="90" t="str">
        <f ca="1" t="shared" si="26"/>
        <v/>
      </c>
    </row>
    <row r="356" ht="17.1" customHeight="1" spans="1:14">
      <c r="A356" s="383" t="s">
        <v>13254</v>
      </c>
      <c r="B356" s="58" t="s">
        <v>13255</v>
      </c>
      <c r="C356" s="153">
        <f>SUMPRODUCT('表九（录入表）'!D$6:D$345*(LEFT('表九（录入表）'!$B$6:$B$345,LEN($A356))=$A356))</f>
        <v>0</v>
      </c>
      <c r="D356" s="153">
        <f>SUMPRODUCT('表九（录入表）'!E$6:E$345*(LEFT('表九（录入表）'!$B$6:$B$345,LEN($A356))=$A356))</f>
        <v>0</v>
      </c>
      <c r="E356" s="153">
        <f ca="1">SUMPRODUCT('表九（录入表）'!F$6:F$345*(LEFT('表九（录入表）'!$B$6:$B$345,LEN($A356))=$A356))</f>
        <v>0</v>
      </c>
      <c r="F356" s="150" t="str">
        <f ca="1" t="shared" si="22"/>
        <v/>
      </c>
      <c r="G356" s="150" t="str">
        <f ca="1" t="shared" si="23"/>
        <v/>
      </c>
      <c r="H356" s="57" t="s">
        <v>13256</v>
      </c>
      <c r="I356" s="58" t="s">
        <v>13257</v>
      </c>
      <c r="J356" s="153">
        <f>SUMPRODUCT('表九（录入表）'!D$6:D$345*(LEFT('表九（录入表）'!$B$6:$B$345,LEN($H356))=$H356))</f>
        <v>0</v>
      </c>
      <c r="K356" s="153">
        <f>SUMPRODUCT('表九（录入表）'!E$6:E$345*(LEFT('表九（录入表）'!$B$6:$B$345,LEN($H356))=$H356))</f>
        <v>0</v>
      </c>
      <c r="L356" s="153">
        <f ca="1">SUMPRODUCT('表九（录入表）'!F$6:F$345*(LEFT('表九（录入表）'!$B$6:$B$345,LEN($H356))=$H356))</f>
        <v>0</v>
      </c>
      <c r="M356" s="90" t="str">
        <f ca="1" t="shared" si="25"/>
        <v/>
      </c>
      <c r="N356" s="90" t="str">
        <f ca="1" t="shared" si="26"/>
        <v/>
      </c>
    </row>
    <row r="357" ht="17.1" customHeight="1" spans="1:14">
      <c r="A357" s="383" t="s">
        <v>13258</v>
      </c>
      <c r="B357" s="58" t="s">
        <v>13259</v>
      </c>
      <c r="C357" s="153">
        <f>SUMPRODUCT('表九（录入表）'!D$6:D$345*(LEFT('表九（录入表）'!$B$6:$B$345,LEN($A357))=$A357))</f>
        <v>0</v>
      </c>
      <c r="D357" s="153">
        <f>SUMPRODUCT('表九（录入表）'!E$6:E$345*(LEFT('表九（录入表）'!$B$6:$B$345,LEN($A357))=$A357))</f>
        <v>0</v>
      </c>
      <c r="E357" s="153">
        <f ca="1">SUMPRODUCT('表九（录入表）'!F$6:F$345*(LEFT('表九（录入表）'!$B$6:$B$345,LEN($A357))=$A357))</f>
        <v>0</v>
      </c>
      <c r="F357" s="150" t="str">
        <f ca="1" t="shared" si="22"/>
        <v/>
      </c>
      <c r="G357" s="150" t="str">
        <f ca="1" t="shared" si="23"/>
        <v/>
      </c>
      <c r="H357" s="57" t="s">
        <v>12288</v>
      </c>
      <c r="I357" s="58" t="s">
        <v>12289</v>
      </c>
      <c r="J357" s="149">
        <f>SUMPRODUCT('表九（录入表）'!D$6:D$345*(LEFT('表九（录入表）'!$B$6:$B$345,LEN($H357))=$H357))</f>
        <v>30000</v>
      </c>
      <c r="K357" s="149">
        <f>SUMPRODUCT('表九（录入表）'!E$6:E$345*(LEFT('表九（录入表）'!$B$6:$B$345,LEN($H357))=$H357))</f>
        <v>11771</v>
      </c>
      <c r="L357" s="149">
        <f ca="1">SUMPRODUCT('表九（录入表）'!F$6:F$345*(LEFT('表九（录入表）'!$B$6:$B$345,LEN($H357))=$H357))</f>
        <v>33000</v>
      </c>
      <c r="M357" s="90">
        <f ca="1" t="shared" si="25"/>
        <v>1.1</v>
      </c>
      <c r="N357" s="90">
        <f ca="1" t="shared" si="26"/>
        <v>2.80350012743182</v>
      </c>
    </row>
    <row r="358" ht="17.1" customHeight="1" spans="1:14">
      <c r="A358" s="147" t="s">
        <v>12286</v>
      </c>
      <c r="B358" s="58" t="s">
        <v>12287</v>
      </c>
      <c r="C358" s="149">
        <f>SUMPRODUCT('表九（录入表）'!D$6:D$345*(LEFT('表九（录入表）'!$B$6:$B$345,LEN($A358))=$A358))</f>
        <v>0</v>
      </c>
      <c r="D358" s="149">
        <f>SUMPRODUCT('表九（录入表）'!E$6:E$345*(LEFT('表九（录入表）'!$B$6:$B$345,LEN($A358))=$A358))</f>
        <v>692</v>
      </c>
      <c r="E358" s="149">
        <f ca="1">SUMPRODUCT('表九（录入表）'!F$6:F$345*(LEFT('表九（录入表）'!$B$6:$B$345,LEN($A358))=$A358))</f>
        <v>6600</v>
      </c>
      <c r="F358" s="150" t="str">
        <f ca="1" t="shared" si="22"/>
        <v/>
      </c>
      <c r="G358" s="150">
        <f ca="1" t="shared" si="23"/>
        <v>9.53757225433526</v>
      </c>
      <c r="H358" s="57" t="s">
        <v>13260</v>
      </c>
      <c r="I358" s="58" t="s">
        <v>13261</v>
      </c>
      <c r="J358" s="153">
        <f>SUMPRODUCT('表九（录入表）'!D$6:D$345*(LEFT('表九（录入表）'!$B$6:$B$345,LEN($H358))=$H358))</f>
        <v>30000</v>
      </c>
      <c r="K358" s="153">
        <f>SUMPRODUCT('表九（录入表）'!E$6:E$345*(LEFT('表九（录入表）'!$B$6:$B$345,LEN($H358))=$H358))</f>
        <v>11771</v>
      </c>
      <c r="L358" s="153">
        <f ca="1">SUMPRODUCT('表九（录入表）'!F$6:F$345*(LEFT('表九（录入表）'!$B$6:$B$345,LEN($H358))=$H358))</f>
        <v>33000</v>
      </c>
      <c r="M358" s="90">
        <f ca="1" t="shared" si="25"/>
        <v>1.1</v>
      </c>
      <c r="N358" s="90">
        <f ca="1" t="shared" si="26"/>
        <v>2.80350012743182</v>
      </c>
    </row>
    <row r="359" ht="17.1" customHeight="1" spans="1:14">
      <c r="A359" s="147" t="s">
        <v>13262</v>
      </c>
      <c r="B359" s="58" t="s">
        <v>13263</v>
      </c>
      <c r="C359" s="153">
        <f>SUMPRODUCT('表九（录入表）'!D$6:D$345*(LEFT('表九（录入表）'!$B$6:$B$345,LEN($A359))=$A359))</f>
        <v>0</v>
      </c>
      <c r="D359" s="153">
        <f>SUMPRODUCT('表九（录入表）'!E$6:E$345*(LEFT('表九（录入表）'!$B$6:$B$345,LEN($A359))=$A359))</f>
        <v>692</v>
      </c>
      <c r="E359" s="153">
        <f ca="1">SUMPRODUCT('表九（录入表）'!F$6:F$345*(LEFT('表九（录入表）'!$B$6:$B$345,LEN($A359))=$A359))</f>
        <v>6600</v>
      </c>
      <c r="F359" s="150" t="str">
        <f ca="1" t="shared" si="22"/>
        <v/>
      </c>
      <c r="G359" s="150">
        <f ca="1" t="shared" si="23"/>
        <v>9.53757225433526</v>
      </c>
      <c r="H359" s="57" t="s">
        <v>12292</v>
      </c>
      <c r="I359" s="58" t="s">
        <v>12293</v>
      </c>
      <c r="J359" s="149">
        <f>SUMPRODUCT('表九（录入表）'!D$6:D$345*(LEFT('表九（录入表）'!$B$6:$B$345,LEN($H359))=$H359))</f>
        <v>0</v>
      </c>
      <c r="K359" s="149">
        <f>SUMPRODUCT('表九（录入表）'!E$6:E$345*(LEFT('表九（录入表）'!$B$6:$B$345,LEN($H359))=$H359))</f>
        <v>6600</v>
      </c>
      <c r="L359" s="149">
        <f ca="1">SUMPRODUCT('表九（录入表）'!F$6:F$345*(LEFT('表九（录入表）'!$B$6:$B$345,LEN($H359))=$H359))</f>
        <v>0</v>
      </c>
      <c r="M359" s="90" t="str">
        <f ca="1" t="shared" si="25"/>
        <v/>
      </c>
      <c r="N359" s="90">
        <f ca="1" t="shared" si="26"/>
        <v>0</v>
      </c>
    </row>
    <row r="360" ht="17.1" customHeight="1" spans="1:14">
      <c r="A360" s="147" t="s">
        <v>12290</v>
      </c>
      <c r="B360" s="58" t="s">
        <v>12291</v>
      </c>
      <c r="C360" s="149">
        <f>SUMPRODUCT('表九（录入表）'!D$6:D$345*(LEFT('表九（录入表）'!$B$6:$B$345,LEN($A360))=$A360))</f>
        <v>0</v>
      </c>
      <c r="D360" s="149">
        <f>SUMPRODUCT('表九（录入表）'!E$6:E$345*(LEFT('表九（录入表）'!$B$6:$B$345,LEN($A360))=$A360))</f>
        <v>0</v>
      </c>
      <c r="E360" s="149">
        <f ca="1">SUMPRODUCT('表九（录入表）'!F$6:F$345*(LEFT('表九（录入表）'!$B$6:$B$345,LEN($A360))=$A360))</f>
        <v>0</v>
      </c>
      <c r="F360" s="150" t="str">
        <f ca="1" t="shared" si="22"/>
        <v/>
      </c>
      <c r="G360" s="150" t="str">
        <f ca="1" t="shared" si="23"/>
        <v/>
      </c>
      <c r="H360" s="57" t="s">
        <v>13264</v>
      </c>
      <c r="I360" s="58" t="s">
        <v>13265</v>
      </c>
      <c r="J360" s="153">
        <f>SUMPRODUCT('表九（录入表）'!D$6:D$345*(LEFT('表九（录入表）'!$B$6:$B$345,LEN($H360))=$H360))</f>
        <v>0</v>
      </c>
      <c r="K360" s="153">
        <f>SUMPRODUCT('表九（录入表）'!E$6:E$345*(LEFT('表九（录入表）'!$B$6:$B$345,LEN($H360))=$H360))</f>
        <v>6600</v>
      </c>
      <c r="L360" s="153">
        <f ca="1">SUMPRODUCT('表九（录入表）'!F$6:F$345*(LEFT('表九（录入表）'!$B$6:$B$345,LEN($H360))=$H360))</f>
        <v>0</v>
      </c>
      <c r="M360" s="90" t="str">
        <f ca="1" t="shared" si="25"/>
        <v/>
      </c>
      <c r="N360" s="90">
        <f ca="1" t="shared" si="26"/>
        <v>0</v>
      </c>
    </row>
    <row r="361" ht="17.1" customHeight="1" spans="1:14">
      <c r="A361" s="147" t="s">
        <v>13266</v>
      </c>
      <c r="B361" s="58" t="s">
        <v>13267</v>
      </c>
      <c r="C361" s="149">
        <f>SUMPRODUCT('表九（录入表）'!D$6:D$345*(LEFT('表九（录入表）'!$B$6:$B$345,LEN($A361))=$A361))</f>
        <v>0</v>
      </c>
      <c r="D361" s="149">
        <f>SUMPRODUCT('表九（录入表）'!E$6:E$345*(LEFT('表九（录入表）'!$B$6:$B$345,LEN($A361))=$A361))</f>
        <v>0</v>
      </c>
      <c r="E361" s="149">
        <f ca="1">SUMPRODUCT('表九（录入表）'!F$6:F$345*(LEFT('表九（录入表）'!$B$6:$B$345,LEN($A361))=$A361))</f>
        <v>0</v>
      </c>
      <c r="F361" s="150" t="str">
        <f ca="1" t="shared" si="22"/>
        <v/>
      </c>
      <c r="G361" s="150" t="str">
        <f ca="1" t="shared" si="23"/>
        <v/>
      </c>
      <c r="H361" s="57" t="s">
        <v>12306</v>
      </c>
      <c r="I361" s="58" t="s">
        <v>12307</v>
      </c>
      <c r="J361" s="149">
        <f>SUMPRODUCT('表九（录入表）'!D$6:D$345*(LEFT('表九（录入表）'!$B$6:$B$345,LEN($H361))=$H361))</f>
        <v>0</v>
      </c>
      <c r="K361" s="149">
        <f>SUMPRODUCT('表九（录入表）'!E$6:E$345*(LEFT('表九（录入表）'!$B$6:$B$345,LEN($H361))=$H361))</f>
        <v>0</v>
      </c>
      <c r="L361" s="149">
        <f ca="1">SUMPRODUCT('表九（录入表）'!F$6:F$345*(LEFT('表九（录入表）'!$B$6:$B$345,LEN($H361))=$H361))</f>
        <v>0</v>
      </c>
      <c r="M361" s="90" t="str">
        <f ca="1" t="shared" si="25"/>
        <v/>
      </c>
      <c r="N361" s="90" t="str">
        <f ca="1" t="shared" si="26"/>
        <v/>
      </c>
    </row>
    <row r="362" ht="17.1" customHeight="1" spans="1:14">
      <c r="A362" s="147" t="s">
        <v>13268</v>
      </c>
      <c r="B362" s="58" t="s">
        <v>13269</v>
      </c>
      <c r="C362" s="153">
        <f>SUMPRODUCT('表九（录入表）'!D$6:D$345*(LEFT('表九（录入表）'!$B$6:$B$345,LEN($A362))=$A362))</f>
        <v>0</v>
      </c>
      <c r="D362" s="153">
        <f>SUMPRODUCT('表九（录入表）'!E$6:E$345*(LEFT('表九（录入表）'!$B$6:$B$345,LEN($A362))=$A362))</f>
        <v>0</v>
      </c>
      <c r="E362" s="153">
        <f ca="1">SUMPRODUCT('表九（录入表）'!F$6:F$345*(LEFT('表九（录入表）'!$B$6:$B$345,LEN($A362))=$A362))</f>
        <v>0</v>
      </c>
      <c r="F362" s="150" t="str">
        <f ca="1" t="shared" si="22"/>
        <v/>
      </c>
      <c r="G362" s="150" t="str">
        <f ca="1" t="shared" si="23"/>
        <v/>
      </c>
      <c r="H362" s="57" t="s">
        <v>13270</v>
      </c>
      <c r="I362" s="58" t="s">
        <v>13271</v>
      </c>
      <c r="J362" s="149">
        <f>SUMPRODUCT('表九（录入表）'!D$6:D$345*(LEFT('表九（录入表）'!$B$6:$B$345,LEN($H362))=$H362))</f>
        <v>0</v>
      </c>
      <c r="K362" s="149">
        <f>SUMPRODUCT('表九（录入表）'!E$6:E$345*(LEFT('表九（录入表）'!$B$6:$B$345,LEN($H362))=$H362))</f>
        <v>0</v>
      </c>
      <c r="L362" s="149">
        <f ca="1">SUMPRODUCT('表九（录入表）'!F$6:F$345*(LEFT('表九（录入表）'!$B$6:$B$345,LEN($H362))=$H362))</f>
        <v>0</v>
      </c>
      <c r="M362" s="90" t="str">
        <f ca="1" t="shared" si="25"/>
        <v/>
      </c>
      <c r="N362" s="90" t="str">
        <f ca="1" t="shared" si="26"/>
        <v/>
      </c>
    </row>
    <row r="363" ht="17.1" customHeight="1" spans="1:14">
      <c r="A363" s="147" t="s">
        <v>13272</v>
      </c>
      <c r="B363" s="58" t="s">
        <v>13273</v>
      </c>
      <c r="C363" s="153">
        <f>SUMPRODUCT('表九（录入表）'!D$6:D$345*(LEFT('表九（录入表）'!$B$6:$B$345,LEN($A363))=$A363))</f>
        <v>0</v>
      </c>
      <c r="D363" s="153">
        <f>SUMPRODUCT('表九（录入表）'!E$6:E$345*(LEFT('表九（录入表）'!$B$6:$B$345,LEN($A363))=$A363))</f>
        <v>0</v>
      </c>
      <c r="E363" s="153">
        <f ca="1">SUMPRODUCT('表九（录入表）'!F$6:F$345*(LEFT('表九（录入表）'!$B$6:$B$345,LEN($A363))=$A363))</f>
        <v>0</v>
      </c>
      <c r="F363" s="150" t="str">
        <f ca="1" t="shared" si="22"/>
        <v/>
      </c>
      <c r="G363" s="150" t="str">
        <f ca="1" t="shared" si="23"/>
        <v/>
      </c>
      <c r="H363" s="57" t="s">
        <v>13274</v>
      </c>
      <c r="I363" s="58" t="s">
        <v>13275</v>
      </c>
      <c r="J363" s="153">
        <f>SUMPRODUCT('表九（录入表）'!D$6:D$345*(LEFT('表九（录入表）'!$B$6:$B$345,LEN($H363))=$H363))</f>
        <v>0</v>
      </c>
      <c r="K363" s="153">
        <f>SUMPRODUCT('表九（录入表）'!E$6:E$345*(LEFT('表九（录入表）'!$B$6:$B$345,LEN($H363))=$H363))</f>
        <v>0</v>
      </c>
      <c r="L363" s="153">
        <f ca="1">SUMPRODUCT('表九（录入表）'!F$6:F$345*(LEFT('表九（录入表）'!$B$6:$B$345,LEN($H363))=$H363))</f>
        <v>0</v>
      </c>
      <c r="M363" s="90" t="str">
        <f ca="1" t="shared" si="25"/>
        <v/>
      </c>
      <c r="N363" s="90" t="str">
        <f ca="1" t="shared" si="26"/>
        <v/>
      </c>
    </row>
    <row r="364" ht="17.1" customHeight="1" spans="1:14">
      <c r="A364" s="147" t="s">
        <v>13276</v>
      </c>
      <c r="B364" s="58" t="s">
        <v>13277</v>
      </c>
      <c r="C364" s="153">
        <f>SUMPRODUCT('表九（录入表）'!D$6:D$345*(LEFT('表九（录入表）'!$B$6:$B$345,LEN($A364))=$A364))</f>
        <v>0</v>
      </c>
      <c r="D364" s="153">
        <f>SUMPRODUCT('表九（录入表）'!E$6:E$345*(LEFT('表九（录入表）'!$B$6:$B$345,LEN($A364))=$A364))</f>
        <v>0</v>
      </c>
      <c r="E364" s="153">
        <f ca="1">SUMPRODUCT('表九（录入表）'!F$6:F$345*(LEFT('表九（录入表）'!$B$6:$B$345,LEN($A364))=$A364))</f>
        <v>0</v>
      </c>
      <c r="F364" s="150" t="str">
        <f ca="1" t="shared" si="22"/>
        <v/>
      </c>
      <c r="G364" s="150" t="str">
        <f ca="1" t="shared" si="23"/>
        <v/>
      </c>
      <c r="H364" s="57"/>
      <c r="I364" s="58"/>
      <c r="J364" s="116"/>
      <c r="K364" s="116"/>
      <c r="L364" s="116"/>
      <c r="M364" s="57"/>
      <c r="N364" s="57"/>
    </row>
    <row r="365" ht="17.1" customHeight="1" spans="1:14">
      <c r="A365" s="147" t="s">
        <v>13278</v>
      </c>
      <c r="B365" s="58" t="s">
        <v>13279</v>
      </c>
      <c r="C365" s="153">
        <f>SUMPRODUCT('表九（录入表）'!D$6:D$345*(LEFT('表九（录入表）'!$B$6:$B$345,LEN($A365))=$A365))</f>
        <v>0</v>
      </c>
      <c r="D365" s="153">
        <f>SUMPRODUCT('表九（录入表）'!E$6:E$345*(LEFT('表九（录入表）'!$B$6:$B$345,LEN($A365))=$A365))</f>
        <v>0</v>
      </c>
      <c r="E365" s="153">
        <f ca="1">SUMPRODUCT('表九（录入表）'!F$6:F$345*(LEFT('表九（录入表）'!$B$6:$B$345,LEN($A365))=$A365))</f>
        <v>0</v>
      </c>
      <c r="F365" s="150" t="str">
        <f ca="1" t="shared" si="22"/>
        <v/>
      </c>
      <c r="G365" s="150" t="str">
        <f ca="1" t="shared" si="23"/>
        <v/>
      </c>
      <c r="H365" s="57"/>
      <c r="I365" s="58"/>
      <c r="J365" s="116"/>
      <c r="K365" s="116"/>
      <c r="L365" s="116"/>
      <c r="M365" s="57"/>
      <c r="N365" s="57"/>
    </row>
    <row r="366" ht="17.1" customHeight="1" spans="1:14">
      <c r="A366" s="147" t="s">
        <v>13280</v>
      </c>
      <c r="B366" s="58" t="s">
        <v>13281</v>
      </c>
      <c r="C366" s="153">
        <f>SUMPRODUCT('表九（录入表）'!D$6:D$345*(LEFT('表九（录入表）'!$B$6:$B$345,LEN($A366))=$A366))</f>
        <v>0</v>
      </c>
      <c r="D366" s="153">
        <f>SUMPRODUCT('表九（录入表）'!E$6:E$345*(LEFT('表九（录入表）'!$B$6:$B$345,LEN($A366))=$A366))</f>
        <v>0</v>
      </c>
      <c r="E366" s="153">
        <f ca="1">SUMPRODUCT('表九（录入表）'!F$6:F$345*(LEFT('表九（录入表）'!$B$6:$B$345,LEN($A366))=$A366))</f>
        <v>0</v>
      </c>
      <c r="F366" s="150" t="str">
        <f ca="1" t="shared" si="22"/>
        <v/>
      </c>
      <c r="G366" s="150" t="str">
        <f ca="1" t="shared" si="23"/>
        <v/>
      </c>
      <c r="H366" s="57"/>
      <c r="I366" s="58"/>
      <c r="J366" s="116"/>
      <c r="K366" s="116"/>
      <c r="L366" s="116"/>
      <c r="M366" s="57"/>
      <c r="N366" s="57"/>
    </row>
    <row r="367" ht="17.1" customHeight="1" spans="1:14">
      <c r="A367" s="147" t="s">
        <v>13282</v>
      </c>
      <c r="B367" s="58" t="s">
        <v>13283</v>
      </c>
      <c r="C367" s="153">
        <f>SUMPRODUCT('表九（录入表）'!D$6:D$345*(LEFT('表九（录入表）'!$B$6:$B$345,LEN($A367))=$A367))</f>
        <v>0</v>
      </c>
      <c r="D367" s="153">
        <f>SUMPRODUCT('表九（录入表）'!E$6:E$345*(LEFT('表九（录入表）'!$B$6:$B$345,LEN($A367))=$A367))</f>
        <v>0</v>
      </c>
      <c r="E367" s="153">
        <f ca="1">SUMPRODUCT('表九（录入表）'!F$6:F$345*(LEFT('表九（录入表）'!$B$6:$B$345,LEN($A367))=$A367))</f>
        <v>0</v>
      </c>
      <c r="F367" s="150" t="str">
        <f ca="1" t="shared" si="22"/>
        <v/>
      </c>
      <c r="G367" s="150" t="str">
        <f ca="1" t="shared" si="23"/>
        <v/>
      </c>
      <c r="H367" s="57"/>
      <c r="I367" s="58"/>
      <c r="J367" s="116"/>
      <c r="K367" s="116"/>
      <c r="L367" s="116"/>
      <c r="M367" s="57"/>
      <c r="N367" s="57"/>
    </row>
    <row r="368" ht="17.1" customHeight="1" spans="1:14">
      <c r="A368" s="147" t="s">
        <v>13284</v>
      </c>
      <c r="B368" s="58" t="s">
        <v>13285</v>
      </c>
      <c r="C368" s="153">
        <f>SUMPRODUCT('表九（录入表）'!D$6:D$345*(LEFT('表九（录入表）'!$B$6:$B$345,LEN($A368))=$A368))</f>
        <v>0</v>
      </c>
      <c r="D368" s="153">
        <f>SUMPRODUCT('表九（录入表）'!E$6:E$345*(LEFT('表九（录入表）'!$B$6:$B$345,LEN($A368))=$A368))</f>
        <v>0</v>
      </c>
      <c r="E368" s="153">
        <f ca="1">SUMPRODUCT('表九（录入表）'!F$6:F$345*(LEFT('表九（录入表）'!$B$6:$B$345,LEN($A368))=$A368))</f>
        <v>0</v>
      </c>
      <c r="F368" s="150" t="str">
        <f ca="1" t="shared" si="22"/>
        <v/>
      </c>
      <c r="G368" s="150" t="str">
        <f ca="1" t="shared" si="23"/>
        <v/>
      </c>
      <c r="H368" s="57"/>
      <c r="I368" s="58"/>
      <c r="J368" s="116"/>
      <c r="K368" s="116"/>
      <c r="L368" s="116"/>
      <c r="M368" s="57"/>
      <c r="N368" s="57"/>
    </row>
    <row r="369" ht="17.1" customHeight="1" spans="1:14">
      <c r="A369" s="147" t="s">
        <v>12304</v>
      </c>
      <c r="B369" s="58" t="s">
        <v>12305</v>
      </c>
      <c r="C369" s="149">
        <f>SUMPRODUCT('表九（录入表）'!D$6:D$345*(LEFT('表九（录入表）'!$B$6:$B$345,LEN($A369))=$A369))</f>
        <v>0</v>
      </c>
      <c r="D369" s="149">
        <f>SUMPRODUCT('表九（录入表）'!E$6:E$345*(LEFT('表九（录入表）'!$B$6:$B$345,LEN($A369))=$A369))</f>
        <v>172600</v>
      </c>
      <c r="E369" s="149">
        <f ca="1">SUMPRODUCT('表九（录入表）'!F$6:F$345*(LEFT('表九（录入表）'!$B$6:$B$345,LEN($A369))=$A369))</f>
        <v>0</v>
      </c>
      <c r="F369" s="150" t="str">
        <f ca="1" t="shared" si="22"/>
        <v/>
      </c>
      <c r="G369" s="150">
        <f ca="1" t="shared" si="23"/>
        <v>0</v>
      </c>
      <c r="H369" s="57"/>
      <c r="I369" s="58"/>
      <c r="J369" s="116"/>
      <c r="K369" s="116"/>
      <c r="L369" s="116"/>
      <c r="M369" s="57"/>
      <c r="N369" s="57"/>
    </row>
    <row r="370" ht="17.1" customHeight="1" spans="1:14">
      <c r="A370" s="147" t="s">
        <v>13286</v>
      </c>
      <c r="B370" s="58" t="s">
        <v>13287</v>
      </c>
      <c r="C370" s="153">
        <f>SUMPRODUCT('表九（录入表）'!D$6:D$345*(LEFT('表九（录入表）'!$B$6:$B$345,LEN($A370))=$A370))</f>
        <v>0</v>
      </c>
      <c r="D370" s="153">
        <f>SUMPRODUCT('表九（录入表）'!E$6:E$345*(LEFT('表九（录入表）'!$B$6:$B$345,LEN($A370))=$A370))</f>
        <v>172600</v>
      </c>
      <c r="E370" s="153">
        <f ca="1">SUMPRODUCT('表九（录入表）'!F$6:F$345*(LEFT('表九（录入表）'!$B$6:$B$345,LEN($A370))=$A370))</f>
        <v>0</v>
      </c>
      <c r="F370" s="150" t="str">
        <f ca="1" t="shared" si="22"/>
        <v/>
      </c>
      <c r="G370" s="150">
        <f ca="1" t="shared" si="23"/>
        <v>0</v>
      </c>
      <c r="H370" s="57"/>
      <c r="I370" s="58"/>
      <c r="J370" s="116"/>
      <c r="K370" s="116"/>
      <c r="L370" s="116"/>
      <c r="M370" s="57"/>
      <c r="N370" s="57"/>
    </row>
    <row r="371" ht="17.1" customHeight="1" spans="1:14">
      <c r="A371" s="147" t="s">
        <v>13288</v>
      </c>
      <c r="B371" s="58" t="s">
        <v>13289</v>
      </c>
      <c r="C371" s="149">
        <f>SUMPRODUCT('表九（录入表）'!D$6:D$345*(LEFT('表九（录入表）'!$B$6:$B$345,LEN($A371))=$A371))</f>
        <v>0</v>
      </c>
      <c r="D371" s="149">
        <f>SUMPRODUCT('表九（录入表）'!E$6:E$345*(LEFT('表九（录入表）'!$B$6:$B$345,LEN($A371))=$A371))</f>
        <v>0</v>
      </c>
      <c r="E371" s="149">
        <f ca="1">SUMPRODUCT('表九（录入表）'!F$6:F$345*(LEFT('表九（录入表）'!$B$6:$B$345,LEN($A371))=$A371))</f>
        <v>0</v>
      </c>
      <c r="F371" s="150" t="str">
        <f ca="1" t="shared" si="22"/>
        <v/>
      </c>
      <c r="G371" s="150" t="str">
        <f ca="1" t="shared" si="23"/>
        <v/>
      </c>
      <c r="H371" s="57"/>
      <c r="I371" s="58"/>
      <c r="J371" s="116"/>
      <c r="K371" s="116"/>
      <c r="L371" s="116"/>
      <c r="M371" s="57"/>
      <c r="N371" s="57"/>
    </row>
    <row r="372" ht="17.1" customHeight="1" spans="1:14">
      <c r="A372" s="147" t="s">
        <v>13290</v>
      </c>
      <c r="B372" s="58" t="s">
        <v>13291</v>
      </c>
      <c r="C372" s="153">
        <f>SUMPRODUCT('表九（录入表）'!D$6:D$345*(LEFT('表九（录入表）'!$B$6:$B$345,LEN($A372))=$A372))</f>
        <v>0</v>
      </c>
      <c r="D372" s="153">
        <f>SUMPRODUCT('表九（录入表）'!E$6:E$345*(LEFT('表九（录入表）'!$B$6:$B$345,LEN($A372))=$A372))</f>
        <v>0</v>
      </c>
      <c r="E372" s="153">
        <f ca="1">SUMPRODUCT('表九（录入表）'!F$6:F$345*(LEFT('表九（录入表）'!$B$6:$B$345,LEN($A372))=$A372))</f>
        <v>0</v>
      </c>
      <c r="F372" s="150" t="str">
        <f ca="1" t="shared" si="22"/>
        <v/>
      </c>
      <c r="G372" s="150" t="str">
        <f ca="1" t="shared" si="23"/>
        <v/>
      </c>
      <c r="H372" s="57"/>
      <c r="I372" s="58"/>
      <c r="J372" s="116"/>
      <c r="K372" s="116"/>
      <c r="L372" s="116"/>
      <c r="M372" s="57"/>
      <c r="N372" s="57"/>
    </row>
    <row r="373" ht="17.1" customHeight="1" spans="1:14">
      <c r="A373" s="64"/>
      <c r="B373" s="129"/>
      <c r="C373" s="163"/>
      <c r="D373" s="163"/>
      <c r="E373" s="163"/>
      <c r="F373" s="64"/>
      <c r="G373" s="64"/>
      <c r="H373" s="57"/>
      <c r="I373" s="58"/>
      <c r="J373" s="116"/>
      <c r="K373" s="116"/>
      <c r="L373" s="116"/>
      <c r="M373" s="57"/>
      <c r="N373" s="57"/>
    </row>
    <row r="374" ht="17.1" customHeight="1" spans="1:14">
      <c r="A374" s="147" t="s">
        <v>12351</v>
      </c>
      <c r="B374" s="58" t="s">
        <v>12352</v>
      </c>
      <c r="C374" s="149">
        <f>SUMPRODUCT('表九（录入表）'!D$6:D$345*(LEFT('表九（录入表）'!$B$6:$B$345,LEN($A374))=$A374))</f>
        <v>114200</v>
      </c>
      <c r="D374" s="149">
        <f>SUMPRODUCT('表九（录入表）'!E$6:E$345*(LEFT('表九（录入表）'!$B$6:$B$345,LEN($A374))=$A374))</f>
        <v>0</v>
      </c>
      <c r="E374" s="149">
        <f ca="1">SUMPRODUCT('表九（录入表）'!F$6:F$345*(LEFT('表九（录入表）'!$B$6:$B$345,LEN($A374))=$A374))</f>
        <v>0</v>
      </c>
      <c r="F374" s="150">
        <f ca="1" t="shared" ref="F374:F376" si="27">IFERROR($E374/C374,"")</f>
        <v>0</v>
      </c>
      <c r="G374" s="150" t="str">
        <f ca="1" t="shared" ref="G374:G376" si="28">IFERROR($E374/D374,"")</f>
        <v/>
      </c>
      <c r="H374" s="57" t="s">
        <v>12353</v>
      </c>
      <c r="I374" s="58" t="s">
        <v>12354</v>
      </c>
      <c r="J374" s="149">
        <f>SUMPRODUCT('表九（录入表）'!D$6:D$345*(LEFT('表九（录入表）'!$B$6:$B$345,LEN($H374))=$H374))</f>
        <v>3800</v>
      </c>
      <c r="K374" s="149">
        <f>SUMPRODUCT('表九（录入表）'!E$6:E$345*(LEFT('表九（录入表）'!$B$6:$B$345,LEN($H374))=$H374))</f>
        <v>87200</v>
      </c>
      <c r="L374" s="149">
        <f ca="1">SUMPRODUCT('表九（录入表）'!F$6:F$345*(LEFT('表九（录入表）'!$B$6:$B$345,LEN($H374))=$H374))</f>
        <v>869</v>
      </c>
      <c r="M374" s="90">
        <f ca="1" t="shared" ref="M374:M375" si="29">IFERROR($L374/J374,"")</f>
        <v>0.228684210526316</v>
      </c>
      <c r="N374" s="90">
        <f ca="1" t="shared" ref="N374:N375" si="30">IFERROR($L374/K374,"")</f>
        <v>0.00996559633027523</v>
      </c>
    </row>
    <row r="375" ht="17.1" customHeight="1" spans="1:14">
      <c r="A375" s="147" t="s">
        <v>12355</v>
      </c>
      <c r="B375" s="58" t="s">
        <v>12356</v>
      </c>
      <c r="C375" s="149">
        <f>SUMPRODUCT('表九（录入表）'!D$6:D$345*(LEFT('表九（录入表）'!$B$6:$B$345,LEN($A375))=$A375))</f>
        <v>114200</v>
      </c>
      <c r="D375" s="149">
        <f>SUMPRODUCT('表九（录入表）'!E$6:E$345*(LEFT('表九（录入表）'!$B$6:$B$345,LEN($A375))=$A375))</f>
        <v>0</v>
      </c>
      <c r="E375" s="149">
        <f ca="1">SUMPRODUCT('表九（录入表）'!F$6:F$345*(LEFT('表九（录入表）'!$B$6:$B$345,LEN($A375))=$A375))</f>
        <v>0</v>
      </c>
      <c r="F375" s="150">
        <f ca="1" t="shared" si="27"/>
        <v>0</v>
      </c>
      <c r="G375" s="150" t="str">
        <f ca="1" t="shared" si="28"/>
        <v/>
      </c>
      <c r="H375" s="57" t="s">
        <v>13292</v>
      </c>
      <c r="I375" s="58" t="s">
        <v>13293</v>
      </c>
      <c r="J375" s="153">
        <f>SUMPRODUCT('表九（录入表）'!D$6:D$345*(LEFT('表九（录入表）'!$B$6:$B$345,LEN($H375))=$H375))</f>
        <v>3800</v>
      </c>
      <c r="K375" s="153">
        <f>SUMPRODUCT('表九（录入表）'!E$6:E$345*(LEFT('表九（录入表）'!$B$6:$B$345,LEN($H375))=$H375))</f>
        <v>87200</v>
      </c>
      <c r="L375" s="153">
        <f ca="1">SUMPRODUCT('表九（录入表）'!F$6:F$345*(LEFT('表九（录入表）'!$B$6:$B$345,LEN($H375))=$H375))</f>
        <v>869</v>
      </c>
      <c r="M375" s="90">
        <f ca="1" t="shared" si="29"/>
        <v>0.228684210526316</v>
      </c>
      <c r="N375" s="90">
        <f ca="1" t="shared" si="30"/>
        <v>0.00996559633027523</v>
      </c>
    </row>
    <row r="376" ht="17.1" customHeight="1" spans="1:14">
      <c r="A376" s="147" t="s">
        <v>13294</v>
      </c>
      <c r="B376" s="58" t="s">
        <v>13295</v>
      </c>
      <c r="C376" s="153">
        <f>SUMPRODUCT('表九（录入表）'!D$6:D$345*(LEFT('表九（录入表）'!$B$6:$B$345,LEN($A376))=$A376))</f>
        <v>114200</v>
      </c>
      <c r="D376" s="153">
        <f>SUMPRODUCT('表九（录入表）'!E$6:E$345*(LEFT('表九（录入表）'!$B$6:$B$345,LEN($A376))=$A376))</f>
        <v>0</v>
      </c>
      <c r="E376" s="153">
        <f ca="1">SUMPRODUCT('表九（录入表）'!F$6:F$345*(LEFT('表九（录入表）'!$B$6:$B$345,LEN($A376))=$A376))</f>
        <v>0</v>
      </c>
      <c r="F376" s="150">
        <f ca="1" t="shared" si="27"/>
        <v>0</v>
      </c>
      <c r="G376" s="150" t="str">
        <f ca="1" t="shared" si="28"/>
        <v/>
      </c>
      <c r="H376" s="57"/>
      <c r="I376" s="58"/>
      <c r="J376" s="116"/>
      <c r="K376" s="116"/>
      <c r="L376" s="116"/>
      <c r="M376" s="57"/>
      <c r="N376" s="57"/>
    </row>
    <row r="377" ht="17.1" customHeight="1" spans="1:14">
      <c r="A377" s="57"/>
      <c r="B377" s="58"/>
      <c r="C377" s="154"/>
      <c r="D377" s="116"/>
      <c r="E377" s="116"/>
      <c r="F377" s="116"/>
      <c r="G377" s="116"/>
      <c r="H377" s="57"/>
      <c r="I377" s="58"/>
      <c r="J377" s="116"/>
      <c r="K377" s="116"/>
      <c r="L377" s="116"/>
      <c r="M377" s="57"/>
      <c r="N377" s="57"/>
    </row>
    <row r="378" ht="17.1" customHeight="1" spans="1:14">
      <c r="A378" s="57"/>
      <c r="B378" s="118" t="s">
        <v>9809</v>
      </c>
      <c r="C378" s="149">
        <f t="shared" ref="C378:E378" si="31">SUM(C349,C350,C374)</f>
        <v>164645</v>
      </c>
      <c r="D378" s="91">
        <f t="shared" si="31"/>
        <v>221606</v>
      </c>
      <c r="E378" s="91">
        <f ca="1" t="shared" si="31"/>
        <v>63456.01</v>
      </c>
      <c r="F378" s="150">
        <f ca="1" t="shared" ref="F378" si="32">IFERROR($E378/C378,"")</f>
        <v>0.38541109660178</v>
      </c>
      <c r="G378" s="150">
        <f ca="1" t="shared" ref="G378" si="33">IFERROR($E378/D378,"")</f>
        <v>0.286346082687292</v>
      </c>
      <c r="H378" s="57"/>
      <c r="I378" s="118" t="s">
        <v>10247</v>
      </c>
      <c r="J378" s="149">
        <f>SUM(J349,J350,J374)</f>
        <v>164645</v>
      </c>
      <c r="K378" s="149">
        <f t="shared" ref="K378:L378" si="34">SUM(K349,K350,K374)</f>
        <v>221606</v>
      </c>
      <c r="L378" s="149">
        <f ca="1" t="shared" si="34"/>
        <v>63456</v>
      </c>
      <c r="M378" s="90">
        <f ca="1" t="shared" ref="M378" si="35">IFERROR($L378/J378,"")</f>
        <v>0.385411035865043</v>
      </c>
      <c r="N378" s="90">
        <f ca="1" t="shared" ref="N378" si="36">IFERROR($L378/K378,"")</f>
        <v>0.28634603756216</v>
      </c>
    </row>
    <row r="379" ht="32.1" customHeight="1" spans="1:14">
      <c r="C379" s="96">
        <f>IF(ABS(C378-J378)&gt;0.5,"请检查平衡！",0)</f>
        <v>0</v>
      </c>
      <c r="D379" s="96">
        <f>IF(ABS(D378-K378)&gt;0.5,"请检查平衡！",0)</f>
        <v>0</v>
      </c>
      <c r="E379" s="96">
        <f ca="1">IF(ABS(E378-L378)&gt;0.5,"请检查平衡！",0)</f>
        <v>0</v>
      </c>
      <c r="H379" s="70">
        <v>0</v>
      </c>
    </row>
  </sheetData>
  <sheetProtection algorithmName="SHA-512" hashValue="TJ2Tak2l4EOcRwYyCZLM0dGINYLN11OtKysoByyoFyWoDquqFhaZaEQdr8WrcTPiac/VB+/Z/KJnrx3/haz6xg==" saltValue="Apv2Ko7HdqEnnqW0IMmQ0g==" spinCount="100000" sheet="1" formatColumns="0" formatRows="0" autoFilter="0" objects="1" scenarios="1"/>
  <sortState ref="A8:B57">
    <sortCondition ref="A8:A57"/>
  </sortState>
  <mergeCells count="13">
    <mergeCell ref="A2:N2"/>
    <mergeCell ref="A4:G4"/>
    <mergeCell ref="H4:N4"/>
    <mergeCell ref="E5:G5"/>
    <mergeCell ref="L5:N5"/>
    <mergeCell ref="A5:A6"/>
    <mergeCell ref="B5:B6"/>
    <mergeCell ref="C5:C6"/>
    <mergeCell ref="D5:D6"/>
    <mergeCell ref="H5:H6"/>
    <mergeCell ref="I5:I6"/>
    <mergeCell ref="J5:J6"/>
    <mergeCell ref="K5:K6"/>
  </mergeCells>
  <printOptions horizontalCentered="1"/>
  <pageMargins left="0.47244094488189" right="0.47244094488189" top="0.393700787401575" bottom="0.236220472440945" header="0.433070866141732" footer="0.15748031496063"/>
  <pageSetup paperSize="9" scale="54" fitToHeight="0" orientation="landscape" blackAndWhite="1"/>
  <headerFooter>
    <oddFooter>&amp;C&amp;P/&amp;N</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pageSetUpPr fitToPage="1"/>
  </sheetPr>
  <dimension ref="A1:J345"/>
  <sheetViews>
    <sheetView showGridLines="0" showZeros="0" zoomScale="80" zoomScaleNormal="80" workbookViewId="0">
      <pane xSplit="4" ySplit="7" topLeftCell="E59" activePane="bottomRight" state="frozen"/>
      <selection/>
      <selection pane="topRight"/>
      <selection pane="bottomLeft"/>
      <selection pane="bottomRight" activeCell="F31" sqref="F31"/>
    </sheetView>
  </sheetViews>
  <sheetFormatPr defaultColWidth="8.8" defaultRowHeight="14.25"/>
  <cols>
    <col min="1" max="1" width="3.55" style="70" customWidth="1"/>
    <col min="2" max="2" width="10.95" style="70" customWidth="1"/>
    <col min="3" max="3" width="64.1" style="70" customWidth="1"/>
    <col min="4" max="6" width="10.8" style="70" customWidth="1"/>
    <col min="7" max="8" width="8.45" style="121" customWidth="1"/>
    <col min="9" max="9" width="35.8" style="70" customWidth="1"/>
    <col min="10" max="16384" width="8.8" style="70"/>
  </cols>
  <sheetData>
    <row r="1" ht="18.75" spans="1:8">
      <c r="A1" s="100" t="s">
        <v>13296</v>
      </c>
      <c r="C1" s="46">
        <f ca="1" t="array" ref="C1">IF(SUMPRODUCT(ISTEXT(D6:D345)*ROW(D6:D345))&gt;0,"录入了非数字，请检查 "&amp;IFERROR(ADDRESS(SUMPRODUCT(MAX(ISTEXT(D6:D345)*ROW(D6:D345))),4)&amp;" 单元格！",0),IF(SUMPRODUCT(ISTEXT(E6:E345)*ROW(E6:E345))&gt;0,"录入了非数字，请检查 "&amp;IFERROR(ADDRESS(SUMPRODUCT(MAX(ISTEXT(E6:E345)*ROW(E6:E345))),5)&amp;" 单元格！",0),IF(SUMPRODUCT(ISTEXT(F6:F345)*ROW(F6:F345))&gt;0,"录入了非数字，请检查 "&amp;IFERROR(ADDRESS(SUMPRODUCT(MAX((ISTEXT(F6:F345)*ROW(F6:F345)))),6)&amp;" 单元格！",0),IF(SUMPRODUCT(ISERROR(D6:F345)*COLUMN(D345:F345))&gt;0,"录入了错误值，请检查 "&amp;IFERROR(CHAR(SUMPRODUCT(MAX(ISERROR(D6:F345)*COLUMN(D345:F345)))+64)&amp;" 列！",0),0))))</f>
        <v>0</v>
      </c>
      <c r="D1" s="122"/>
      <c r="E1" s="122"/>
      <c r="F1" s="122"/>
      <c r="G1" s="123"/>
      <c r="H1" s="123"/>
    </row>
    <row r="2" s="97" customFormat="1" ht="24" spans="1:8">
      <c r="A2" s="124" t="s">
        <v>12573</v>
      </c>
      <c r="B2" s="124"/>
      <c r="C2" s="124"/>
      <c r="D2" s="124"/>
      <c r="E2" s="124"/>
      <c r="F2" s="124"/>
      <c r="G2" s="124"/>
      <c r="H2" s="124"/>
    </row>
    <row r="3" customHeight="1" spans="1:8">
      <c r="H3" s="125" t="s">
        <v>9749</v>
      </c>
    </row>
    <row r="4" s="99" customFormat="1" ht="19.5" customHeight="1" spans="1:8">
      <c r="A4" s="126" t="s">
        <v>13297</v>
      </c>
      <c r="B4" s="126" t="s">
        <v>12576</v>
      </c>
      <c r="C4" s="126" t="s">
        <v>9750</v>
      </c>
      <c r="D4" s="126" t="s">
        <v>12577</v>
      </c>
      <c r="E4" s="103" t="s">
        <v>12381</v>
      </c>
      <c r="F4" s="126" t="s">
        <v>9753</v>
      </c>
      <c r="G4" s="126"/>
      <c r="H4" s="126"/>
    </row>
    <row r="5" s="99" customFormat="1" ht="60" customHeight="1" spans="1:8">
      <c r="A5" s="126"/>
      <c r="B5" s="126"/>
      <c r="C5" s="126"/>
      <c r="D5" s="126"/>
      <c r="E5" s="126"/>
      <c r="F5" s="126" t="s">
        <v>9756</v>
      </c>
      <c r="G5" s="127" t="s">
        <v>12564</v>
      </c>
      <c r="H5" s="127" t="s">
        <v>9758</v>
      </c>
    </row>
    <row r="6" s="99" customFormat="1" ht="60" hidden="1" customHeight="1" spans="1:8">
      <c r="A6" s="126"/>
      <c r="B6" s="126"/>
      <c r="C6" s="126"/>
      <c r="D6" s="126"/>
      <c r="E6" s="126"/>
      <c r="F6" s="126"/>
      <c r="G6" s="127"/>
      <c r="H6" s="127"/>
    </row>
    <row r="7" ht="17.1" customHeight="1" spans="1:8">
      <c r="A7" s="128" t="s">
        <v>13298</v>
      </c>
      <c r="B7" s="64" t="s">
        <v>13262</v>
      </c>
      <c r="C7" s="129" t="s">
        <v>13263</v>
      </c>
      <c r="D7" s="130"/>
      <c r="E7" s="130">
        <v>692</v>
      </c>
      <c r="F7" s="76">
        <f ca="1">OFFSET(C341,0,2)</f>
        <v>6600</v>
      </c>
      <c r="G7" s="90">
        <f ca="1">IFERROR(OFFSET($G7,0,-1)/OFFSET($G7,0,-3),)</f>
        <v>0</v>
      </c>
      <c r="H7" s="90">
        <f ca="1">IFERROR(OFFSET($G7,0,-1)/OFFSET($G7,0,-2),)</f>
        <v>9.53757225433526</v>
      </c>
    </row>
    <row r="8" ht="17.1" customHeight="1" spans="1:8">
      <c r="A8" s="128"/>
      <c r="B8" s="57" t="s">
        <v>12584</v>
      </c>
      <c r="C8" s="129" t="s">
        <v>12585</v>
      </c>
      <c r="D8" s="130"/>
      <c r="E8" s="130"/>
      <c r="F8" s="130"/>
      <c r="G8" s="90">
        <f ca="1" t="shared" ref="G8:G71" si="0">IFERROR(OFFSET($G8,0,-1)/OFFSET($G8,0,-3),)</f>
        <v>0</v>
      </c>
      <c r="H8" s="90">
        <f ca="1" t="shared" ref="H8:H71" si="1">IFERROR(OFFSET($G8,0,-1)/OFFSET($G8,0,-2),)</f>
        <v>0</v>
      </c>
    </row>
    <row r="9" ht="17.1" customHeight="1" spans="1:8">
      <c r="A9" s="128"/>
      <c r="B9" s="64" t="s">
        <v>12588</v>
      </c>
      <c r="C9" s="129" t="s">
        <v>12589</v>
      </c>
      <c r="D9" s="130"/>
      <c r="E9" s="130"/>
      <c r="F9" s="130"/>
      <c r="G9" s="90">
        <f ca="1" t="shared" si="0"/>
        <v>0</v>
      </c>
      <c r="H9" s="90">
        <f ca="1" t="shared" si="1"/>
        <v>0</v>
      </c>
    </row>
    <row r="10" ht="17.1" customHeight="1" spans="1:8">
      <c r="A10" s="128"/>
      <c r="B10" s="389" t="s">
        <v>12591</v>
      </c>
      <c r="C10" s="129" t="s">
        <v>12592</v>
      </c>
      <c r="D10" s="130"/>
      <c r="E10" s="130"/>
      <c r="F10" s="130"/>
      <c r="G10" s="90">
        <f ca="1" t="shared" si="0"/>
        <v>0</v>
      </c>
      <c r="H10" s="90">
        <f ca="1" t="shared" si="1"/>
        <v>0</v>
      </c>
    </row>
    <row r="11" ht="17.1" customHeight="1" spans="1:8">
      <c r="A11" s="128"/>
      <c r="B11" s="64" t="s">
        <v>12594</v>
      </c>
      <c r="C11" s="129" t="s">
        <v>12595</v>
      </c>
      <c r="D11" s="131">
        <v>658</v>
      </c>
      <c r="E11" s="131">
        <v>727</v>
      </c>
      <c r="F11" s="131">
        <v>938</v>
      </c>
      <c r="G11" s="90">
        <f ca="1" t="shared" si="0"/>
        <v>1.42553191489362</v>
      </c>
      <c r="H11" s="90">
        <f ca="1" t="shared" si="1"/>
        <v>1.29023383768913</v>
      </c>
    </row>
    <row r="12" ht="17.1" customHeight="1" spans="1:8">
      <c r="A12" s="128"/>
      <c r="B12" s="64" t="s">
        <v>12597</v>
      </c>
      <c r="C12" s="129" t="s">
        <v>12598</v>
      </c>
      <c r="D12" s="131">
        <v>382</v>
      </c>
      <c r="E12" s="131">
        <v>391</v>
      </c>
      <c r="F12" s="131">
        <v>504</v>
      </c>
      <c r="G12" s="90">
        <f ca="1" t="shared" si="0"/>
        <v>1.31937172774869</v>
      </c>
      <c r="H12" s="90">
        <f ca="1" t="shared" si="1"/>
        <v>1.28900255754476</v>
      </c>
    </row>
    <row r="13" ht="17.1" customHeight="1" spans="1:8">
      <c r="A13" s="128"/>
      <c r="B13" s="64" t="s">
        <v>12602</v>
      </c>
      <c r="C13" s="129" t="s">
        <v>12603</v>
      </c>
      <c r="D13" s="131">
        <v>44815</v>
      </c>
      <c r="E13" s="131">
        <v>34152</v>
      </c>
      <c r="F13" s="131">
        <v>49363</v>
      </c>
      <c r="G13" s="90">
        <f ca="1" t="shared" si="0"/>
        <v>1.10148387816579</v>
      </c>
      <c r="H13" s="90">
        <f ca="1" t="shared" si="1"/>
        <v>1.4453911923167</v>
      </c>
    </row>
    <row r="14" ht="17.1" customHeight="1" spans="1:8">
      <c r="A14" s="128"/>
      <c r="B14" s="64" t="s">
        <v>12606</v>
      </c>
      <c r="C14" s="129" t="s">
        <v>12607</v>
      </c>
      <c r="D14" s="131">
        <v>87</v>
      </c>
      <c r="E14" s="131">
        <v>87</v>
      </c>
      <c r="F14" s="131">
        <v>117</v>
      </c>
      <c r="G14" s="90">
        <f ca="1" t="shared" si="0"/>
        <v>1.3448275862069</v>
      </c>
      <c r="H14" s="90">
        <f ca="1" t="shared" si="1"/>
        <v>1.3448275862069</v>
      </c>
    </row>
    <row r="15" ht="17.1" customHeight="1" spans="1:8">
      <c r="A15" s="128"/>
      <c r="B15" s="64" t="s">
        <v>12610</v>
      </c>
      <c r="C15" s="129" t="s">
        <v>12611</v>
      </c>
      <c r="D15" s="130"/>
      <c r="E15" s="130"/>
      <c r="F15" s="130"/>
      <c r="G15" s="90">
        <f ca="1" t="shared" si="0"/>
        <v>0</v>
      </c>
      <c r="H15" s="90">
        <f ca="1" t="shared" si="1"/>
        <v>0</v>
      </c>
    </row>
    <row r="16" ht="17.1" customHeight="1" spans="1:8">
      <c r="A16" s="128"/>
      <c r="B16" s="64" t="s">
        <v>12614</v>
      </c>
      <c r="C16" s="129" t="s">
        <v>12615</v>
      </c>
      <c r="D16" s="130"/>
      <c r="E16" s="130">
        <v>-420</v>
      </c>
      <c r="F16" s="130"/>
      <c r="G16" s="90">
        <f ca="1" t="shared" si="0"/>
        <v>0</v>
      </c>
      <c r="H16" s="90">
        <f ca="1" t="shared" si="1"/>
        <v>0</v>
      </c>
    </row>
    <row r="17" ht="17.1" customHeight="1" spans="1:8">
      <c r="A17" s="128"/>
      <c r="B17" s="64" t="s">
        <v>12618</v>
      </c>
      <c r="C17" s="129" t="s">
        <v>12619</v>
      </c>
      <c r="D17" s="131">
        <v>58</v>
      </c>
      <c r="E17" s="131">
        <v>58</v>
      </c>
      <c r="F17" s="131">
        <v>78.01</v>
      </c>
      <c r="G17" s="90">
        <f ca="1" t="shared" si="0"/>
        <v>1.345</v>
      </c>
      <c r="H17" s="90">
        <f ca="1" t="shared" si="1"/>
        <v>1.345</v>
      </c>
    </row>
    <row r="18" ht="17.1" customHeight="1" spans="1:8">
      <c r="A18" s="128"/>
      <c r="B18" s="64" t="s">
        <v>12626</v>
      </c>
      <c r="C18" s="129" t="s">
        <v>12627</v>
      </c>
      <c r="D18" s="130"/>
      <c r="E18" s="130"/>
      <c r="F18" s="130"/>
      <c r="G18" s="90">
        <f ca="1" t="shared" si="0"/>
        <v>0</v>
      </c>
      <c r="H18" s="90">
        <f ca="1" t="shared" si="1"/>
        <v>0</v>
      </c>
    </row>
    <row r="19" ht="17.1" customHeight="1" spans="1:8">
      <c r="A19" s="128"/>
      <c r="B19" s="64" t="s">
        <v>12633</v>
      </c>
      <c r="C19" s="129" t="s">
        <v>12634</v>
      </c>
      <c r="D19" s="130"/>
      <c r="E19" s="130"/>
      <c r="F19" s="130"/>
      <c r="G19" s="90">
        <f ca="1" t="shared" si="0"/>
        <v>0</v>
      </c>
      <c r="H19" s="90">
        <f ca="1" t="shared" si="1"/>
        <v>0</v>
      </c>
    </row>
    <row r="20" ht="17.1" customHeight="1" spans="1:8">
      <c r="A20" s="128"/>
      <c r="B20" s="64" t="s">
        <v>12636</v>
      </c>
      <c r="C20" s="129" t="s">
        <v>12637</v>
      </c>
      <c r="D20" s="130"/>
      <c r="E20" s="130"/>
      <c r="F20" s="130"/>
      <c r="G20" s="90">
        <f ca="1" t="shared" si="0"/>
        <v>0</v>
      </c>
      <c r="H20" s="90">
        <f ca="1" t="shared" si="1"/>
        <v>0</v>
      </c>
    </row>
    <row r="21" ht="17.1" customHeight="1" spans="1:8">
      <c r="A21" s="128"/>
      <c r="B21" s="64" t="s">
        <v>12639</v>
      </c>
      <c r="C21" s="129" t="s">
        <v>12640</v>
      </c>
      <c r="D21" s="130"/>
      <c r="E21" s="130"/>
      <c r="F21" s="130"/>
      <c r="G21" s="90">
        <f ca="1" t="shared" si="0"/>
        <v>0</v>
      </c>
      <c r="H21" s="90">
        <f ca="1" t="shared" si="1"/>
        <v>0</v>
      </c>
    </row>
    <row r="22" ht="17.1" customHeight="1" spans="1:8">
      <c r="A22" s="128"/>
      <c r="B22" s="64" t="s">
        <v>12642</v>
      </c>
      <c r="C22" s="129" t="s">
        <v>12643</v>
      </c>
      <c r="D22" s="130"/>
      <c r="E22" s="130"/>
      <c r="F22" s="130"/>
      <c r="G22" s="90">
        <f ca="1" t="shared" si="0"/>
        <v>0</v>
      </c>
      <c r="H22" s="90">
        <f ca="1" t="shared" si="1"/>
        <v>0</v>
      </c>
    </row>
    <row r="23" ht="17.1" customHeight="1" spans="1:8">
      <c r="A23" s="128"/>
      <c r="B23" s="64" t="s">
        <v>12648</v>
      </c>
      <c r="C23" s="129" t="s">
        <v>12649</v>
      </c>
      <c r="D23" s="130"/>
      <c r="E23" s="130"/>
      <c r="F23" s="130"/>
      <c r="G23" s="90">
        <f ca="1" t="shared" si="0"/>
        <v>0</v>
      </c>
      <c r="H23" s="90">
        <f ca="1" t="shared" si="1"/>
        <v>0</v>
      </c>
    </row>
    <row r="24" ht="17.1" customHeight="1" spans="1:8">
      <c r="A24" s="128"/>
      <c r="B24" s="64" t="s">
        <v>12652</v>
      </c>
      <c r="C24" s="129" t="s">
        <v>12653</v>
      </c>
      <c r="D24" s="130"/>
      <c r="E24" s="130"/>
      <c r="F24" s="130"/>
      <c r="G24" s="90">
        <f ca="1" t="shared" si="0"/>
        <v>0</v>
      </c>
      <c r="H24" s="90">
        <f ca="1" t="shared" si="1"/>
        <v>0</v>
      </c>
    </row>
    <row r="25" ht="17.1" customHeight="1" spans="1:8">
      <c r="A25" s="128"/>
      <c r="B25" s="64" t="s">
        <v>12654</v>
      </c>
      <c r="C25" s="129" t="s">
        <v>12655</v>
      </c>
      <c r="D25" s="131">
        <v>4000</v>
      </c>
      <c r="E25" s="131">
        <v>4000</v>
      </c>
      <c r="F25" s="131">
        <v>5000</v>
      </c>
      <c r="G25" s="90">
        <f ca="1" t="shared" si="0"/>
        <v>1.25</v>
      </c>
      <c r="H25" s="90">
        <f ca="1" t="shared" si="1"/>
        <v>1.25</v>
      </c>
    </row>
    <row r="26" ht="17.1" customHeight="1" spans="1:8">
      <c r="A26" s="128"/>
      <c r="B26" s="64" t="s">
        <v>12662</v>
      </c>
      <c r="C26" s="129" t="s">
        <v>12663</v>
      </c>
      <c r="D26" s="130"/>
      <c r="E26" s="130"/>
      <c r="F26" s="130"/>
      <c r="G26" s="90">
        <f ca="1" t="shared" si="0"/>
        <v>0</v>
      </c>
      <c r="H26" s="90">
        <f ca="1" t="shared" si="1"/>
        <v>0</v>
      </c>
    </row>
    <row r="27" ht="17.1" customHeight="1" spans="1:8">
      <c r="A27" s="128"/>
      <c r="B27" s="64" t="s">
        <v>12666</v>
      </c>
      <c r="C27" s="129" t="s">
        <v>12667</v>
      </c>
      <c r="D27" s="130"/>
      <c r="E27" s="130"/>
      <c r="F27" s="130"/>
      <c r="G27" s="90">
        <f ca="1" t="shared" si="0"/>
        <v>0</v>
      </c>
      <c r="H27" s="90">
        <f ca="1" t="shared" si="1"/>
        <v>0</v>
      </c>
    </row>
    <row r="28" ht="17.1" customHeight="1" spans="1:8">
      <c r="A28" s="128"/>
      <c r="B28" s="64" t="s">
        <v>12670</v>
      </c>
      <c r="C28" s="129" t="s">
        <v>12671</v>
      </c>
      <c r="D28" s="130"/>
      <c r="E28" s="130"/>
      <c r="F28" s="130"/>
      <c r="G28" s="90">
        <f ca="1" t="shared" si="0"/>
        <v>0</v>
      </c>
      <c r="H28" s="90">
        <f ca="1" t="shared" si="1"/>
        <v>0</v>
      </c>
    </row>
    <row r="29" ht="17.1" customHeight="1" spans="1:8">
      <c r="A29" s="128"/>
      <c r="B29" s="64" t="s">
        <v>12674</v>
      </c>
      <c r="C29" s="129" t="s">
        <v>12675</v>
      </c>
      <c r="D29" s="130"/>
      <c r="E29" s="130"/>
      <c r="F29" s="130"/>
      <c r="G29" s="90">
        <f ca="1" t="shared" si="0"/>
        <v>0</v>
      </c>
      <c r="H29" s="90">
        <f ca="1" t="shared" si="1"/>
        <v>0</v>
      </c>
    </row>
    <row r="30" ht="17.1" customHeight="1" spans="1:8">
      <c r="A30" s="128"/>
      <c r="B30" s="64" t="s">
        <v>12678</v>
      </c>
      <c r="C30" s="129" t="s">
        <v>12679</v>
      </c>
      <c r="D30" s="130"/>
      <c r="E30" s="130"/>
      <c r="F30" s="130"/>
      <c r="G30" s="90">
        <f ca="1" t="shared" si="0"/>
        <v>0</v>
      </c>
      <c r="H30" s="90">
        <f ca="1" t="shared" si="1"/>
        <v>0</v>
      </c>
    </row>
    <row r="31" ht="17.1" customHeight="1" spans="1:8">
      <c r="A31" s="128"/>
      <c r="B31" s="132" t="s">
        <v>12682</v>
      </c>
      <c r="C31" s="129" t="s">
        <v>12683</v>
      </c>
      <c r="D31" s="130"/>
      <c r="E31" s="130"/>
      <c r="F31" s="130"/>
      <c r="G31" s="90">
        <f ca="1" t="shared" si="0"/>
        <v>0</v>
      </c>
      <c r="H31" s="90">
        <f ca="1" t="shared" si="1"/>
        <v>0</v>
      </c>
    </row>
    <row r="32" ht="17.1" customHeight="1" spans="1:8">
      <c r="A32" s="128"/>
      <c r="B32" s="132" t="s">
        <v>12686</v>
      </c>
      <c r="C32" s="129" t="s">
        <v>12687</v>
      </c>
      <c r="D32" s="130"/>
      <c r="E32" s="130"/>
      <c r="F32" s="130"/>
      <c r="G32" s="90">
        <f ca="1" t="shared" si="0"/>
        <v>0</v>
      </c>
      <c r="H32" s="90">
        <f ca="1" t="shared" si="1"/>
        <v>0</v>
      </c>
    </row>
    <row r="33" ht="17.1" customHeight="1" spans="1:10">
      <c r="A33" s="128"/>
      <c r="B33" s="64" t="s">
        <v>12690</v>
      </c>
      <c r="C33" s="129" t="s">
        <v>12691</v>
      </c>
      <c r="D33" s="130"/>
      <c r="E33" s="130"/>
      <c r="F33" s="130"/>
      <c r="G33" s="90">
        <f ca="1" t="shared" si="0"/>
        <v>0</v>
      </c>
      <c r="H33" s="90">
        <f ca="1" t="shared" si="1"/>
        <v>0</v>
      </c>
    </row>
    <row r="34" ht="17.1" customHeight="1" spans="1:10">
      <c r="A34" s="128"/>
      <c r="B34" s="64" t="s">
        <v>12698</v>
      </c>
      <c r="C34" s="129" t="s">
        <v>12699</v>
      </c>
      <c r="D34" s="130"/>
      <c r="E34" s="130"/>
      <c r="F34" s="130"/>
      <c r="G34" s="90">
        <f ca="1" t="shared" si="0"/>
        <v>0</v>
      </c>
      <c r="H34" s="90">
        <f ca="1" t="shared" si="1"/>
        <v>0</v>
      </c>
    </row>
    <row r="35" ht="17.1" customHeight="1" spans="1:10">
      <c r="A35" s="128"/>
      <c r="B35" s="64" t="s">
        <v>12702</v>
      </c>
      <c r="C35" s="129" t="s">
        <v>12703</v>
      </c>
      <c r="D35" s="130"/>
      <c r="E35" s="130"/>
      <c r="F35" s="130"/>
      <c r="G35" s="90">
        <f ca="1" t="shared" si="0"/>
        <v>0</v>
      </c>
      <c r="H35" s="90">
        <f ca="1" t="shared" si="1"/>
        <v>0</v>
      </c>
    </row>
    <row r="36" ht="17.1" customHeight="1" spans="1:10">
      <c r="A36" s="128"/>
      <c r="B36" s="64" t="s">
        <v>12710</v>
      </c>
      <c r="C36" s="129" t="s">
        <v>12711</v>
      </c>
      <c r="D36" s="130"/>
      <c r="E36" s="130"/>
      <c r="F36" s="130"/>
      <c r="G36" s="90">
        <f ca="1" t="shared" si="0"/>
        <v>0</v>
      </c>
      <c r="H36" s="90">
        <f ca="1" t="shared" si="1"/>
        <v>0</v>
      </c>
    </row>
    <row r="37" ht="17.1" customHeight="1" spans="1:10">
      <c r="A37" s="128"/>
      <c r="B37" s="64" t="s">
        <v>12714</v>
      </c>
      <c r="C37" s="129" t="s">
        <v>12715</v>
      </c>
      <c r="D37" s="130"/>
      <c r="E37" s="130"/>
      <c r="F37" s="130"/>
      <c r="G37" s="90">
        <f ca="1" t="shared" si="0"/>
        <v>0</v>
      </c>
      <c r="H37" s="90">
        <f ca="1" t="shared" si="1"/>
        <v>0</v>
      </c>
    </row>
    <row r="38" ht="17.1" customHeight="1" spans="1:10">
      <c r="A38" s="128"/>
      <c r="B38" s="64" t="s">
        <v>12717</v>
      </c>
      <c r="C38" s="129" t="s">
        <v>12718</v>
      </c>
      <c r="D38" s="130"/>
      <c r="E38" s="130"/>
      <c r="F38" s="130"/>
      <c r="G38" s="90">
        <f ca="1" t="shared" si="0"/>
        <v>0</v>
      </c>
      <c r="H38" s="90">
        <f ca="1" t="shared" si="1"/>
        <v>0</v>
      </c>
    </row>
    <row r="39" s="98" customFormat="1" ht="17.1" customHeight="1" spans="1:10">
      <c r="A39" s="128"/>
      <c r="B39" s="64" t="s">
        <v>12720</v>
      </c>
      <c r="C39" s="129" t="s">
        <v>12721</v>
      </c>
      <c r="D39" s="130"/>
      <c r="E39" s="130"/>
      <c r="F39" s="130"/>
      <c r="G39" s="90">
        <f ca="1" t="shared" si="0"/>
        <v>0</v>
      </c>
      <c r="H39" s="90">
        <f ca="1" t="shared" si="1"/>
        <v>0</v>
      </c>
      <c r="I39" s="70"/>
      <c r="J39" s="70"/>
    </row>
    <row r="40" ht="17.1" customHeight="1" spans="1:10">
      <c r="A40" s="128"/>
      <c r="B40" s="64" t="s">
        <v>12723</v>
      </c>
      <c r="C40" s="129" t="s">
        <v>12724</v>
      </c>
      <c r="D40" s="130"/>
      <c r="E40" s="130"/>
      <c r="F40" s="130"/>
      <c r="G40" s="90">
        <f ca="1" t="shared" si="0"/>
        <v>0</v>
      </c>
      <c r="H40" s="90">
        <f ca="1" t="shared" si="1"/>
        <v>0</v>
      </c>
      <c r="I40" s="98"/>
      <c r="J40" s="98"/>
    </row>
    <row r="41" ht="17.1" customHeight="1" spans="1:10">
      <c r="A41" s="128"/>
      <c r="B41" s="64" t="s">
        <v>12726</v>
      </c>
      <c r="C41" s="129" t="s">
        <v>12727</v>
      </c>
      <c r="D41" s="130"/>
      <c r="E41" s="130"/>
      <c r="F41" s="130"/>
      <c r="G41" s="90">
        <f ca="1" t="shared" si="0"/>
        <v>0</v>
      </c>
      <c r="H41" s="90">
        <f ca="1" t="shared" si="1"/>
        <v>0</v>
      </c>
    </row>
    <row r="42" ht="15.75" customHeight="1" spans="1:10">
      <c r="A42" s="128"/>
      <c r="B42" s="64" t="s">
        <v>12729</v>
      </c>
      <c r="C42" s="129" t="s">
        <v>12730</v>
      </c>
      <c r="D42" s="130"/>
      <c r="E42" s="130"/>
      <c r="F42" s="130"/>
      <c r="G42" s="90">
        <f ca="1" t="shared" si="0"/>
        <v>0</v>
      </c>
      <c r="H42" s="90">
        <f ca="1" t="shared" si="1"/>
        <v>0</v>
      </c>
    </row>
    <row r="43" ht="17.1" customHeight="1" spans="1:10">
      <c r="A43" s="128"/>
      <c r="B43" s="64" t="s">
        <v>12732</v>
      </c>
      <c r="C43" s="129" t="s">
        <v>12733</v>
      </c>
      <c r="D43" s="130"/>
      <c r="E43" s="130"/>
      <c r="F43" s="130"/>
      <c r="G43" s="90">
        <f ca="1" t="shared" si="0"/>
        <v>0</v>
      </c>
      <c r="H43" s="90">
        <f ca="1" t="shared" si="1"/>
        <v>0</v>
      </c>
    </row>
    <row r="44" ht="17.1" customHeight="1" spans="1:10">
      <c r="A44" s="128"/>
      <c r="B44" s="64" t="s">
        <v>12737</v>
      </c>
      <c r="C44" s="129" t="s">
        <v>12738</v>
      </c>
      <c r="D44" s="130"/>
      <c r="E44" s="130"/>
      <c r="F44" s="130"/>
      <c r="G44" s="90">
        <f ca="1" t="shared" si="0"/>
        <v>0</v>
      </c>
      <c r="H44" s="90">
        <f ca="1" t="shared" si="1"/>
        <v>0</v>
      </c>
    </row>
    <row r="45" ht="17.1" customHeight="1" spans="1:10">
      <c r="A45" s="128"/>
      <c r="B45" s="64" t="s">
        <v>12740</v>
      </c>
      <c r="C45" s="129" t="s">
        <v>12741</v>
      </c>
      <c r="D45" s="130"/>
      <c r="E45" s="130"/>
      <c r="F45" s="130"/>
      <c r="G45" s="90">
        <f ca="1" t="shared" si="0"/>
        <v>0</v>
      </c>
      <c r="H45" s="90">
        <f ca="1" t="shared" si="1"/>
        <v>0</v>
      </c>
    </row>
    <row r="46" ht="17.1" customHeight="1" spans="1:10">
      <c r="A46" s="128"/>
      <c r="B46" s="64" t="s">
        <v>12744</v>
      </c>
      <c r="C46" s="129" t="s">
        <v>12745</v>
      </c>
      <c r="D46" s="130"/>
      <c r="E46" s="130"/>
      <c r="F46" s="130"/>
      <c r="G46" s="90">
        <f ca="1" t="shared" si="0"/>
        <v>0</v>
      </c>
      <c r="H46" s="90">
        <f ca="1" t="shared" si="1"/>
        <v>0</v>
      </c>
    </row>
    <row r="47" ht="17.1" customHeight="1" spans="1:10">
      <c r="A47" s="128"/>
      <c r="B47" s="64" t="s">
        <v>12751</v>
      </c>
      <c r="C47" s="129" t="s">
        <v>12752</v>
      </c>
      <c r="D47" s="130"/>
      <c r="E47" s="130"/>
      <c r="F47" s="130"/>
      <c r="G47" s="90">
        <f ca="1" t="shared" si="0"/>
        <v>0</v>
      </c>
      <c r="H47" s="90">
        <f ca="1" t="shared" si="1"/>
        <v>0</v>
      </c>
    </row>
    <row r="48" ht="17.1" customHeight="1" spans="1:10">
      <c r="A48" s="128"/>
      <c r="B48" s="64" t="s">
        <v>12753</v>
      </c>
      <c r="C48" s="129" t="s">
        <v>12749</v>
      </c>
      <c r="D48" s="130"/>
      <c r="E48" s="130"/>
      <c r="F48" s="130"/>
      <c r="G48" s="90">
        <f ca="1" t="shared" si="0"/>
        <v>0</v>
      </c>
      <c r="H48" s="90">
        <f ca="1" t="shared" si="1"/>
        <v>0</v>
      </c>
      <c r="I48" s="133"/>
    </row>
    <row r="49" ht="17.1" customHeight="1" spans="1:9">
      <c r="A49" s="128"/>
      <c r="B49" s="389" t="s">
        <v>13238</v>
      </c>
      <c r="C49" s="134" t="s">
        <v>13239</v>
      </c>
      <c r="D49" s="131">
        <v>445</v>
      </c>
      <c r="E49" s="131">
        <v>9319</v>
      </c>
      <c r="F49" s="131">
        <v>856</v>
      </c>
      <c r="G49" s="90">
        <f ca="1" t="shared" si="0"/>
        <v>1.92359550561798</v>
      </c>
      <c r="H49" s="90">
        <f ca="1" t="shared" si="1"/>
        <v>0.0918553492864041</v>
      </c>
      <c r="I49" s="67" t="s">
        <v>13299</v>
      </c>
    </row>
    <row r="50" ht="17.1" customHeight="1" spans="1:9">
      <c r="A50" s="128"/>
      <c r="B50" s="390" t="s">
        <v>13242</v>
      </c>
      <c r="C50" s="136" t="s">
        <v>13243</v>
      </c>
      <c r="D50" s="130"/>
      <c r="E50" s="130"/>
      <c r="F50" s="130"/>
      <c r="G50" s="90">
        <f ca="1" t="shared" si="0"/>
        <v>0</v>
      </c>
      <c r="H50" s="90">
        <f ca="1" t="shared" si="1"/>
        <v>0</v>
      </c>
      <c r="I50" s="137" t="s">
        <v>13300</v>
      </c>
    </row>
    <row r="51" ht="17.1" customHeight="1" spans="1:9">
      <c r="A51" s="128"/>
      <c r="B51" s="391" t="s">
        <v>13301</v>
      </c>
      <c r="C51" s="75" t="s">
        <v>13302</v>
      </c>
      <c r="D51" s="130"/>
      <c r="E51" s="130"/>
      <c r="F51" s="130"/>
      <c r="G51" s="90">
        <f ca="1" t="shared" si="0"/>
        <v>0</v>
      </c>
      <c r="H51" s="90">
        <f ca="1" t="shared" si="1"/>
        <v>0</v>
      </c>
      <c r="I51" s="67" t="s">
        <v>13303</v>
      </c>
    </row>
    <row r="52" ht="17.1" customHeight="1" spans="1:9">
      <c r="A52" s="128"/>
      <c r="B52" s="384" t="s">
        <v>13250</v>
      </c>
      <c r="C52" s="129" t="s">
        <v>13251</v>
      </c>
      <c r="D52" s="130"/>
      <c r="E52" s="130"/>
      <c r="F52" s="130"/>
      <c r="G52" s="90">
        <f ca="1" t="shared" si="0"/>
        <v>0</v>
      </c>
      <c r="H52" s="90">
        <f ca="1" t="shared" si="1"/>
        <v>0</v>
      </c>
    </row>
    <row r="53" ht="17.1" customHeight="1" spans="1:9">
      <c r="A53" s="128"/>
      <c r="B53" s="384" t="s">
        <v>13254</v>
      </c>
      <c r="C53" s="129" t="s">
        <v>13255</v>
      </c>
      <c r="D53" s="130"/>
      <c r="E53" s="130"/>
      <c r="F53" s="130"/>
      <c r="G53" s="90">
        <f ca="1" t="shared" si="0"/>
        <v>0</v>
      </c>
      <c r="H53" s="90">
        <f ca="1" t="shared" si="1"/>
        <v>0</v>
      </c>
    </row>
    <row r="54" ht="17.1" customHeight="1" spans="1:9">
      <c r="A54" s="128"/>
      <c r="B54" s="384" t="s">
        <v>13258</v>
      </c>
      <c r="C54" s="129" t="s">
        <v>13259</v>
      </c>
      <c r="D54" s="130"/>
      <c r="E54" s="130"/>
      <c r="F54" s="130"/>
      <c r="G54" s="90">
        <f ca="1" t="shared" si="0"/>
        <v>0</v>
      </c>
      <c r="H54" s="90">
        <f ca="1" t="shared" si="1"/>
        <v>0</v>
      </c>
    </row>
    <row r="55" ht="17.1" customHeight="1" spans="1:9">
      <c r="A55" s="128"/>
      <c r="B55" s="391" t="s">
        <v>13304</v>
      </c>
      <c r="C55" s="69" t="s">
        <v>13305</v>
      </c>
      <c r="D55" s="130"/>
      <c r="E55" s="130"/>
      <c r="F55" s="130"/>
      <c r="G55" s="90">
        <f ca="1" t="shared" si="0"/>
        <v>0</v>
      </c>
      <c r="H55" s="90">
        <f ca="1" t="shared" si="1"/>
        <v>0</v>
      </c>
    </row>
    <row r="56" ht="17.1" customHeight="1" spans="1:9">
      <c r="A56" s="128"/>
      <c r="B56" s="64" t="s">
        <v>13268</v>
      </c>
      <c r="C56" s="129" t="s">
        <v>13269</v>
      </c>
      <c r="D56" s="130"/>
      <c r="E56" s="130"/>
      <c r="F56" s="130"/>
      <c r="G56" s="90">
        <f ca="1" t="shared" si="0"/>
        <v>0</v>
      </c>
      <c r="H56" s="90">
        <f ca="1" t="shared" si="1"/>
        <v>0</v>
      </c>
    </row>
    <row r="57" ht="17.1" customHeight="1" spans="1:9">
      <c r="A57" s="128"/>
      <c r="B57" s="64" t="s">
        <v>13272</v>
      </c>
      <c r="C57" s="129" t="s">
        <v>13273</v>
      </c>
      <c r="D57" s="130"/>
      <c r="E57" s="130"/>
      <c r="F57" s="130"/>
      <c r="G57" s="90">
        <f ca="1" t="shared" si="0"/>
        <v>0</v>
      </c>
      <c r="H57" s="90">
        <f ca="1" t="shared" si="1"/>
        <v>0</v>
      </c>
    </row>
    <row r="58" ht="17.1" customHeight="1" spans="1:9">
      <c r="A58" s="128"/>
      <c r="B58" s="64" t="s">
        <v>13276</v>
      </c>
      <c r="C58" s="129" t="s">
        <v>13277</v>
      </c>
      <c r="D58" s="130"/>
      <c r="E58" s="130"/>
      <c r="F58" s="130"/>
      <c r="G58" s="90">
        <f ca="1" t="shared" si="0"/>
        <v>0</v>
      </c>
      <c r="H58" s="90">
        <f ca="1" t="shared" si="1"/>
        <v>0</v>
      </c>
    </row>
    <row r="59" ht="17.1" customHeight="1" spans="1:9">
      <c r="A59" s="128"/>
      <c r="B59" s="64" t="s">
        <v>13278</v>
      </c>
      <c r="C59" s="129" t="s">
        <v>13279</v>
      </c>
      <c r="D59" s="130"/>
      <c r="E59" s="130"/>
      <c r="F59" s="130"/>
      <c r="G59" s="90">
        <f ca="1" t="shared" si="0"/>
        <v>0</v>
      </c>
      <c r="H59" s="90">
        <f ca="1" t="shared" si="1"/>
        <v>0</v>
      </c>
    </row>
    <row r="60" ht="17.1" customHeight="1" spans="1:9">
      <c r="A60" s="128"/>
      <c r="B60" s="64" t="s">
        <v>13280</v>
      </c>
      <c r="C60" s="129" t="s">
        <v>13281</v>
      </c>
      <c r="D60" s="130"/>
      <c r="E60" s="130"/>
      <c r="F60" s="130"/>
      <c r="G60" s="90">
        <f ca="1" t="shared" si="0"/>
        <v>0</v>
      </c>
      <c r="H60" s="90">
        <f ca="1" t="shared" si="1"/>
        <v>0</v>
      </c>
    </row>
    <row r="61" ht="17.1" customHeight="1" spans="1:9">
      <c r="A61" s="128"/>
      <c r="B61" s="64" t="s">
        <v>13282</v>
      </c>
      <c r="C61" s="129" t="s">
        <v>13283</v>
      </c>
      <c r="D61" s="130"/>
      <c r="E61" s="130"/>
      <c r="F61" s="130"/>
      <c r="G61" s="90">
        <f ca="1" t="shared" si="0"/>
        <v>0</v>
      </c>
      <c r="H61" s="90">
        <f ca="1" t="shared" si="1"/>
        <v>0</v>
      </c>
    </row>
    <row r="62" ht="17.1" customHeight="1" spans="1:9">
      <c r="A62" s="128"/>
      <c r="B62" s="385" t="s">
        <v>13306</v>
      </c>
      <c r="C62" s="139" t="s">
        <v>13285</v>
      </c>
      <c r="D62" s="130"/>
      <c r="E62" s="130"/>
      <c r="F62" s="130"/>
      <c r="G62" s="90">
        <f ca="1" t="shared" si="0"/>
        <v>0</v>
      </c>
      <c r="H62" s="90">
        <f ca="1" t="shared" si="1"/>
        <v>0</v>
      </c>
      <c r="I62" s="137" t="s">
        <v>13307</v>
      </c>
    </row>
    <row r="63" ht="17.1" customHeight="1" spans="1:9">
      <c r="A63" s="128"/>
      <c r="B63" s="385" t="s">
        <v>13308</v>
      </c>
      <c r="C63" s="139" t="s">
        <v>13309</v>
      </c>
      <c r="D63" s="130"/>
      <c r="E63" s="130"/>
      <c r="F63" s="130"/>
      <c r="G63" s="90">
        <f ca="1" t="shared" si="0"/>
        <v>0</v>
      </c>
      <c r="H63" s="90">
        <f ca="1" t="shared" si="1"/>
        <v>0</v>
      </c>
      <c r="I63" s="137" t="s">
        <v>13307</v>
      </c>
    </row>
    <row r="64" ht="17.1" customHeight="1" spans="1:9">
      <c r="A64" s="128"/>
      <c r="B64" s="389" t="s">
        <v>13286</v>
      </c>
      <c r="C64" s="134" t="s">
        <v>13287</v>
      </c>
      <c r="D64" s="130"/>
      <c r="E64" s="130">
        <v>172600</v>
      </c>
      <c r="F64" s="130"/>
      <c r="G64" s="90">
        <f ca="1" t="shared" si="0"/>
        <v>0</v>
      </c>
      <c r="H64" s="90">
        <f ca="1" t="shared" si="1"/>
        <v>0</v>
      </c>
    </row>
    <row r="65" ht="17.1" customHeight="1" spans="1:8">
      <c r="A65" s="128"/>
      <c r="B65" s="132" t="s">
        <v>13290</v>
      </c>
      <c r="C65" s="129" t="s">
        <v>13291</v>
      </c>
      <c r="D65" s="130"/>
      <c r="E65" s="130"/>
      <c r="F65" s="130"/>
      <c r="G65" s="90">
        <f ca="1" t="shared" si="0"/>
        <v>0</v>
      </c>
      <c r="H65" s="90">
        <f ca="1" t="shared" si="1"/>
        <v>0</v>
      </c>
    </row>
    <row r="66" ht="17.1" customHeight="1" spans="1:8">
      <c r="A66" s="128"/>
      <c r="B66" s="389" t="s">
        <v>13294</v>
      </c>
      <c r="C66" s="129" t="s">
        <v>13295</v>
      </c>
      <c r="D66" s="131">
        <v>114200</v>
      </c>
      <c r="E66" s="131"/>
      <c r="F66" s="110"/>
      <c r="G66" s="90">
        <f ca="1" t="shared" si="0"/>
        <v>0</v>
      </c>
      <c r="H66" s="90">
        <f ca="1" t="shared" si="1"/>
        <v>0</v>
      </c>
    </row>
    <row r="67" ht="14.1" customHeight="1" spans="1:8">
      <c r="A67" s="128" t="s">
        <v>13310</v>
      </c>
      <c r="B67" s="64" t="s">
        <v>12586</v>
      </c>
      <c r="C67" s="129" t="s">
        <v>12587</v>
      </c>
      <c r="D67" s="130"/>
      <c r="E67" s="130"/>
      <c r="F67" s="130"/>
      <c r="G67" s="90">
        <f ca="1" t="shared" si="0"/>
        <v>0</v>
      </c>
      <c r="H67" s="90">
        <f ca="1" t="shared" si="1"/>
        <v>0</v>
      </c>
    </row>
    <row r="68" ht="15" spans="1:8">
      <c r="A68" s="128"/>
      <c r="B68" s="64" t="s">
        <v>12590</v>
      </c>
      <c r="C68" s="129" t="s">
        <v>10804</v>
      </c>
      <c r="D68" s="130"/>
      <c r="E68" s="130"/>
      <c r="F68" s="130"/>
      <c r="G68" s="90">
        <f ca="1" t="shared" si="0"/>
        <v>0</v>
      </c>
      <c r="H68" s="90">
        <f ca="1" t="shared" si="1"/>
        <v>0</v>
      </c>
    </row>
    <row r="69" ht="15" spans="1:8">
      <c r="A69" s="128"/>
      <c r="B69" s="64" t="s">
        <v>12593</v>
      </c>
      <c r="C69" s="129" t="s">
        <v>9939</v>
      </c>
      <c r="D69" s="130"/>
      <c r="E69" s="130"/>
      <c r="F69" s="130"/>
      <c r="G69" s="90">
        <f ca="1" t="shared" si="0"/>
        <v>0</v>
      </c>
      <c r="H69" s="90">
        <f ca="1" t="shared" si="1"/>
        <v>0</v>
      </c>
    </row>
    <row r="70" ht="15" spans="1:8">
      <c r="A70" s="128"/>
      <c r="B70" s="64" t="s">
        <v>12596</v>
      </c>
      <c r="C70" s="129" t="s">
        <v>9947</v>
      </c>
      <c r="D70" s="130"/>
      <c r="E70" s="130"/>
      <c r="F70" s="130"/>
      <c r="G70" s="90">
        <f ca="1" t="shared" si="0"/>
        <v>0</v>
      </c>
      <c r="H70" s="90">
        <f ca="1" t="shared" si="1"/>
        <v>0</v>
      </c>
    </row>
    <row r="71" ht="15" spans="1:8">
      <c r="A71" s="128"/>
      <c r="B71" s="64" t="s">
        <v>12599</v>
      </c>
      <c r="C71" s="129" t="s">
        <v>9953</v>
      </c>
      <c r="D71" s="130"/>
      <c r="E71" s="130"/>
      <c r="F71" s="130"/>
      <c r="G71" s="90">
        <f ca="1" t="shared" si="0"/>
        <v>0</v>
      </c>
      <c r="H71" s="90">
        <f ca="1" t="shared" si="1"/>
        <v>0</v>
      </c>
    </row>
    <row r="72" ht="15" spans="1:8">
      <c r="A72" s="128"/>
      <c r="B72" s="64" t="s">
        <v>12608</v>
      </c>
      <c r="C72" s="129" t="s">
        <v>12609</v>
      </c>
      <c r="D72" s="130"/>
      <c r="E72" s="130"/>
      <c r="F72" s="130"/>
      <c r="G72" s="90">
        <f ca="1" t="shared" ref="G72:G135" si="2">IFERROR(OFFSET($G72,0,-1)/OFFSET($G72,0,-3),)</f>
        <v>0</v>
      </c>
      <c r="H72" s="90">
        <f ca="1" t="shared" ref="H72:H135" si="3">IFERROR(OFFSET($G72,0,-1)/OFFSET($G72,0,-2),)</f>
        <v>0</v>
      </c>
    </row>
    <row r="73" ht="15" spans="1:8">
      <c r="A73" s="128"/>
      <c r="B73" s="64" t="s">
        <v>12612</v>
      </c>
      <c r="C73" s="129" t="s">
        <v>12613</v>
      </c>
      <c r="D73" s="130"/>
      <c r="E73" s="130"/>
      <c r="F73" s="130"/>
      <c r="G73" s="90">
        <f ca="1" t="shared" si="2"/>
        <v>0</v>
      </c>
      <c r="H73" s="90">
        <f ca="1" t="shared" si="3"/>
        <v>0</v>
      </c>
    </row>
    <row r="74" ht="15" spans="1:8">
      <c r="A74" s="128"/>
      <c r="B74" s="64" t="s">
        <v>12616</v>
      </c>
      <c r="C74" s="129" t="s">
        <v>12617</v>
      </c>
      <c r="D74" s="130"/>
      <c r="E74" s="130"/>
      <c r="F74" s="130"/>
      <c r="G74" s="90">
        <f ca="1" t="shared" si="2"/>
        <v>0</v>
      </c>
      <c r="H74" s="90">
        <f ca="1" t="shared" si="3"/>
        <v>0</v>
      </c>
    </row>
    <row r="75" ht="15" spans="1:8">
      <c r="A75" s="128"/>
      <c r="B75" s="64" t="s">
        <v>12620</v>
      </c>
      <c r="C75" s="129" t="s">
        <v>12621</v>
      </c>
      <c r="D75" s="130"/>
      <c r="E75" s="130"/>
      <c r="F75" s="130"/>
      <c r="G75" s="90">
        <f ca="1" t="shared" si="2"/>
        <v>0</v>
      </c>
      <c r="H75" s="90">
        <f ca="1" t="shared" si="3"/>
        <v>0</v>
      </c>
    </row>
    <row r="76" ht="15" spans="1:8">
      <c r="A76" s="128"/>
      <c r="B76" s="64" t="s">
        <v>12624</v>
      </c>
      <c r="C76" s="129" t="s">
        <v>12625</v>
      </c>
      <c r="D76" s="130"/>
      <c r="E76" s="130"/>
      <c r="F76" s="130"/>
      <c r="G76" s="90">
        <f ca="1" t="shared" si="2"/>
        <v>0</v>
      </c>
      <c r="H76" s="90">
        <f ca="1" t="shared" si="3"/>
        <v>0</v>
      </c>
    </row>
    <row r="77" ht="15" spans="1:8">
      <c r="A77" s="128"/>
      <c r="B77" s="64" t="s">
        <v>12628</v>
      </c>
      <c r="C77" s="129" t="s">
        <v>12629</v>
      </c>
      <c r="D77" s="130"/>
      <c r="E77" s="130"/>
      <c r="F77" s="130"/>
      <c r="G77" s="90">
        <f ca="1" t="shared" si="2"/>
        <v>0</v>
      </c>
      <c r="H77" s="90">
        <f ca="1" t="shared" si="3"/>
        <v>0</v>
      </c>
    </row>
    <row r="78" ht="15" spans="1:8">
      <c r="A78" s="128"/>
      <c r="B78" s="64" t="s">
        <v>12635</v>
      </c>
      <c r="C78" s="129" t="s">
        <v>9959</v>
      </c>
      <c r="D78" s="130"/>
      <c r="E78" s="130"/>
      <c r="F78" s="130"/>
      <c r="G78" s="90">
        <f ca="1" t="shared" si="2"/>
        <v>0</v>
      </c>
      <c r="H78" s="90">
        <f ca="1" t="shared" si="3"/>
        <v>0</v>
      </c>
    </row>
    <row r="79" ht="15" spans="1:8">
      <c r="A79" s="128"/>
      <c r="B79" s="64" t="s">
        <v>12638</v>
      </c>
      <c r="C79" s="129" t="s">
        <v>9961</v>
      </c>
      <c r="D79" s="130"/>
      <c r="E79" s="130"/>
      <c r="F79" s="130"/>
      <c r="G79" s="90">
        <f ca="1" t="shared" si="2"/>
        <v>0</v>
      </c>
      <c r="H79" s="90">
        <f ca="1" t="shared" si="3"/>
        <v>0</v>
      </c>
    </row>
    <row r="80" ht="15" spans="1:8">
      <c r="A80" s="128"/>
      <c r="B80" s="64" t="s">
        <v>12641</v>
      </c>
      <c r="C80" s="129" t="s">
        <v>9963</v>
      </c>
      <c r="D80" s="130"/>
      <c r="E80" s="130"/>
      <c r="F80" s="130"/>
      <c r="G80" s="90">
        <f ca="1" t="shared" si="2"/>
        <v>0</v>
      </c>
      <c r="H80" s="90">
        <f ca="1" t="shared" si="3"/>
        <v>0</v>
      </c>
    </row>
    <row r="81" ht="15" spans="1:8">
      <c r="A81" s="128"/>
      <c r="B81" s="64" t="s">
        <v>12644</v>
      </c>
      <c r="C81" s="129" t="s">
        <v>9965</v>
      </c>
      <c r="D81" s="130"/>
      <c r="E81" s="130"/>
      <c r="F81" s="130"/>
      <c r="G81" s="90">
        <f ca="1" t="shared" si="2"/>
        <v>0</v>
      </c>
      <c r="H81" s="90">
        <f ca="1" t="shared" si="3"/>
        <v>0</v>
      </c>
    </row>
    <row r="82" ht="15" spans="1:8">
      <c r="A82" s="128"/>
      <c r="B82" s="64" t="s">
        <v>12647</v>
      </c>
      <c r="C82" s="129" t="s">
        <v>9973</v>
      </c>
      <c r="D82" s="130"/>
      <c r="E82" s="130"/>
      <c r="F82" s="130"/>
      <c r="G82" s="90">
        <f ca="1" t="shared" si="2"/>
        <v>0</v>
      </c>
      <c r="H82" s="90">
        <f ca="1" t="shared" si="3"/>
        <v>0</v>
      </c>
    </row>
    <row r="83" ht="15" spans="1:8">
      <c r="A83" s="128"/>
      <c r="B83" s="64" t="s">
        <v>12650</v>
      </c>
      <c r="C83" s="129" t="s">
        <v>12651</v>
      </c>
      <c r="D83" s="130"/>
      <c r="E83" s="130"/>
      <c r="F83" s="130"/>
      <c r="G83" s="90">
        <f ca="1" t="shared" si="2"/>
        <v>0</v>
      </c>
      <c r="H83" s="90">
        <f ca="1" t="shared" si="3"/>
        <v>0</v>
      </c>
    </row>
    <row r="84" ht="15" spans="1:8">
      <c r="A84" s="128"/>
      <c r="B84" s="64" t="s">
        <v>12660</v>
      </c>
      <c r="C84" s="129" t="s">
        <v>12661</v>
      </c>
      <c r="D84" s="130"/>
      <c r="E84" s="130"/>
      <c r="F84" s="130"/>
      <c r="G84" s="90">
        <f ca="1" t="shared" si="2"/>
        <v>0</v>
      </c>
      <c r="H84" s="90">
        <f ca="1" t="shared" si="3"/>
        <v>0</v>
      </c>
    </row>
    <row r="85" ht="15" spans="1:8">
      <c r="A85" s="128"/>
      <c r="B85" s="64" t="s">
        <v>12664</v>
      </c>
      <c r="C85" s="129" t="s">
        <v>12665</v>
      </c>
      <c r="D85" s="130"/>
      <c r="E85" s="130"/>
      <c r="F85" s="130">
        <v>1</v>
      </c>
      <c r="G85" s="90">
        <f ca="1" t="shared" si="2"/>
        <v>0</v>
      </c>
      <c r="H85" s="90">
        <f ca="1" t="shared" si="3"/>
        <v>0</v>
      </c>
    </row>
    <row r="86" ht="15" spans="1:8">
      <c r="A86" s="128"/>
      <c r="B86" s="64" t="s">
        <v>12668</v>
      </c>
      <c r="C86" s="129" t="s">
        <v>12669</v>
      </c>
      <c r="D86" s="130"/>
      <c r="E86" s="130"/>
      <c r="F86" s="130"/>
      <c r="G86" s="90">
        <f ca="1" t="shared" si="2"/>
        <v>0</v>
      </c>
      <c r="H86" s="90">
        <f ca="1" t="shared" si="3"/>
        <v>0</v>
      </c>
    </row>
    <row r="87" ht="15" spans="1:8">
      <c r="A87" s="128"/>
      <c r="B87" s="64" t="s">
        <v>12672</v>
      </c>
      <c r="C87" s="129" t="s">
        <v>12673</v>
      </c>
      <c r="D87" s="130"/>
      <c r="E87" s="130"/>
      <c r="F87" s="130"/>
      <c r="G87" s="90">
        <f ca="1" t="shared" si="2"/>
        <v>0</v>
      </c>
      <c r="H87" s="90">
        <f ca="1" t="shared" si="3"/>
        <v>0</v>
      </c>
    </row>
    <row r="88" ht="15" spans="1:8">
      <c r="A88" s="128"/>
      <c r="B88" s="64" t="s">
        <v>12676</v>
      </c>
      <c r="C88" s="140" t="s">
        <v>12677</v>
      </c>
      <c r="D88" s="130">
        <v>1</v>
      </c>
      <c r="E88" s="130">
        <v>11</v>
      </c>
      <c r="F88" s="130"/>
      <c r="G88" s="90">
        <f ca="1" t="shared" si="2"/>
        <v>0</v>
      </c>
      <c r="H88" s="90">
        <f ca="1" t="shared" si="3"/>
        <v>0</v>
      </c>
    </row>
    <row r="89" ht="15" spans="1:8">
      <c r="A89" s="128"/>
      <c r="B89" s="64" t="s">
        <v>12684</v>
      </c>
      <c r="C89" s="129" t="s">
        <v>12685</v>
      </c>
      <c r="D89" s="130"/>
      <c r="E89" s="130"/>
      <c r="F89" s="130"/>
      <c r="G89" s="90">
        <f ca="1" t="shared" si="2"/>
        <v>0</v>
      </c>
      <c r="H89" s="90">
        <f ca="1" t="shared" si="3"/>
        <v>0</v>
      </c>
    </row>
    <row r="90" ht="15" spans="1:8">
      <c r="A90" s="128"/>
      <c r="B90" s="64" t="s">
        <v>12688</v>
      </c>
      <c r="C90" s="129" t="s">
        <v>12689</v>
      </c>
      <c r="D90" s="130"/>
      <c r="E90" s="130"/>
      <c r="F90" s="130"/>
      <c r="G90" s="90">
        <f ca="1" t="shared" si="2"/>
        <v>0</v>
      </c>
      <c r="H90" s="90">
        <f ca="1" t="shared" si="3"/>
        <v>0</v>
      </c>
    </row>
    <row r="91" ht="15" spans="1:8">
      <c r="A91" s="128"/>
      <c r="B91" s="64" t="s">
        <v>12692</v>
      </c>
      <c r="C91" s="129" t="s">
        <v>12693</v>
      </c>
      <c r="D91" s="130"/>
      <c r="E91" s="130"/>
      <c r="F91" s="130"/>
      <c r="G91" s="90">
        <f ca="1" t="shared" si="2"/>
        <v>0</v>
      </c>
      <c r="H91" s="90">
        <f ca="1" t="shared" si="3"/>
        <v>0</v>
      </c>
    </row>
    <row r="92" ht="15" spans="1:8">
      <c r="A92" s="128"/>
      <c r="B92" s="64" t="s">
        <v>12696</v>
      </c>
      <c r="C92" s="129" t="s">
        <v>12697</v>
      </c>
      <c r="D92" s="130"/>
      <c r="E92" s="130">
        <v>13</v>
      </c>
      <c r="F92" s="130"/>
      <c r="G92" s="90">
        <f ca="1" t="shared" si="2"/>
        <v>0</v>
      </c>
      <c r="H92" s="90">
        <f ca="1" t="shared" si="3"/>
        <v>0</v>
      </c>
    </row>
    <row r="93" ht="15" spans="1:8">
      <c r="A93" s="128"/>
      <c r="B93" s="64" t="s">
        <v>12700</v>
      </c>
      <c r="C93" s="129" t="s">
        <v>12701</v>
      </c>
      <c r="D93" s="130"/>
      <c r="E93" s="130"/>
      <c r="F93" s="130"/>
      <c r="G93" s="90">
        <f ca="1" t="shared" si="2"/>
        <v>0</v>
      </c>
      <c r="H93" s="90">
        <f ca="1" t="shared" si="3"/>
        <v>0</v>
      </c>
    </row>
    <row r="94" ht="15" spans="1:8">
      <c r="A94" s="128"/>
      <c r="B94" s="64" t="s">
        <v>12708</v>
      </c>
      <c r="C94" s="129" t="s">
        <v>12709</v>
      </c>
      <c r="D94" s="130"/>
      <c r="E94" s="130"/>
      <c r="F94" s="130"/>
      <c r="G94" s="90">
        <f ca="1" t="shared" si="2"/>
        <v>0</v>
      </c>
      <c r="H94" s="90">
        <f ca="1" t="shared" si="3"/>
        <v>0</v>
      </c>
    </row>
    <row r="95" ht="15" spans="1:8">
      <c r="A95" s="128"/>
      <c r="B95" s="64" t="s">
        <v>12712</v>
      </c>
      <c r="C95" s="129" t="s">
        <v>12713</v>
      </c>
      <c r="D95" s="130"/>
      <c r="E95" s="130"/>
      <c r="F95" s="130"/>
      <c r="G95" s="90">
        <f ca="1" t="shared" si="2"/>
        <v>0</v>
      </c>
      <c r="H95" s="90">
        <f ca="1" t="shared" si="3"/>
        <v>0</v>
      </c>
    </row>
    <row r="96" ht="15" spans="1:8">
      <c r="A96" s="128"/>
      <c r="B96" s="64" t="s">
        <v>12719</v>
      </c>
      <c r="C96" s="129" t="s">
        <v>9979</v>
      </c>
      <c r="D96" s="130"/>
      <c r="E96" s="130"/>
      <c r="F96" s="130"/>
      <c r="G96" s="90">
        <f ca="1" t="shared" si="2"/>
        <v>0</v>
      </c>
      <c r="H96" s="90">
        <f ca="1" t="shared" si="3"/>
        <v>0</v>
      </c>
    </row>
    <row r="97" ht="15" spans="1:8">
      <c r="A97" s="128"/>
      <c r="B97" s="64" t="s">
        <v>12722</v>
      </c>
      <c r="C97" s="129" t="s">
        <v>9981</v>
      </c>
      <c r="D97" s="130"/>
      <c r="E97" s="130"/>
      <c r="F97" s="130"/>
      <c r="G97" s="90">
        <f ca="1" t="shared" si="2"/>
        <v>0</v>
      </c>
      <c r="H97" s="90">
        <f ca="1" t="shared" si="3"/>
        <v>0</v>
      </c>
    </row>
    <row r="98" ht="15" spans="1:8">
      <c r="A98" s="128"/>
      <c r="B98" s="64" t="s">
        <v>12725</v>
      </c>
      <c r="C98" s="129" t="s">
        <v>9983</v>
      </c>
      <c r="D98" s="130"/>
      <c r="E98" s="130"/>
      <c r="F98" s="130"/>
      <c r="G98" s="90">
        <f ca="1" t="shared" si="2"/>
        <v>0</v>
      </c>
      <c r="H98" s="90">
        <f ca="1" t="shared" si="3"/>
        <v>0</v>
      </c>
    </row>
    <row r="99" ht="15" spans="1:8">
      <c r="A99" s="128"/>
      <c r="B99" s="64" t="s">
        <v>12728</v>
      </c>
      <c r="C99" s="129" t="s">
        <v>9985</v>
      </c>
      <c r="D99" s="130"/>
      <c r="E99" s="130"/>
      <c r="F99" s="130"/>
      <c r="G99" s="90">
        <f ca="1" t="shared" si="2"/>
        <v>0</v>
      </c>
      <c r="H99" s="90">
        <f ca="1" t="shared" si="3"/>
        <v>0</v>
      </c>
    </row>
    <row r="100" ht="15" spans="1:8">
      <c r="A100" s="128"/>
      <c r="B100" s="64" t="s">
        <v>12731</v>
      </c>
      <c r="C100" s="129" t="s">
        <v>9987</v>
      </c>
      <c r="D100" s="130"/>
      <c r="E100" s="130"/>
      <c r="F100" s="130"/>
      <c r="G100" s="90">
        <f ca="1" t="shared" si="2"/>
        <v>0</v>
      </c>
      <c r="H100" s="90">
        <f ca="1" t="shared" si="3"/>
        <v>0</v>
      </c>
    </row>
    <row r="101" ht="15" spans="1:8">
      <c r="A101" s="128"/>
      <c r="B101" s="64" t="s">
        <v>12734</v>
      </c>
      <c r="C101" s="129" t="s">
        <v>9989</v>
      </c>
      <c r="D101" s="130"/>
      <c r="E101" s="130"/>
      <c r="F101" s="130"/>
      <c r="G101" s="90">
        <f ca="1" t="shared" si="2"/>
        <v>0</v>
      </c>
      <c r="H101" s="90">
        <f ca="1" t="shared" si="3"/>
        <v>0</v>
      </c>
    </row>
    <row r="102" ht="15" spans="1:8">
      <c r="A102" s="128"/>
      <c r="B102" s="64" t="s">
        <v>12742</v>
      </c>
      <c r="C102" s="129" t="s">
        <v>12743</v>
      </c>
      <c r="D102" s="130"/>
      <c r="E102" s="130"/>
      <c r="F102" s="130"/>
      <c r="G102" s="90">
        <f ca="1" t="shared" si="2"/>
        <v>0</v>
      </c>
      <c r="H102" s="90">
        <f ca="1" t="shared" si="3"/>
        <v>0</v>
      </c>
    </row>
    <row r="103" ht="15" spans="1:8">
      <c r="A103" s="128"/>
      <c r="B103" s="64" t="s">
        <v>12746</v>
      </c>
      <c r="C103" s="129" t="s">
        <v>12747</v>
      </c>
      <c r="D103" s="130"/>
      <c r="E103" s="130"/>
      <c r="F103" s="130"/>
      <c r="G103" s="90">
        <f ca="1" t="shared" si="2"/>
        <v>0</v>
      </c>
      <c r="H103" s="90">
        <f ca="1" t="shared" si="3"/>
        <v>0</v>
      </c>
    </row>
    <row r="104" ht="15" spans="1:8">
      <c r="A104" s="128"/>
      <c r="B104" s="64" t="s">
        <v>12750</v>
      </c>
      <c r="C104" s="129" t="s">
        <v>10031</v>
      </c>
      <c r="D104" s="130"/>
      <c r="E104" s="130"/>
      <c r="F104" s="130"/>
      <c r="G104" s="90">
        <f ca="1" t="shared" si="2"/>
        <v>0</v>
      </c>
      <c r="H104" s="90">
        <f ca="1" t="shared" si="3"/>
        <v>0</v>
      </c>
    </row>
    <row r="105" ht="15" spans="1:8">
      <c r="A105" s="128"/>
      <c r="B105" s="64" t="s">
        <v>12755</v>
      </c>
      <c r="C105" s="129" t="s">
        <v>10037</v>
      </c>
      <c r="D105" s="130"/>
      <c r="E105" s="130"/>
      <c r="F105" s="130"/>
      <c r="G105" s="90">
        <f ca="1" t="shared" si="2"/>
        <v>0</v>
      </c>
      <c r="H105" s="90">
        <f ca="1" t="shared" si="3"/>
        <v>0</v>
      </c>
    </row>
    <row r="106" ht="15" spans="1:8">
      <c r="A106" s="128"/>
      <c r="B106" s="64" t="s">
        <v>12756</v>
      </c>
      <c r="C106" s="129" t="s">
        <v>10039</v>
      </c>
      <c r="D106" s="130"/>
      <c r="E106" s="130"/>
      <c r="F106" s="130"/>
      <c r="G106" s="90">
        <f ca="1" t="shared" si="2"/>
        <v>0</v>
      </c>
      <c r="H106" s="90">
        <f ca="1" t="shared" si="3"/>
        <v>0</v>
      </c>
    </row>
    <row r="107" ht="15" spans="1:8">
      <c r="A107" s="128"/>
      <c r="B107" s="64" t="s">
        <v>12757</v>
      </c>
      <c r="C107" s="129" t="s">
        <v>12758</v>
      </c>
      <c r="D107" s="130"/>
      <c r="E107" s="130"/>
      <c r="F107" s="130"/>
      <c r="G107" s="90">
        <f ca="1" t="shared" si="2"/>
        <v>0</v>
      </c>
      <c r="H107" s="90">
        <f ca="1" t="shared" si="3"/>
        <v>0</v>
      </c>
    </row>
    <row r="108" ht="15" spans="1:8">
      <c r="A108" s="128"/>
      <c r="B108" s="64" t="s">
        <v>12759</v>
      </c>
      <c r="C108" s="129" t="s">
        <v>11337</v>
      </c>
      <c r="D108" s="130"/>
      <c r="E108" s="130"/>
      <c r="F108" s="130"/>
      <c r="G108" s="90">
        <f ca="1" t="shared" si="2"/>
        <v>0</v>
      </c>
      <c r="H108" s="90">
        <f ca="1" t="shared" si="3"/>
        <v>0</v>
      </c>
    </row>
    <row r="109" ht="15" spans="1:8">
      <c r="A109" s="128"/>
      <c r="B109" s="64" t="s">
        <v>12760</v>
      </c>
      <c r="C109" s="129" t="s">
        <v>10061</v>
      </c>
      <c r="D109" s="130"/>
      <c r="E109" s="130"/>
      <c r="F109" s="130"/>
      <c r="G109" s="90">
        <f ca="1" t="shared" si="2"/>
        <v>0</v>
      </c>
      <c r="H109" s="90">
        <f ca="1" t="shared" si="3"/>
        <v>0</v>
      </c>
    </row>
    <row r="110" ht="15" spans="1:8">
      <c r="A110" s="128"/>
      <c r="B110" s="64" t="s">
        <v>12763</v>
      </c>
      <c r="C110" s="129" t="s">
        <v>12764</v>
      </c>
      <c r="D110" s="130"/>
      <c r="E110" s="130"/>
      <c r="F110" s="130"/>
      <c r="G110" s="90">
        <f ca="1" t="shared" si="2"/>
        <v>0</v>
      </c>
      <c r="H110" s="90">
        <f ca="1" t="shared" si="3"/>
        <v>0</v>
      </c>
    </row>
    <row r="111" ht="15" spans="1:8">
      <c r="A111" s="128"/>
      <c r="B111" s="64" t="s">
        <v>12765</v>
      </c>
      <c r="C111" s="129" t="s">
        <v>12766</v>
      </c>
      <c r="D111" s="130"/>
      <c r="E111" s="130"/>
      <c r="F111" s="130"/>
      <c r="G111" s="90">
        <f ca="1" t="shared" si="2"/>
        <v>0</v>
      </c>
      <c r="H111" s="90">
        <f ca="1" t="shared" si="3"/>
        <v>0</v>
      </c>
    </row>
    <row r="112" ht="15" spans="1:8">
      <c r="A112" s="128"/>
      <c r="B112" s="64" t="s">
        <v>12767</v>
      </c>
      <c r="C112" s="129" t="s">
        <v>12768</v>
      </c>
      <c r="D112" s="130"/>
      <c r="E112" s="130"/>
      <c r="F112" s="130"/>
      <c r="G112" s="90">
        <f ca="1" t="shared" si="2"/>
        <v>0</v>
      </c>
      <c r="H112" s="90">
        <f ca="1" t="shared" si="3"/>
        <v>0</v>
      </c>
    </row>
    <row r="113" ht="15" spans="1:8">
      <c r="A113" s="128"/>
      <c r="B113" s="64" t="s">
        <v>12769</v>
      </c>
      <c r="C113" s="129" t="s">
        <v>12770</v>
      </c>
      <c r="D113" s="130"/>
      <c r="E113" s="130"/>
      <c r="F113" s="130"/>
      <c r="G113" s="90">
        <f ca="1" t="shared" si="2"/>
        <v>0</v>
      </c>
      <c r="H113" s="90">
        <f ca="1" t="shared" si="3"/>
        <v>0</v>
      </c>
    </row>
    <row r="114" ht="15" spans="1:8">
      <c r="A114" s="128"/>
      <c r="B114" s="64" t="s">
        <v>12773</v>
      </c>
      <c r="C114" s="129" t="s">
        <v>12774</v>
      </c>
      <c r="D114" s="130"/>
      <c r="E114" s="130"/>
      <c r="F114" s="130"/>
      <c r="G114" s="90">
        <f ca="1" t="shared" si="2"/>
        <v>0</v>
      </c>
      <c r="H114" s="90">
        <f ca="1" t="shared" si="3"/>
        <v>0</v>
      </c>
    </row>
    <row r="115" ht="15" spans="1:8">
      <c r="A115" s="128"/>
      <c r="B115" s="64" t="s">
        <v>12775</v>
      </c>
      <c r="C115" s="129" t="s">
        <v>12776</v>
      </c>
      <c r="D115" s="130"/>
      <c r="E115" s="130"/>
      <c r="F115" s="130"/>
      <c r="G115" s="90">
        <f ca="1" t="shared" si="2"/>
        <v>0</v>
      </c>
      <c r="H115" s="90">
        <f ca="1" t="shared" si="3"/>
        <v>0</v>
      </c>
    </row>
    <row r="116" ht="15" spans="1:8">
      <c r="A116" s="128"/>
      <c r="B116" s="64" t="s">
        <v>12777</v>
      </c>
      <c r="C116" s="129" t="s">
        <v>12778</v>
      </c>
      <c r="D116" s="130"/>
      <c r="E116" s="130"/>
      <c r="F116" s="130"/>
      <c r="G116" s="90">
        <f ca="1" t="shared" si="2"/>
        <v>0</v>
      </c>
      <c r="H116" s="90">
        <f ca="1" t="shared" si="3"/>
        <v>0</v>
      </c>
    </row>
    <row r="117" ht="15" spans="1:8">
      <c r="A117" s="128"/>
      <c r="B117" s="64" t="s">
        <v>12779</v>
      </c>
      <c r="C117" s="129" t="s">
        <v>12780</v>
      </c>
      <c r="D117" s="130"/>
      <c r="E117" s="130"/>
      <c r="F117" s="130"/>
      <c r="G117" s="90">
        <f ca="1" t="shared" si="2"/>
        <v>0</v>
      </c>
      <c r="H117" s="90">
        <f ca="1" t="shared" si="3"/>
        <v>0</v>
      </c>
    </row>
    <row r="118" ht="15" spans="1:8">
      <c r="A118" s="128"/>
      <c r="B118" s="64" t="s">
        <v>12782</v>
      </c>
      <c r="C118" s="129" t="s">
        <v>12783</v>
      </c>
      <c r="D118" s="130"/>
      <c r="E118" s="130"/>
      <c r="F118" s="130"/>
      <c r="G118" s="90">
        <f ca="1" t="shared" si="2"/>
        <v>0</v>
      </c>
      <c r="H118" s="90">
        <f ca="1" t="shared" si="3"/>
        <v>0</v>
      </c>
    </row>
    <row r="119" ht="15" spans="1:8">
      <c r="A119" s="128"/>
      <c r="B119" s="64" t="s">
        <v>12784</v>
      </c>
      <c r="C119" s="129" t="s">
        <v>12785</v>
      </c>
      <c r="D119" s="130"/>
      <c r="E119" s="130"/>
      <c r="F119" s="130"/>
      <c r="G119" s="90">
        <f ca="1" t="shared" si="2"/>
        <v>0</v>
      </c>
      <c r="H119" s="90">
        <f ca="1" t="shared" si="3"/>
        <v>0</v>
      </c>
    </row>
    <row r="120" ht="15" spans="1:8">
      <c r="A120" s="128"/>
      <c r="B120" s="64" t="s">
        <v>12786</v>
      </c>
      <c r="C120" s="129" t="s">
        <v>12787</v>
      </c>
      <c r="D120" s="130"/>
      <c r="E120" s="130"/>
      <c r="F120" s="130"/>
      <c r="G120" s="90">
        <f ca="1" t="shared" si="2"/>
        <v>0</v>
      </c>
      <c r="H120" s="90">
        <f ca="1" t="shared" si="3"/>
        <v>0</v>
      </c>
    </row>
    <row r="121" ht="15" spans="1:8">
      <c r="A121" s="128"/>
      <c r="B121" s="64" t="s">
        <v>12788</v>
      </c>
      <c r="C121" s="129" t="s">
        <v>10091</v>
      </c>
      <c r="D121" s="130"/>
      <c r="E121" s="130"/>
      <c r="F121" s="130">
        <v>2400</v>
      </c>
      <c r="G121" s="90">
        <f ca="1" t="shared" si="2"/>
        <v>0</v>
      </c>
      <c r="H121" s="90">
        <f ca="1" t="shared" si="3"/>
        <v>0</v>
      </c>
    </row>
    <row r="122" ht="15" spans="1:8">
      <c r="A122" s="128"/>
      <c r="B122" s="64" t="s">
        <v>12791</v>
      </c>
      <c r="C122" s="129" t="s">
        <v>12792</v>
      </c>
      <c r="D122" s="130">
        <v>522</v>
      </c>
      <c r="E122" s="130">
        <v>813</v>
      </c>
      <c r="F122" s="130">
        <v>600</v>
      </c>
      <c r="G122" s="90">
        <f ca="1" t="shared" si="2"/>
        <v>1.14942528735632</v>
      </c>
      <c r="H122" s="90">
        <f ca="1" t="shared" si="3"/>
        <v>0.738007380073801</v>
      </c>
    </row>
    <row r="123" ht="15" spans="1:8">
      <c r="A123" s="128"/>
      <c r="B123" s="64" t="s">
        <v>12793</v>
      </c>
      <c r="C123" s="129" t="s">
        <v>12794</v>
      </c>
      <c r="D123" s="130"/>
      <c r="E123" s="130">
        <v>771</v>
      </c>
      <c r="F123" s="130"/>
      <c r="G123" s="90">
        <f ca="1" t="shared" si="2"/>
        <v>0</v>
      </c>
      <c r="H123" s="90">
        <f ca="1" t="shared" si="3"/>
        <v>0</v>
      </c>
    </row>
    <row r="124" ht="15" spans="1:8">
      <c r="A124" s="128"/>
      <c r="B124" s="64" t="s">
        <v>12795</v>
      </c>
      <c r="C124" s="129" t="s">
        <v>12796</v>
      </c>
      <c r="D124" s="130"/>
      <c r="E124" s="130">
        <v>450</v>
      </c>
      <c r="F124" s="130"/>
      <c r="G124" s="90">
        <f ca="1" t="shared" si="2"/>
        <v>0</v>
      </c>
      <c r="H124" s="90">
        <f ca="1" t="shared" si="3"/>
        <v>0</v>
      </c>
    </row>
    <row r="125" ht="15" spans="1:8">
      <c r="A125" s="128"/>
      <c r="B125" s="64" t="s">
        <v>12797</v>
      </c>
      <c r="C125" s="129" t="s">
        <v>12798</v>
      </c>
      <c r="D125" s="130">
        <v>165</v>
      </c>
      <c r="E125" s="130">
        <v>350</v>
      </c>
      <c r="F125" s="130">
        <v>200</v>
      </c>
      <c r="G125" s="90">
        <f ca="1" t="shared" si="2"/>
        <v>1.21212121212121</v>
      </c>
      <c r="H125" s="90">
        <f ca="1" t="shared" si="3"/>
        <v>0.571428571428571</v>
      </c>
    </row>
    <row r="126" ht="15" spans="1:8">
      <c r="A126" s="128"/>
      <c r="B126" s="64" t="s">
        <v>12799</v>
      </c>
      <c r="C126" s="129" t="s">
        <v>12800</v>
      </c>
      <c r="D126" s="130"/>
      <c r="E126" s="130">
        <v>3190</v>
      </c>
      <c r="F126" s="130"/>
      <c r="G126" s="90">
        <f ca="1" t="shared" si="2"/>
        <v>0</v>
      </c>
      <c r="H126" s="90">
        <f ca="1" t="shared" si="3"/>
        <v>0</v>
      </c>
    </row>
    <row r="127" ht="15" spans="1:8">
      <c r="A127" s="128"/>
      <c r="B127" s="64" t="s">
        <v>12801</v>
      </c>
      <c r="C127" s="129" t="s">
        <v>12802</v>
      </c>
      <c r="D127" s="130"/>
      <c r="E127" s="130"/>
      <c r="F127" s="130"/>
      <c r="G127" s="90">
        <f ca="1" t="shared" si="2"/>
        <v>0</v>
      </c>
      <c r="H127" s="90">
        <f ca="1" t="shared" si="3"/>
        <v>0</v>
      </c>
    </row>
    <row r="128" ht="15" spans="1:8">
      <c r="A128" s="128"/>
      <c r="B128" s="64" t="s">
        <v>12803</v>
      </c>
      <c r="C128" s="129" t="s">
        <v>12804</v>
      </c>
      <c r="D128" s="130"/>
      <c r="E128" s="130"/>
      <c r="F128" s="130"/>
      <c r="G128" s="90">
        <f ca="1" t="shared" si="2"/>
        <v>0</v>
      </c>
      <c r="H128" s="90">
        <f ca="1" t="shared" si="3"/>
        <v>0</v>
      </c>
    </row>
    <row r="129" ht="15" spans="1:8">
      <c r="A129" s="128"/>
      <c r="B129" s="64" t="s">
        <v>12805</v>
      </c>
      <c r="C129" s="129" t="s">
        <v>12806</v>
      </c>
      <c r="D129" s="130"/>
      <c r="E129" s="130"/>
      <c r="F129" s="130"/>
      <c r="G129" s="90">
        <f ca="1" t="shared" si="2"/>
        <v>0</v>
      </c>
      <c r="H129" s="90">
        <f ca="1" t="shared" si="3"/>
        <v>0</v>
      </c>
    </row>
    <row r="130" ht="15" spans="1:8">
      <c r="A130" s="128"/>
      <c r="B130" s="64" t="s">
        <v>12807</v>
      </c>
      <c r="C130" s="129" t="s">
        <v>12808</v>
      </c>
      <c r="D130" s="130"/>
      <c r="E130" s="130"/>
      <c r="F130" s="130"/>
      <c r="G130" s="90">
        <f ca="1" t="shared" si="2"/>
        <v>0</v>
      </c>
      <c r="H130" s="90">
        <f ca="1" t="shared" si="3"/>
        <v>0</v>
      </c>
    </row>
    <row r="131" ht="15" spans="1:8">
      <c r="A131" s="128"/>
      <c r="B131" s="64" t="s">
        <v>12809</v>
      </c>
      <c r="C131" s="129" t="s">
        <v>12810</v>
      </c>
      <c r="D131" s="130"/>
      <c r="E131" s="130"/>
      <c r="F131" s="130"/>
      <c r="G131" s="90">
        <f ca="1" t="shared" si="2"/>
        <v>0</v>
      </c>
      <c r="H131" s="90">
        <f ca="1" t="shared" si="3"/>
        <v>0</v>
      </c>
    </row>
    <row r="132" ht="15" spans="1:8">
      <c r="A132" s="128"/>
      <c r="B132" s="64" t="s">
        <v>12811</v>
      </c>
      <c r="C132" s="129" t="s">
        <v>12812</v>
      </c>
      <c r="D132" s="130"/>
      <c r="E132" s="130"/>
      <c r="F132" s="130"/>
      <c r="G132" s="90">
        <f ca="1" t="shared" si="2"/>
        <v>0</v>
      </c>
      <c r="H132" s="90">
        <f ca="1" t="shared" si="3"/>
        <v>0</v>
      </c>
    </row>
    <row r="133" ht="15" spans="1:8">
      <c r="A133" s="128"/>
      <c r="B133" s="64" t="s">
        <v>12813</v>
      </c>
      <c r="C133" s="129" t="s">
        <v>12814</v>
      </c>
      <c r="D133" s="130"/>
      <c r="E133" s="130"/>
      <c r="F133" s="130"/>
      <c r="G133" s="90">
        <f ca="1" t="shared" si="2"/>
        <v>0</v>
      </c>
      <c r="H133" s="90">
        <f ca="1" t="shared" si="3"/>
        <v>0</v>
      </c>
    </row>
    <row r="134" ht="15" spans="1:8">
      <c r="A134" s="128"/>
      <c r="B134" s="64" t="s">
        <v>12815</v>
      </c>
      <c r="C134" s="129" t="s">
        <v>12816</v>
      </c>
      <c r="D134" s="130"/>
      <c r="E134" s="130"/>
      <c r="F134" s="130"/>
      <c r="G134" s="90">
        <f ca="1" t="shared" si="2"/>
        <v>0</v>
      </c>
      <c r="H134" s="90">
        <f ca="1" t="shared" si="3"/>
        <v>0</v>
      </c>
    </row>
    <row r="135" ht="15" spans="1:8">
      <c r="A135" s="128"/>
      <c r="B135" s="64" t="s">
        <v>12817</v>
      </c>
      <c r="C135" s="129" t="s">
        <v>12818</v>
      </c>
      <c r="D135" s="130"/>
      <c r="E135" s="130"/>
      <c r="F135" s="130"/>
      <c r="G135" s="90">
        <f ca="1" t="shared" si="2"/>
        <v>0</v>
      </c>
      <c r="H135" s="90">
        <f ca="1" t="shared" si="3"/>
        <v>0</v>
      </c>
    </row>
    <row r="136" ht="15" spans="1:8">
      <c r="A136" s="128"/>
      <c r="B136" s="64" t="s">
        <v>12819</v>
      </c>
      <c r="C136" s="129" t="s">
        <v>12820</v>
      </c>
      <c r="D136" s="130">
        <v>300</v>
      </c>
      <c r="E136" s="130"/>
      <c r="F136" s="130">
        <v>892</v>
      </c>
      <c r="G136" s="90">
        <f ca="1" t="shared" ref="G136:G199" si="4">IFERROR(OFFSET($G136,0,-1)/OFFSET($G136,0,-3),)</f>
        <v>2.97333333333333</v>
      </c>
      <c r="H136" s="90">
        <f ca="1" t="shared" ref="H136:H199" si="5">IFERROR(OFFSET($G136,0,-1)/OFFSET($G136,0,-2),)</f>
        <v>0</v>
      </c>
    </row>
    <row r="137" ht="15" spans="1:8">
      <c r="A137" s="128"/>
      <c r="B137" s="64" t="s">
        <v>12823</v>
      </c>
      <c r="C137" s="129" t="s">
        <v>12792</v>
      </c>
      <c r="D137" s="130"/>
      <c r="E137" s="130"/>
      <c r="F137" s="130"/>
      <c r="G137" s="90">
        <f ca="1" t="shared" si="4"/>
        <v>0</v>
      </c>
      <c r="H137" s="90">
        <f ca="1" t="shared" si="5"/>
        <v>0</v>
      </c>
    </row>
    <row r="138" ht="15" spans="1:8">
      <c r="A138" s="128"/>
      <c r="B138" s="64" t="s">
        <v>12824</v>
      </c>
      <c r="C138" s="129" t="s">
        <v>12794</v>
      </c>
      <c r="D138" s="130"/>
      <c r="E138" s="130"/>
      <c r="F138" s="130"/>
      <c r="G138" s="90">
        <f ca="1" t="shared" si="4"/>
        <v>0</v>
      </c>
      <c r="H138" s="90">
        <f ca="1" t="shared" si="5"/>
        <v>0</v>
      </c>
    </row>
    <row r="139" ht="15" spans="1:8">
      <c r="A139" s="128"/>
      <c r="B139" s="64" t="s">
        <v>12825</v>
      </c>
      <c r="C139" s="129" t="s">
        <v>12826</v>
      </c>
      <c r="D139" s="130"/>
      <c r="E139" s="130"/>
      <c r="F139" s="130"/>
      <c r="G139" s="90">
        <f ca="1" t="shared" si="4"/>
        <v>0</v>
      </c>
      <c r="H139" s="90">
        <f ca="1" t="shared" si="5"/>
        <v>0</v>
      </c>
    </row>
    <row r="140" ht="15" spans="1:8">
      <c r="A140" s="128"/>
      <c r="B140" s="64" t="s">
        <v>12827</v>
      </c>
      <c r="C140" s="129" t="s">
        <v>12828</v>
      </c>
      <c r="D140" s="130"/>
      <c r="E140" s="130"/>
      <c r="F140" s="130"/>
      <c r="G140" s="90">
        <f ca="1" t="shared" si="4"/>
        <v>0</v>
      </c>
      <c r="H140" s="90">
        <f ca="1" t="shared" si="5"/>
        <v>0</v>
      </c>
    </row>
    <row r="141" ht="15" spans="1:8">
      <c r="A141" s="128"/>
      <c r="B141" s="64" t="s">
        <v>12831</v>
      </c>
      <c r="C141" s="129" t="s">
        <v>12832</v>
      </c>
      <c r="D141" s="130"/>
      <c r="E141" s="130"/>
      <c r="F141" s="130"/>
      <c r="G141" s="90">
        <f ca="1" t="shared" si="4"/>
        <v>0</v>
      </c>
      <c r="H141" s="90">
        <f ca="1" t="shared" si="5"/>
        <v>0</v>
      </c>
    </row>
    <row r="142" ht="15" spans="1:8">
      <c r="A142" s="128"/>
      <c r="B142" s="64" t="s">
        <v>12833</v>
      </c>
      <c r="C142" s="129" t="s">
        <v>12834</v>
      </c>
      <c r="D142" s="130"/>
      <c r="E142" s="130"/>
      <c r="F142" s="130"/>
      <c r="G142" s="90">
        <f ca="1" t="shared" si="4"/>
        <v>0</v>
      </c>
      <c r="H142" s="90">
        <f ca="1" t="shared" si="5"/>
        <v>0</v>
      </c>
    </row>
    <row r="143" ht="15" spans="1:8">
      <c r="A143" s="128"/>
      <c r="B143" s="64" t="s">
        <v>12835</v>
      </c>
      <c r="C143" s="129" t="s">
        <v>12836</v>
      </c>
      <c r="D143" s="130"/>
      <c r="E143" s="130"/>
      <c r="F143" s="130"/>
      <c r="G143" s="90">
        <f ca="1" t="shared" si="4"/>
        <v>0</v>
      </c>
      <c r="H143" s="90">
        <f ca="1" t="shared" si="5"/>
        <v>0</v>
      </c>
    </row>
    <row r="144" ht="15" spans="1:8">
      <c r="A144" s="128"/>
      <c r="B144" s="64" t="s">
        <v>12837</v>
      </c>
      <c r="C144" s="129" t="s">
        <v>12838</v>
      </c>
      <c r="D144" s="130"/>
      <c r="E144" s="130"/>
      <c r="F144" s="130"/>
      <c r="G144" s="90">
        <f ca="1" t="shared" si="4"/>
        <v>0</v>
      </c>
      <c r="H144" s="90">
        <f ca="1" t="shared" si="5"/>
        <v>0</v>
      </c>
    </row>
    <row r="145" ht="15" spans="1:8">
      <c r="A145" s="128"/>
      <c r="B145" s="64" t="s">
        <v>12839</v>
      </c>
      <c r="C145" s="129" t="s">
        <v>12840</v>
      </c>
      <c r="D145" s="130"/>
      <c r="E145" s="130"/>
      <c r="F145" s="130"/>
      <c r="G145" s="90">
        <f ca="1" t="shared" si="4"/>
        <v>0</v>
      </c>
      <c r="H145" s="90">
        <f ca="1" t="shared" si="5"/>
        <v>0</v>
      </c>
    </row>
    <row r="146" ht="15" spans="1:8">
      <c r="A146" s="128"/>
      <c r="B146" s="64" t="s">
        <v>12843</v>
      </c>
      <c r="C146" s="129" t="s">
        <v>12844</v>
      </c>
      <c r="D146" s="130"/>
      <c r="E146" s="130"/>
      <c r="F146" s="130"/>
      <c r="G146" s="90">
        <f ca="1" t="shared" si="4"/>
        <v>0</v>
      </c>
      <c r="H146" s="90">
        <f ca="1" t="shared" si="5"/>
        <v>0</v>
      </c>
    </row>
    <row r="147" ht="15" spans="1:8">
      <c r="A147" s="128"/>
      <c r="B147" s="64" t="s">
        <v>12845</v>
      </c>
      <c r="C147" s="129" t="s">
        <v>12846</v>
      </c>
      <c r="D147" s="130"/>
      <c r="E147" s="130"/>
      <c r="F147" s="130"/>
      <c r="G147" s="90">
        <f ca="1" t="shared" si="4"/>
        <v>0</v>
      </c>
      <c r="H147" s="90">
        <f ca="1" t="shared" si="5"/>
        <v>0</v>
      </c>
    </row>
    <row r="148" ht="15" spans="1:8">
      <c r="A148" s="128"/>
      <c r="B148" s="64" t="s">
        <v>12847</v>
      </c>
      <c r="C148" s="129" t="s">
        <v>12848</v>
      </c>
      <c r="D148" s="130"/>
      <c r="E148" s="130">
        <v>4000</v>
      </c>
      <c r="F148" s="130"/>
      <c r="G148" s="90">
        <f ca="1" t="shared" si="4"/>
        <v>0</v>
      </c>
      <c r="H148" s="90">
        <f ca="1" t="shared" si="5"/>
        <v>0</v>
      </c>
    </row>
    <row r="149" ht="15" spans="1:8">
      <c r="A149" s="128"/>
      <c r="B149" s="64" t="s">
        <v>12851</v>
      </c>
      <c r="C149" s="129" t="s">
        <v>12792</v>
      </c>
      <c r="D149" s="130"/>
      <c r="E149" s="130"/>
      <c r="F149" s="130"/>
      <c r="G149" s="90">
        <f ca="1" t="shared" si="4"/>
        <v>0</v>
      </c>
      <c r="H149" s="90">
        <f ca="1" t="shared" si="5"/>
        <v>0</v>
      </c>
    </row>
    <row r="150" ht="15" spans="1:8">
      <c r="A150" s="128"/>
      <c r="B150" s="64" t="s">
        <v>12852</v>
      </c>
      <c r="C150" s="129" t="s">
        <v>12794</v>
      </c>
      <c r="D150" s="130"/>
      <c r="E150" s="130"/>
      <c r="F150" s="130"/>
      <c r="G150" s="90">
        <f ca="1" t="shared" si="4"/>
        <v>0</v>
      </c>
      <c r="H150" s="90">
        <f ca="1" t="shared" si="5"/>
        <v>0</v>
      </c>
    </row>
    <row r="151" ht="15" spans="1:8">
      <c r="A151" s="128"/>
      <c r="B151" s="64" t="s">
        <v>12853</v>
      </c>
      <c r="C151" s="129" t="s">
        <v>12854</v>
      </c>
      <c r="D151" s="130"/>
      <c r="E151" s="130"/>
      <c r="F151" s="130"/>
      <c r="G151" s="90">
        <f ca="1" t="shared" si="4"/>
        <v>0</v>
      </c>
      <c r="H151" s="90">
        <f ca="1" t="shared" si="5"/>
        <v>0</v>
      </c>
    </row>
    <row r="152" ht="15" spans="1:8">
      <c r="A152" s="128"/>
      <c r="B152" s="64" t="s">
        <v>12857</v>
      </c>
      <c r="C152" s="129" t="s">
        <v>12792</v>
      </c>
      <c r="D152" s="130"/>
      <c r="E152" s="130"/>
      <c r="F152" s="130"/>
      <c r="G152" s="90">
        <f ca="1" t="shared" si="4"/>
        <v>0</v>
      </c>
      <c r="H152" s="90">
        <f ca="1" t="shared" si="5"/>
        <v>0</v>
      </c>
    </row>
    <row r="153" ht="15" spans="1:8">
      <c r="A153" s="128"/>
      <c r="B153" s="64" t="s">
        <v>12858</v>
      </c>
      <c r="C153" s="129" t="s">
        <v>12794</v>
      </c>
      <c r="D153" s="130"/>
      <c r="E153" s="130"/>
      <c r="F153" s="130"/>
      <c r="G153" s="90">
        <f ca="1" t="shared" si="4"/>
        <v>0</v>
      </c>
      <c r="H153" s="90">
        <f ca="1" t="shared" si="5"/>
        <v>0</v>
      </c>
    </row>
    <row r="154" ht="15" spans="1:8">
      <c r="A154" s="128"/>
      <c r="B154" s="64" t="s">
        <v>12859</v>
      </c>
      <c r="C154" s="129" t="s">
        <v>12860</v>
      </c>
      <c r="D154" s="130"/>
      <c r="E154" s="130"/>
      <c r="F154" s="130"/>
      <c r="G154" s="90">
        <f ca="1" t="shared" si="4"/>
        <v>0</v>
      </c>
      <c r="H154" s="90">
        <f ca="1" t="shared" si="5"/>
        <v>0</v>
      </c>
    </row>
    <row r="155" ht="15" spans="1:8">
      <c r="A155" s="128"/>
      <c r="B155" s="64" t="s">
        <v>12863</v>
      </c>
      <c r="C155" s="129" t="s">
        <v>12832</v>
      </c>
      <c r="D155" s="130"/>
      <c r="E155" s="130"/>
      <c r="F155" s="130"/>
      <c r="G155" s="90">
        <f ca="1" t="shared" si="4"/>
        <v>0</v>
      </c>
      <c r="H155" s="90">
        <f ca="1" t="shared" si="5"/>
        <v>0</v>
      </c>
    </row>
    <row r="156" ht="15" spans="1:8">
      <c r="A156" s="128"/>
      <c r="B156" s="64" t="s">
        <v>12864</v>
      </c>
      <c r="C156" s="129" t="s">
        <v>12834</v>
      </c>
      <c r="D156" s="130"/>
      <c r="E156" s="130"/>
      <c r="F156" s="130"/>
      <c r="G156" s="90">
        <f ca="1" t="shared" si="4"/>
        <v>0</v>
      </c>
      <c r="H156" s="90">
        <f ca="1" t="shared" si="5"/>
        <v>0</v>
      </c>
    </row>
    <row r="157" ht="15" spans="1:8">
      <c r="A157" s="128"/>
      <c r="B157" s="64" t="s">
        <v>12865</v>
      </c>
      <c r="C157" s="129" t="s">
        <v>12836</v>
      </c>
      <c r="D157" s="130"/>
      <c r="E157" s="130"/>
      <c r="F157" s="130"/>
      <c r="G157" s="90">
        <f ca="1" t="shared" si="4"/>
        <v>0</v>
      </c>
      <c r="H157" s="90">
        <f ca="1" t="shared" si="5"/>
        <v>0</v>
      </c>
    </row>
    <row r="158" ht="15" spans="1:8">
      <c r="A158" s="128"/>
      <c r="B158" s="64" t="s">
        <v>12866</v>
      </c>
      <c r="C158" s="129" t="s">
        <v>12838</v>
      </c>
      <c r="D158" s="130"/>
      <c r="E158" s="130"/>
      <c r="F158" s="130"/>
      <c r="G158" s="90">
        <f ca="1" t="shared" si="4"/>
        <v>0</v>
      </c>
      <c r="H158" s="90">
        <f ca="1" t="shared" si="5"/>
        <v>0</v>
      </c>
    </row>
    <row r="159" ht="15" spans="1:8">
      <c r="A159" s="128"/>
      <c r="B159" s="64" t="s">
        <v>12867</v>
      </c>
      <c r="C159" s="129" t="s">
        <v>12868</v>
      </c>
      <c r="D159" s="130"/>
      <c r="E159" s="130"/>
      <c r="F159" s="130"/>
      <c r="G159" s="90">
        <f ca="1" t="shared" si="4"/>
        <v>0</v>
      </c>
      <c r="H159" s="90">
        <f ca="1" t="shared" si="5"/>
        <v>0</v>
      </c>
    </row>
    <row r="160" ht="15" spans="1:8">
      <c r="A160" s="128"/>
      <c r="B160" s="64" t="s">
        <v>12871</v>
      </c>
      <c r="C160" s="129" t="s">
        <v>12844</v>
      </c>
      <c r="D160" s="130"/>
      <c r="E160" s="130"/>
      <c r="F160" s="130"/>
      <c r="G160" s="90">
        <f ca="1" t="shared" si="4"/>
        <v>0</v>
      </c>
      <c r="H160" s="90">
        <f ca="1" t="shared" si="5"/>
        <v>0</v>
      </c>
    </row>
    <row r="161" ht="15" spans="1:8">
      <c r="A161" s="128"/>
      <c r="B161" s="64" t="s">
        <v>12872</v>
      </c>
      <c r="C161" s="129" t="s">
        <v>12873</v>
      </c>
      <c r="D161" s="130"/>
      <c r="E161" s="130"/>
      <c r="F161" s="130"/>
      <c r="G161" s="90">
        <f ca="1" t="shared" si="4"/>
        <v>0</v>
      </c>
      <c r="H161" s="90">
        <f ca="1" t="shared" si="5"/>
        <v>0</v>
      </c>
    </row>
    <row r="162" ht="15" spans="1:8">
      <c r="A162" s="128"/>
      <c r="B162" s="64" t="s">
        <v>12876</v>
      </c>
      <c r="C162" s="140" t="s">
        <v>12792</v>
      </c>
      <c r="D162" s="130"/>
      <c r="E162" s="130"/>
      <c r="F162" s="130"/>
      <c r="G162" s="90">
        <f ca="1" t="shared" si="4"/>
        <v>0</v>
      </c>
      <c r="H162" s="90">
        <f ca="1" t="shared" si="5"/>
        <v>0</v>
      </c>
    </row>
    <row r="163" ht="15" spans="1:8">
      <c r="A163" s="128"/>
      <c r="B163" s="64" t="s">
        <v>12877</v>
      </c>
      <c r="C163" s="140" t="s">
        <v>12794</v>
      </c>
      <c r="D163" s="130"/>
      <c r="E163" s="130"/>
      <c r="F163" s="130"/>
      <c r="G163" s="90">
        <f ca="1" t="shared" si="4"/>
        <v>0</v>
      </c>
      <c r="H163" s="90">
        <f ca="1" t="shared" si="5"/>
        <v>0</v>
      </c>
    </row>
    <row r="164" ht="15" spans="1:8">
      <c r="A164" s="128"/>
      <c r="B164" s="64" t="s">
        <v>12878</v>
      </c>
      <c r="C164" s="140" t="s">
        <v>12796</v>
      </c>
      <c r="D164" s="130"/>
      <c r="E164" s="130"/>
      <c r="F164" s="130"/>
      <c r="G164" s="90">
        <f ca="1" t="shared" si="4"/>
        <v>0</v>
      </c>
      <c r="H164" s="90">
        <f ca="1" t="shared" si="5"/>
        <v>0</v>
      </c>
    </row>
    <row r="165" ht="15" spans="1:8">
      <c r="A165" s="128"/>
      <c r="B165" s="64" t="s">
        <v>12879</v>
      </c>
      <c r="C165" s="129" t="s">
        <v>12798</v>
      </c>
      <c r="D165" s="130"/>
      <c r="E165" s="130"/>
      <c r="F165" s="130"/>
      <c r="G165" s="90">
        <f ca="1" t="shared" si="4"/>
        <v>0</v>
      </c>
      <c r="H165" s="90">
        <f ca="1" t="shared" si="5"/>
        <v>0</v>
      </c>
    </row>
    <row r="166" ht="15" spans="1:8">
      <c r="A166" s="128"/>
      <c r="B166" s="64" t="s">
        <v>12880</v>
      </c>
      <c r="C166" s="140" t="s">
        <v>12804</v>
      </c>
      <c r="D166" s="130"/>
      <c r="E166" s="130"/>
      <c r="F166" s="130"/>
      <c r="G166" s="90">
        <f ca="1" t="shared" si="4"/>
        <v>0</v>
      </c>
      <c r="H166" s="90">
        <f ca="1" t="shared" si="5"/>
        <v>0</v>
      </c>
    </row>
    <row r="167" ht="15" spans="1:8">
      <c r="A167" s="128"/>
      <c r="B167" s="64" t="s">
        <v>12881</v>
      </c>
      <c r="C167" s="140" t="s">
        <v>12808</v>
      </c>
      <c r="D167" s="130"/>
      <c r="E167" s="130"/>
      <c r="F167" s="130"/>
      <c r="G167" s="90">
        <f ca="1" t="shared" si="4"/>
        <v>0</v>
      </c>
      <c r="H167" s="90">
        <f ca="1" t="shared" si="5"/>
        <v>0</v>
      </c>
    </row>
    <row r="168" ht="15" spans="1:8">
      <c r="A168" s="128"/>
      <c r="B168" s="64" t="s">
        <v>12882</v>
      </c>
      <c r="C168" s="140" t="s">
        <v>12810</v>
      </c>
      <c r="D168" s="130"/>
      <c r="E168" s="130"/>
      <c r="F168" s="130"/>
      <c r="G168" s="90">
        <f ca="1" t="shared" si="4"/>
        <v>0</v>
      </c>
      <c r="H168" s="90">
        <f ca="1" t="shared" si="5"/>
        <v>0</v>
      </c>
    </row>
    <row r="169" ht="15" spans="1:8">
      <c r="A169" s="128"/>
      <c r="B169" s="64" t="s">
        <v>12883</v>
      </c>
      <c r="C169" s="129" t="s">
        <v>12884</v>
      </c>
      <c r="D169" s="130"/>
      <c r="E169" s="130">
        <v>15200</v>
      </c>
      <c r="F169" s="130"/>
      <c r="G169" s="90">
        <f ca="1" t="shared" si="4"/>
        <v>0</v>
      </c>
      <c r="H169" s="90">
        <f ca="1" t="shared" si="5"/>
        <v>0</v>
      </c>
    </row>
    <row r="170" ht="15" spans="1:8">
      <c r="A170" s="128"/>
      <c r="B170" s="64" t="s">
        <v>12886</v>
      </c>
      <c r="C170" s="129" t="s">
        <v>10099</v>
      </c>
      <c r="D170" s="130"/>
      <c r="E170" s="130">
        <v>2792</v>
      </c>
      <c r="F170" s="130"/>
      <c r="G170" s="90">
        <f ca="1" t="shared" si="4"/>
        <v>0</v>
      </c>
      <c r="H170" s="90">
        <f ca="1" t="shared" si="5"/>
        <v>0</v>
      </c>
    </row>
    <row r="171" ht="15" spans="1:8">
      <c r="A171" s="128"/>
      <c r="B171" s="64" t="s">
        <v>12887</v>
      </c>
      <c r="C171" s="129" t="s">
        <v>10105</v>
      </c>
      <c r="D171" s="130"/>
      <c r="E171" s="130"/>
      <c r="F171" s="130"/>
      <c r="G171" s="90">
        <f ca="1" t="shared" si="4"/>
        <v>0</v>
      </c>
      <c r="H171" s="90">
        <f ca="1" t="shared" si="5"/>
        <v>0</v>
      </c>
    </row>
    <row r="172" ht="15" spans="1:8">
      <c r="A172" s="128"/>
      <c r="B172" s="64" t="s">
        <v>12890</v>
      </c>
      <c r="C172" s="140" t="s">
        <v>12891</v>
      </c>
      <c r="D172" s="130">
        <v>192</v>
      </c>
      <c r="E172" s="130">
        <v>6</v>
      </c>
      <c r="F172" s="130"/>
      <c r="G172" s="90">
        <f ca="1" t="shared" si="4"/>
        <v>0</v>
      </c>
      <c r="H172" s="90">
        <f ca="1" t="shared" si="5"/>
        <v>0</v>
      </c>
    </row>
    <row r="173" ht="15" spans="1:8">
      <c r="A173" s="128"/>
      <c r="B173" s="64" t="s">
        <v>12892</v>
      </c>
      <c r="C173" s="140" t="s">
        <v>12893</v>
      </c>
      <c r="D173" s="130"/>
      <c r="E173" s="130">
        <v>12</v>
      </c>
      <c r="F173" s="130"/>
      <c r="G173" s="90">
        <f ca="1" t="shared" si="4"/>
        <v>0</v>
      </c>
      <c r="H173" s="90">
        <f ca="1" t="shared" si="5"/>
        <v>0</v>
      </c>
    </row>
    <row r="174" ht="15" spans="1:8">
      <c r="A174" s="128"/>
      <c r="B174" s="64" t="s">
        <v>12894</v>
      </c>
      <c r="C174" s="140" t="s">
        <v>12895</v>
      </c>
      <c r="D174" s="130"/>
      <c r="E174" s="130"/>
      <c r="F174" s="130"/>
      <c r="G174" s="90">
        <f ca="1" t="shared" si="4"/>
        <v>0</v>
      </c>
      <c r="H174" s="90">
        <f ca="1" t="shared" si="5"/>
        <v>0</v>
      </c>
    </row>
    <row r="175" ht="15" spans="1:8">
      <c r="A175" s="128"/>
      <c r="B175" s="64" t="s">
        <v>12896</v>
      </c>
      <c r="C175" s="129" t="s">
        <v>12897</v>
      </c>
      <c r="D175" s="130"/>
      <c r="E175" s="130"/>
      <c r="F175" s="130"/>
      <c r="G175" s="90">
        <f ca="1" t="shared" si="4"/>
        <v>0</v>
      </c>
      <c r="H175" s="90">
        <f ca="1" t="shared" si="5"/>
        <v>0</v>
      </c>
    </row>
    <row r="176" ht="15" spans="1:8">
      <c r="A176" s="128"/>
      <c r="B176" s="64" t="s">
        <v>12900</v>
      </c>
      <c r="C176" s="140" t="s">
        <v>12891</v>
      </c>
      <c r="D176" s="130"/>
      <c r="E176" s="130"/>
      <c r="F176" s="130"/>
      <c r="G176" s="90">
        <f ca="1" t="shared" si="4"/>
        <v>0</v>
      </c>
      <c r="H176" s="90">
        <f ca="1" t="shared" si="5"/>
        <v>0</v>
      </c>
    </row>
    <row r="177" ht="15" spans="1:8">
      <c r="A177" s="128"/>
      <c r="B177" s="64" t="s">
        <v>12901</v>
      </c>
      <c r="C177" s="140" t="s">
        <v>12893</v>
      </c>
      <c r="D177" s="130"/>
      <c r="E177" s="130"/>
      <c r="F177" s="130"/>
      <c r="G177" s="90">
        <f ca="1" t="shared" si="4"/>
        <v>0</v>
      </c>
      <c r="H177" s="90">
        <f ca="1" t="shared" si="5"/>
        <v>0</v>
      </c>
    </row>
    <row r="178" ht="15" spans="1:8">
      <c r="A178" s="128"/>
      <c r="B178" s="64" t="s">
        <v>12902</v>
      </c>
      <c r="C178" s="140" t="s">
        <v>12903</v>
      </c>
      <c r="D178" s="130"/>
      <c r="E178" s="130"/>
      <c r="F178" s="130"/>
      <c r="G178" s="90">
        <f ca="1" t="shared" si="4"/>
        <v>0</v>
      </c>
      <c r="H178" s="90">
        <f ca="1" t="shared" si="5"/>
        <v>0</v>
      </c>
    </row>
    <row r="179" ht="15" spans="1:8">
      <c r="A179" s="128"/>
      <c r="B179" s="64" t="s">
        <v>12904</v>
      </c>
      <c r="C179" s="140" t="s">
        <v>12905</v>
      </c>
      <c r="D179" s="130"/>
      <c r="E179" s="130"/>
      <c r="F179" s="130"/>
      <c r="G179" s="90">
        <f ca="1" t="shared" si="4"/>
        <v>0</v>
      </c>
      <c r="H179" s="90">
        <f ca="1" t="shared" si="5"/>
        <v>0</v>
      </c>
    </row>
    <row r="180" ht="15" spans="1:8">
      <c r="A180" s="128"/>
      <c r="B180" s="64" t="s">
        <v>12908</v>
      </c>
      <c r="C180" s="140" t="s">
        <v>11594</v>
      </c>
      <c r="D180" s="130"/>
      <c r="E180" s="130"/>
      <c r="F180" s="130"/>
      <c r="G180" s="90">
        <f ca="1" t="shared" si="4"/>
        <v>0</v>
      </c>
      <c r="H180" s="90">
        <f ca="1" t="shared" si="5"/>
        <v>0</v>
      </c>
    </row>
    <row r="181" ht="15" spans="1:8">
      <c r="A181" s="128"/>
      <c r="B181" s="64" t="s">
        <v>12909</v>
      </c>
      <c r="C181" s="140" t="s">
        <v>12910</v>
      </c>
      <c r="D181" s="130"/>
      <c r="E181" s="130"/>
      <c r="F181" s="130"/>
      <c r="G181" s="90">
        <f ca="1" t="shared" si="4"/>
        <v>0</v>
      </c>
      <c r="H181" s="90">
        <f ca="1" t="shared" si="5"/>
        <v>0</v>
      </c>
    </row>
    <row r="182" ht="15" spans="1:8">
      <c r="A182" s="128"/>
      <c r="B182" s="64" t="s">
        <v>12911</v>
      </c>
      <c r="C182" s="140" t="s">
        <v>12912</v>
      </c>
      <c r="D182" s="130"/>
      <c r="E182" s="130"/>
      <c r="F182" s="130"/>
      <c r="G182" s="90">
        <f ca="1" t="shared" si="4"/>
        <v>0</v>
      </c>
      <c r="H182" s="90">
        <f ca="1" t="shared" si="5"/>
        <v>0</v>
      </c>
    </row>
    <row r="183" ht="15" spans="1:8">
      <c r="A183" s="128"/>
      <c r="B183" s="64" t="s">
        <v>12913</v>
      </c>
      <c r="C183" s="140" t="s">
        <v>12914</v>
      </c>
      <c r="D183" s="130"/>
      <c r="E183" s="130"/>
      <c r="F183" s="130"/>
      <c r="G183" s="90">
        <f ca="1" t="shared" si="4"/>
        <v>0</v>
      </c>
      <c r="H183" s="90">
        <f ca="1" t="shared" si="5"/>
        <v>0</v>
      </c>
    </row>
    <row r="184" ht="15" spans="1:8">
      <c r="A184" s="128"/>
      <c r="B184" s="64" t="s">
        <v>12917</v>
      </c>
      <c r="C184" s="129" t="s">
        <v>12891</v>
      </c>
      <c r="D184" s="130"/>
      <c r="E184" s="130"/>
      <c r="F184" s="130"/>
      <c r="G184" s="90">
        <f ca="1" t="shared" si="4"/>
        <v>0</v>
      </c>
      <c r="H184" s="90">
        <f ca="1" t="shared" si="5"/>
        <v>0</v>
      </c>
    </row>
    <row r="185" ht="15" spans="1:8">
      <c r="A185" s="128"/>
      <c r="B185" s="64" t="s">
        <v>12918</v>
      </c>
      <c r="C185" s="129" t="s">
        <v>12919</v>
      </c>
      <c r="D185" s="130"/>
      <c r="E185" s="130"/>
      <c r="F185" s="130"/>
      <c r="G185" s="90">
        <f ca="1" t="shared" si="4"/>
        <v>0</v>
      </c>
      <c r="H185" s="90">
        <f ca="1" t="shared" si="5"/>
        <v>0</v>
      </c>
    </row>
    <row r="186" ht="15" spans="1:8">
      <c r="A186" s="128"/>
      <c r="B186" s="64" t="s">
        <v>12922</v>
      </c>
      <c r="C186" s="129" t="s">
        <v>11594</v>
      </c>
      <c r="D186" s="130"/>
      <c r="E186" s="130"/>
      <c r="F186" s="130"/>
      <c r="G186" s="90">
        <f ca="1" t="shared" si="4"/>
        <v>0</v>
      </c>
      <c r="H186" s="90">
        <f ca="1" t="shared" si="5"/>
        <v>0</v>
      </c>
    </row>
    <row r="187" ht="15" spans="1:8">
      <c r="A187" s="128"/>
      <c r="B187" s="64" t="s">
        <v>12923</v>
      </c>
      <c r="C187" s="129" t="s">
        <v>12924</v>
      </c>
      <c r="D187" s="130"/>
      <c r="E187" s="130"/>
      <c r="F187" s="130"/>
      <c r="G187" s="90">
        <f ca="1" t="shared" si="4"/>
        <v>0</v>
      </c>
      <c r="H187" s="90">
        <f ca="1" t="shared" si="5"/>
        <v>0</v>
      </c>
    </row>
    <row r="188" ht="15" spans="1:8">
      <c r="A188" s="128"/>
      <c r="B188" s="64" t="s">
        <v>12925</v>
      </c>
      <c r="C188" s="129" t="s">
        <v>12912</v>
      </c>
      <c r="D188" s="130"/>
      <c r="E188" s="130"/>
      <c r="F188" s="130"/>
      <c r="G188" s="90">
        <f ca="1" t="shared" si="4"/>
        <v>0</v>
      </c>
      <c r="H188" s="90">
        <f ca="1" t="shared" si="5"/>
        <v>0</v>
      </c>
    </row>
    <row r="189" ht="15" spans="1:8">
      <c r="A189" s="128"/>
      <c r="B189" s="64" t="s">
        <v>12926</v>
      </c>
      <c r="C189" s="129" t="s">
        <v>12927</v>
      </c>
      <c r="D189" s="130"/>
      <c r="E189" s="130"/>
      <c r="F189" s="130"/>
      <c r="G189" s="90">
        <f ca="1" t="shared" si="4"/>
        <v>0</v>
      </c>
      <c r="H189" s="90">
        <f ca="1" t="shared" si="5"/>
        <v>0</v>
      </c>
    </row>
    <row r="190" ht="15" spans="1:8">
      <c r="A190" s="128"/>
      <c r="B190" s="64" t="s">
        <v>12930</v>
      </c>
      <c r="C190" s="129" t="s">
        <v>12931</v>
      </c>
      <c r="D190" s="130"/>
      <c r="E190" s="130">
        <v>365</v>
      </c>
      <c r="F190" s="130">
        <v>192</v>
      </c>
      <c r="G190" s="90">
        <f ca="1" t="shared" si="4"/>
        <v>0</v>
      </c>
      <c r="H190" s="90">
        <f ca="1" t="shared" si="5"/>
        <v>0.526027397260274</v>
      </c>
    </row>
    <row r="191" ht="15" spans="1:8">
      <c r="A191" s="128"/>
      <c r="B191" s="64" t="s">
        <v>12932</v>
      </c>
      <c r="C191" s="129" t="s">
        <v>12891</v>
      </c>
      <c r="D191" s="130"/>
      <c r="E191" s="130">
        <v>41</v>
      </c>
      <c r="F191" s="130">
        <v>497</v>
      </c>
      <c r="G191" s="90">
        <f ca="1" t="shared" si="4"/>
        <v>0</v>
      </c>
      <c r="H191" s="90">
        <f ca="1" t="shared" si="5"/>
        <v>12.1219512195122</v>
      </c>
    </row>
    <row r="192" ht="15" spans="1:8">
      <c r="A192" s="128"/>
      <c r="B192" s="64" t="s">
        <v>12933</v>
      </c>
      <c r="C192" s="129" t="s">
        <v>12934</v>
      </c>
      <c r="D192" s="130"/>
      <c r="E192" s="130">
        <v>148</v>
      </c>
      <c r="F192" s="130"/>
      <c r="G192" s="90">
        <f ca="1" t="shared" si="4"/>
        <v>0</v>
      </c>
      <c r="H192" s="90">
        <f ca="1" t="shared" si="5"/>
        <v>0</v>
      </c>
    </row>
    <row r="193" ht="15" spans="1:8">
      <c r="A193" s="128"/>
      <c r="B193" s="64" t="s">
        <v>12937</v>
      </c>
      <c r="C193" s="129" t="s">
        <v>12931</v>
      </c>
      <c r="D193" s="130"/>
      <c r="E193" s="130">
        <v>245</v>
      </c>
      <c r="F193" s="130"/>
      <c r="G193" s="90">
        <f ca="1" t="shared" si="4"/>
        <v>0</v>
      </c>
      <c r="H193" s="90">
        <f ca="1" t="shared" si="5"/>
        <v>0</v>
      </c>
    </row>
    <row r="194" ht="15" spans="1:8">
      <c r="A194" s="128"/>
      <c r="B194" s="64" t="s">
        <v>12938</v>
      </c>
      <c r="C194" s="129" t="s">
        <v>12891</v>
      </c>
      <c r="D194" s="130"/>
      <c r="E194" s="130">
        <v>276</v>
      </c>
      <c r="F194" s="130"/>
      <c r="G194" s="90">
        <f ca="1" t="shared" si="4"/>
        <v>0</v>
      </c>
      <c r="H194" s="90">
        <f ca="1" t="shared" si="5"/>
        <v>0</v>
      </c>
    </row>
    <row r="195" ht="15" spans="1:8">
      <c r="A195" s="128"/>
      <c r="B195" s="64" t="s">
        <v>12939</v>
      </c>
      <c r="C195" s="129" t="s">
        <v>12940</v>
      </c>
      <c r="D195" s="130"/>
      <c r="E195" s="130"/>
      <c r="F195" s="130"/>
      <c r="G195" s="90">
        <f ca="1" t="shared" si="4"/>
        <v>0</v>
      </c>
      <c r="H195" s="90">
        <f ca="1" t="shared" si="5"/>
        <v>0</v>
      </c>
    </row>
    <row r="196" ht="15" spans="1:8">
      <c r="A196" s="128"/>
      <c r="B196" s="64" t="s">
        <v>12943</v>
      </c>
      <c r="C196" s="129" t="s">
        <v>12891</v>
      </c>
      <c r="D196" s="130"/>
      <c r="E196" s="130"/>
      <c r="F196" s="130"/>
      <c r="G196" s="90">
        <f ca="1" t="shared" si="4"/>
        <v>0</v>
      </c>
      <c r="H196" s="90">
        <f ca="1" t="shared" si="5"/>
        <v>0</v>
      </c>
    </row>
    <row r="197" ht="15" spans="1:8">
      <c r="A197" s="128"/>
      <c r="B197" s="64" t="s">
        <v>12944</v>
      </c>
      <c r="C197" s="129" t="s">
        <v>12945</v>
      </c>
      <c r="D197" s="130"/>
      <c r="E197" s="130"/>
      <c r="F197" s="130"/>
      <c r="G197" s="90">
        <f ca="1" t="shared" si="4"/>
        <v>0</v>
      </c>
      <c r="H197" s="90">
        <f ca="1" t="shared" si="5"/>
        <v>0</v>
      </c>
    </row>
    <row r="198" ht="15" spans="1:8">
      <c r="A198" s="128"/>
      <c r="B198" s="64" t="s">
        <v>12947</v>
      </c>
      <c r="C198" s="129" t="s">
        <v>12948</v>
      </c>
      <c r="D198" s="130"/>
      <c r="E198" s="130"/>
      <c r="F198" s="130"/>
      <c r="G198" s="90">
        <f ca="1" t="shared" si="4"/>
        <v>0</v>
      </c>
      <c r="H198" s="90">
        <f ca="1" t="shared" si="5"/>
        <v>0</v>
      </c>
    </row>
    <row r="199" ht="15" spans="1:8">
      <c r="A199" s="128"/>
      <c r="B199" s="64" t="s">
        <v>12949</v>
      </c>
      <c r="C199" s="129" t="s">
        <v>12950</v>
      </c>
      <c r="D199" s="130"/>
      <c r="E199" s="130"/>
      <c r="F199" s="130"/>
      <c r="G199" s="90">
        <f ca="1" t="shared" si="4"/>
        <v>0</v>
      </c>
      <c r="H199" s="90">
        <f ca="1" t="shared" si="5"/>
        <v>0</v>
      </c>
    </row>
    <row r="200" ht="15" spans="1:8">
      <c r="A200" s="128"/>
      <c r="B200" s="64" t="s">
        <v>12951</v>
      </c>
      <c r="C200" s="129" t="s">
        <v>10123</v>
      </c>
      <c r="D200" s="130"/>
      <c r="E200" s="130"/>
      <c r="F200" s="130"/>
      <c r="G200" s="90">
        <f ca="1" t="shared" ref="G200:G263" si="6">IFERROR(OFFSET($G200,0,-1)/OFFSET($G200,0,-3),)</f>
        <v>0</v>
      </c>
      <c r="H200" s="90">
        <f ca="1" t="shared" ref="H200:H263" si="7">IFERROR(OFFSET($G200,0,-1)/OFFSET($G200,0,-2),)</f>
        <v>0</v>
      </c>
    </row>
    <row r="201" ht="15" spans="1:8">
      <c r="A201" s="128"/>
      <c r="B201" s="64" t="s">
        <v>12954</v>
      </c>
      <c r="C201" s="129" t="s">
        <v>11642</v>
      </c>
      <c r="D201" s="130"/>
      <c r="E201" s="130"/>
      <c r="F201" s="130"/>
      <c r="G201" s="90">
        <f ca="1" t="shared" si="6"/>
        <v>0</v>
      </c>
      <c r="H201" s="90">
        <f ca="1" t="shared" si="7"/>
        <v>0</v>
      </c>
    </row>
    <row r="202" ht="15" spans="1:8">
      <c r="A202" s="128"/>
      <c r="B202" s="64" t="s">
        <v>12955</v>
      </c>
      <c r="C202" s="129" t="s">
        <v>11644</v>
      </c>
      <c r="D202" s="130"/>
      <c r="E202" s="130"/>
      <c r="F202" s="130"/>
      <c r="G202" s="90">
        <f ca="1" t="shared" si="6"/>
        <v>0</v>
      </c>
      <c r="H202" s="90">
        <f ca="1" t="shared" si="7"/>
        <v>0</v>
      </c>
    </row>
    <row r="203" ht="15" spans="1:8">
      <c r="A203" s="128"/>
      <c r="B203" s="64" t="s">
        <v>12956</v>
      </c>
      <c r="C203" s="129" t="s">
        <v>12957</v>
      </c>
      <c r="D203" s="130"/>
      <c r="E203" s="130"/>
      <c r="F203" s="130"/>
      <c r="G203" s="90">
        <f ca="1" t="shared" si="6"/>
        <v>0</v>
      </c>
      <c r="H203" s="90">
        <f ca="1" t="shared" si="7"/>
        <v>0</v>
      </c>
    </row>
    <row r="204" ht="15" spans="1:8">
      <c r="A204" s="128"/>
      <c r="B204" s="64" t="s">
        <v>12958</v>
      </c>
      <c r="C204" s="129" t="s">
        <v>12959</v>
      </c>
      <c r="D204" s="130"/>
      <c r="E204" s="130"/>
      <c r="F204" s="130"/>
      <c r="G204" s="90">
        <f ca="1" t="shared" si="6"/>
        <v>0</v>
      </c>
      <c r="H204" s="90">
        <f ca="1" t="shared" si="7"/>
        <v>0</v>
      </c>
    </row>
    <row r="205" ht="15" spans="1:8">
      <c r="A205" s="128"/>
      <c r="B205" s="64" t="s">
        <v>12962</v>
      </c>
      <c r="C205" s="129" t="s">
        <v>12957</v>
      </c>
      <c r="D205" s="130"/>
      <c r="E205" s="130"/>
      <c r="F205" s="130"/>
      <c r="G205" s="90">
        <f ca="1" t="shared" si="6"/>
        <v>0</v>
      </c>
      <c r="H205" s="90">
        <f ca="1" t="shared" si="7"/>
        <v>0</v>
      </c>
    </row>
    <row r="206" ht="15" spans="1:8">
      <c r="A206" s="128"/>
      <c r="B206" s="64" t="s">
        <v>12963</v>
      </c>
      <c r="C206" s="129" t="s">
        <v>12964</v>
      </c>
      <c r="D206" s="130"/>
      <c r="E206" s="130"/>
      <c r="F206" s="130"/>
      <c r="G206" s="90">
        <f ca="1" t="shared" si="6"/>
        <v>0</v>
      </c>
      <c r="H206" s="90">
        <f ca="1" t="shared" si="7"/>
        <v>0</v>
      </c>
    </row>
    <row r="207" ht="15" spans="1:8">
      <c r="A207" s="128"/>
      <c r="B207" s="64" t="s">
        <v>12965</v>
      </c>
      <c r="C207" s="129" t="s">
        <v>12966</v>
      </c>
      <c r="D207" s="130"/>
      <c r="E207" s="130"/>
      <c r="F207" s="130"/>
      <c r="G207" s="90">
        <f ca="1" t="shared" si="6"/>
        <v>0</v>
      </c>
      <c r="H207" s="90">
        <f ca="1" t="shared" si="7"/>
        <v>0</v>
      </c>
    </row>
    <row r="208" ht="15" spans="1:8">
      <c r="A208" s="128"/>
      <c r="B208" s="64" t="s">
        <v>12967</v>
      </c>
      <c r="C208" s="129" t="s">
        <v>12968</v>
      </c>
      <c r="D208" s="130"/>
      <c r="E208" s="130"/>
      <c r="F208" s="130"/>
      <c r="G208" s="90">
        <f ca="1" t="shared" si="6"/>
        <v>0</v>
      </c>
      <c r="H208" s="90">
        <f ca="1" t="shared" si="7"/>
        <v>0</v>
      </c>
    </row>
    <row r="209" ht="15" spans="1:8">
      <c r="A209" s="128"/>
      <c r="B209" s="64" t="s">
        <v>12971</v>
      </c>
      <c r="C209" s="129" t="s">
        <v>12972</v>
      </c>
      <c r="D209" s="130"/>
      <c r="E209" s="130"/>
      <c r="F209" s="130"/>
      <c r="G209" s="90">
        <f ca="1" t="shared" si="6"/>
        <v>0</v>
      </c>
      <c r="H209" s="90">
        <f ca="1" t="shared" si="7"/>
        <v>0</v>
      </c>
    </row>
    <row r="210" ht="15" spans="1:8">
      <c r="A210" s="128"/>
      <c r="B210" s="64" t="s">
        <v>12973</v>
      </c>
      <c r="C210" s="129" t="s">
        <v>12974</v>
      </c>
      <c r="D210" s="130"/>
      <c r="E210" s="130"/>
      <c r="F210" s="130"/>
      <c r="G210" s="90">
        <f ca="1" t="shared" si="6"/>
        <v>0</v>
      </c>
      <c r="H210" s="90">
        <f ca="1" t="shared" si="7"/>
        <v>0</v>
      </c>
    </row>
    <row r="211" ht="15" spans="1:8">
      <c r="A211" s="128"/>
      <c r="B211" s="64" t="s">
        <v>12975</v>
      </c>
      <c r="C211" s="129" t="s">
        <v>12976</v>
      </c>
      <c r="D211" s="130"/>
      <c r="E211" s="130"/>
      <c r="F211" s="130"/>
      <c r="G211" s="90">
        <f ca="1" t="shared" si="6"/>
        <v>0</v>
      </c>
      <c r="H211" s="90">
        <f ca="1" t="shared" si="7"/>
        <v>0</v>
      </c>
    </row>
    <row r="212" ht="15" spans="1:8">
      <c r="A212" s="128"/>
      <c r="B212" s="64" t="s">
        <v>12977</v>
      </c>
      <c r="C212" s="129" t="s">
        <v>12978</v>
      </c>
      <c r="D212" s="130"/>
      <c r="E212" s="130"/>
      <c r="F212" s="130"/>
      <c r="G212" s="90">
        <f ca="1" t="shared" si="6"/>
        <v>0</v>
      </c>
      <c r="H212" s="90">
        <f ca="1" t="shared" si="7"/>
        <v>0</v>
      </c>
    </row>
    <row r="213" ht="15" spans="1:8">
      <c r="A213" s="128"/>
      <c r="B213" s="64" t="s">
        <v>12979</v>
      </c>
      <c r="C213" s="129" t="s">
        <v>12980</v>
      </c>
      <c r="D213" s="130"/>
      <c r="E213" s="130"/>
      <c r="F213" s="130"/>
      <c r="G213" s="90">
        <f ca="1" t="shared" si="6"/>
        <v>0</v>
      </c>
      <c r="H213" s="90">
        <f ca="1" t="shared" si="7"/>
        <v>0</v>
      </c>
    </row>
    <row r="214" ht="15" spans="1:8">
      <c r="A214" s="128"/>
      <c r="B214" s="64" t="s">
        <v>12981</v>
      </c>
      <c r="C214" s="129" t="s">
        <v>12982</v>
      </c>
      <c r="D214" s="130"/>
      <c r="E214" s="130"/>
      <c r="F214" s="130"/>
      <c r="G214" s="90">
        <f ca="1" t="shared" si="6"/>
        <v>0</v>
      </c>
      <c r="H214" s="90">
        <f ca="1" t="shared" si="7"/>
        <v>0</v>
      </c>
    </row>
    <row r="215" ht="15" spans="1:8">
      <c r="A215" s="128"/>
      <c r="B215" s="64" t="s">
        <v>12983</v>
      </c>
      <c r="C215" s="129" t="s">
        <v>12984</v>
      </c>
      <c r="D215" s="130"/>
      <c r="E215" s="130"/>
      <c r="F215" s="130"/>
      <c r="G215" s="90">
        <f ca="1" t="shared" si="6"/>
        <v>0</v>
      </c>
      <c r="H215" s="90">
        <f ca="1" t="shared" si="7"/>
        <v>0</v>
      </c>
    </row>
    <row r="216" ht="15" spans="1:8">
      <c r="A216" s="128"/>
      <c r="B216" s="64" t="s">
        <v>12985</v>
      </c>
      <c r="C216" s="129" t="s">
        <v>12986</v>
      </c>
      <c r="D216" s="130"/>
      <c r="E216" s="130"/>
      <c r="F216" s="130"/>
      <c r="G216" s="90">
        <f ca="1" t="shared" si="6"/>
        <v>0</v>
      </c>
      <c r="H216" s="90">
        <f ca="1" t="shared" si="7"/>
        <v>0</v>
      </c>
    </row>
    <row r="217" ht="15" spans="1:8">
      <c r="A217" s="128"/>
      <c r="B217" s="64" t="s">
        <v>12989</v>
      </c>
      <c r="C217" s="129" t="s">
        <v>12990</v>
      </c>
      <c r="D217" s="130"/>
      <c r="E217" s="130"/>
      <c r="F217" s="130"/>
      <c r="G217" s="90">
        <f ca="1" t="shared" si="6"/>
        <v>0</v>
      </c>
      <c r="H217" s="90">
        <f ca="1" t="shared" si="7"/>
        <v>0</v>
      </c>
    </row>
    <row r="218" ht="15" spans="1:8">
      <c r="A218" s="128"/>
      <c r="B218" s="64" t="s">
        <v>12991</v>
      </c>
      <c r="C218" s="129" t="s">
        <v>12992</v>
      </c>
      <c r="D218" s="130"/>
      <c r="E218" s="130"/>
      <c r="F218" s="130"/>
      <c r="G218" s="90">
        <f ca="1" t="shared" si="6"/>
        <v>0</v>
      </c>
      <c r="H218" s="90">
        <f ca="1" t="shared" si="7"/>
        <v>0</v>
      </c>
    </row>
    <row r="219" ht="15" spans="1:8">
      <c r="A219" s="128"/>
      <c r="B219" s="64" t="s">
        <v>12993</v>
      </c>
      <c r="C219" s="129" t="s">
        <v>12994</v>
      </c>
      <c r="D219" s="130"/>
      <c r="E219" s="130"/>
      <c r="F219" s="130"/>
      <c r="G219" s="90">
        <f ca="1" t="shared" si="6"/>
        <v>0</v>
      </c>
      <c r="H219" s="90">
        <f ca="1" t="shared" si="7"/>
        <v>0</v>
      </c>
    </row>
    <row r="220" ht="15" spans="1:8">
      <c r="A220" s="128"/>
      <c r="B220" s="64" t="s">
        <v>12995</v>
      </c>
      <c r="C220" s="129" t="s">
        <v>12996</v>
      </c>
      <c r="D220" s="130"/>
      <c r="E220" s="130"/>
      <c r="F220" s="130"/>
      <c r="G220" s="90">
        <f ca="1" t="shared" si="6"/>
        <v>0</v>
      </c>
      <c r="H220" s="90">
        <f ca="1" t="shared" si="7"/>
        <v>0</v>
      </c>
    </row>
    <row r="221" ht="15" spans="1:8">
      <c r="A221" s="128"/>
      <c r="B221" s="64" t="s">
        <v>12997</v>
      </c>
      <c r="C221" s="129" t="s">
        <v>12998</v>
      </c>
      <c r="D221" s="130"/>
      <c r="E221" s="130"/>
      <c r="F221" s="130"/>
      <c r="G221" s="90">
        <f ca="1" t="shared" si="6"/>
        <v>0</v>
      </c>
      <c r="H221" s="90">
        <f ca="1" t="shared" si="7"/>
        <v>0</v>
      </c>
    </row>
    <row r="222" ht="15" spans="1:8">
      <c r="A222" s="128"/>
      <c r="B222" s="64" t="s">
        <v>12999</v>
      </c>
      <c r="C222" s="129" t="s">
        <v>13000</v>
      </c>
      <c r="D222" s="130"/>
      <c r="E222" s="130"/>
      <c r="F222" s="130"/>
      <c r="G222" s="90">
        <f ca="1" t="shared" si="6"/>
        <v>0</v>
      </c>
      <c r="H222" s="90">
        <f ca="1" t="shared" si="7"/>
        <v>0</v>
      </c>
    </row>
    <row r="223" ht="15" spans="1:8">
      <c r="A223" s="128"/>
      <c r="B223" s="64" t="s">
        <v>13003</v>
      </c>
      <c r="C223" s="129" t="s">
        <v>13004</v>
      </c>
      <c r="D223" s="130"/>
      <c r="E223" s="130"/>
      <c r="F223" s="130"/>
      <c r="G223" s="90">
        <f ca="1" t="shared" si="6"/>
        <v>0</v>
      </c>
      <c r="H223" s="90">
        <f ca="1" t="shared" si="7"/>
        <v>0</v>
      </c>
    </row>
    <row r="224" ht="15" spans="1:8">
      <c r="A224" s="128"/>
      <c r="B224" s="64" t="s">
        <v>13005</v>
      </c>
      <c r="C224" s="129" t="s">
        <v>11696</v>
      </c>
      <c r="D224" s="130"/>
      <c r="E224" s="130"/>
      <c r="F224" s="130"/>
      <c r="G224" s="90">
        <f ca="1" t="shared" si="6"/>
        <v>0</v>
      </c>
      <c r="H224" s="90">
        <f ca="1" t="shared" si="7"/>
        <v>0</v>
      </c>
    </row>
    <row r="225" ht="15" spans="1:8">
      <c r="A225" s="128"/>
      <c r="B225" s="64" t="s">
        <v>13006</v>
      </c>
      <c r="C225" s="129" t="s">
        <v>13007</v>
      </c>
      <c r="D225" s="130"/>
      <c r="E225" s="130"/>
      <c r="F225" s="130"/>
      <c r="G225" s="90">
        <f ca="1" t="shared" si="6"/>
        <v>0</v>
      </c>
      <c r="H225" s="90">
        <f ca="1" t="shared" si="7"/>
        <v>0</v>
      </c>
    </row>
    <row r="226" ht="15" spans="1:8">
      <c r="A226" s="128"/>
      <c r="B226" s="64" t="s">
        <v>13008</v>
      </c>
      <c r="C226" s="129" t="s">
        <v>13009</v>
      </c>
      <c r="D226" s="130"/>
      <c r="E226" s="130"/>
      <c r="F226" s="130"/>
      <c r="G226" s="90">
        <f ca="1" t="shared" si="6"/>
        <v>0</v>
      </c>
      <c r="H226" s="90">
        <f ca="1" t="shared" si="7"/>
        <v>0</v>
      </c>
    </row>
    <row r="227" ht="15" spans="1:8">
      <c r="A227" s="128"/>
      <c r="B227" s="64" t="s">
        <v>13010</v>
      </c>
      <c r="C227" s="129" t="s">
        <v>13011</v>
      </c>
      <c r="D227" s="130"/>
      <c r="E227" s="130"/>
      <c r="F227" s="130"/>
      <c r="G227" s="90">
        <f ca="1" t="shared" si="6"/>
        <v>0</v>
      </c>
      <c r="H227" s="90">
        <f ca="1" t="shared" si="7"/>
        <v>0</v>
      </c>
    </row>
    <row r="228" ht="15" spans="1:8">
      <c r="A228" s="128"/>
      <c r="B228" s="64" t="s">
        <v>13012</v>
      </c>
      <c r="C228" s="129" t="s">
        <v>13013</v>
      </c>
      <c r="D228" s="130"/>
      <c r="E228" s="130"/>
      <c r="F228" s="130"/>
      <c r="G228" s="90">
        <f ca="1" t="shared" si="6"/>
        <v>0</v>
      </c>
      <c r="H228" s="90">
        <f ca="1" t="shared" si="7"/>
        <v>0</v>
      </c>
    </row>
    <row r="229" ht="15" spans="1:8">
      <c r="A229" s="128"/>
      <c r="B229" s="64" t="s">
        <v>13014</v>
      </c>
      <c r="C229" s="129" t="s">
        <v>13015</v>
      </c>
      <c r="D229" s="130"/>
      <c r="E229" s="130"/>
      <c r="F229" s="130"/>
      <c r="G229" s="90">
        <f ca="1" t="shared" si="6"/>
        <v>0</v>
      </c>
      <c r="H229" s="90">
        <f ca="1" t="shared" si="7"/>
        <v>0</v>
      </c>
    </row>
    <row r="230" ht="15" spans="1:8">
      <c r="A230" s="128"/>
      <c r="B230" s="64" t="s">
        <v>13016</v>
      </c>
      <c r="C230" s="129" t="s">
        <v>13017</v>
      </c>
      <c r="D230" s="130"/>
      <c r="E230" s="130"/>
      <c r="F230" s="130"/>
      <c r="G230" s="90">
        <f ca="1" t="shared" si="6"/>
        <v>0</v>
      </c>
      <c r="H230" s="90">
        <f ca="1" t="shared" si="7"/>
        <v>0</v>
      </c>
    </row>
    <row r="231" ht="15" spans="1:8">
      <c r="A231" s="128"/>
      <c r="B231" s="64" t="s">
        <v>13018</v>
      </c>
      <c r="C231" s="129" t="s">
        <v>13019</v>
      </c>
      <c r="D231" s="130"/>
      <c r="E231" s="130"/>
      <c r="F231" s="130"/>
      <c r="G231" s="90">
        <f ca="1" t="shared" si="6"/>
        <v>0</v>
      </c>
      <c r="H231" s="90">
        <f ca="1" t="shared" si="7"/>
        <v>0</v>
      </c>
    </row>
    <row r="232" ht="15" spans="1:8">
      <c r="A232" s="128"/>
      <c r="B232" s="64" t="s">
        <v>13022</v>
      </c>
      <c r="C232" s="129" t="s">
        <v>11642</v>
      </c>
      <c r="D232" s="130"/>
      <c r="E232" s="130"/>
      <c r="F232" s="130"/>
      <c r="G232" s="90">
        <f ca="1" t="shared" si="6"/>
        <v>0</v>
      </c>
      <c r="H232" s="90">
        <f ca="1" t="shared" si="7"/>
        <v>0</v>
      </c>
    </row>
    <row r="233" ht="15" spans="1:8">
      <c r="A233" s="128"/>
      <c r="B233" s="64" t="s">
        <v>13023</v>
      </c>
      <c r="C233" s="129" t="s">
        <v>13024</v>
      </c>
      <c r="D233" s="130"/>
      <c r="E233" s="130"/>
      <c r="F233" s="130"/>
      <c r="G233" s="90">
        <f ca="1" t="shared" si="6"/>
        <v>0</v>
      </c>
      <c r="H233" s="90">
        <f ca="1" t="shared" si="7"/>
        <v>0</v>
      </c>
    </row>
    <row r="234" ht="15" spans="1:8">
      <c r="A234" s="128"/>
      <c r="B234" s="64" t="s">
        <v>13027</v>
      </c>
      <c r="C234" s="129" t="s">
        <v>11642</v>
      </c>
      <c r="D234" s="130"/>
      <c r="E234" s="130"/>
      <c r="F234" s="130"/>
      <c r="G234" s="90">
        <f ca="1" t="shared" si="6"/>
        <v>0</v>
      </c>
      <c r="H234" s="90">
        <f ca="1" t="shared" si="7"/>
        <v>0</v>
      </c>
    </row>
    <row r="235" ht="15" spans="1:8">
      <c r="A235" s="128"/>
      <c r="B235" s="64" t="s">
        <v>13028</v>
      </c>
      <c r="C235" s="129" t="s">
        <v>13029</v>
      </c>
      <c r="D235" s="130"/>
      <c r="E235" s="130"/>
      <c r="F235" s="130"/>
      <c r="G235" s="90">
        <f ca="1" t="shared" si="6"/>
        <v>0</v>
      </c>
      <c r="H235" s="90">
        <f ca="1" t="shared" si="7"/>
        <v>0</v>
      </c>
    </row>
    <row r="236" ht="15" spans="1:8">
      <c r="A236" s="128"/>
      <c r="B236" s="64" t="s">
        <v>13030</v>
      </c>
      <c r="C236" s="129" t="s">
        <v>13031</v>
      </c>
      <c r="D236" s="130"/>
      <c r="E236" s="130"/>
      <c r="F236" s="130"/>
      <c r="G236" s="90">
        <f ca="1" t="shared" si="6"/>
        <v>0</v>
      </c>
      <c r="H236" s="90">
        <f ca="1" t="shared" si="7"/>
        <v>0</v>
      </c>
    </row>
    <row r="237" ht="15" spans="1:8">
      <c r="A237" s="128"/>
      <c r="B237" s="64" t="s">
        <v>13033</v>
      </c>
      <c r="C237" s="129" t="s">
        <v>10127</v>
      </c>
      <c r="D237" s="130"/>
      <c r="E237" s="130"/>
      <c r="F237" s="130"/>
      <c r="G237" s="90">
        <f ca="1" t="shared" si="6"/>
        <v>0</v>
      </c>
      <c r="H237" s="90">
        <f ca="1" t="shared" si="7"/>
        <v>0</v>
      </c>
    </row>
    <row r="238" ht="15" spans="1:8">
      <c r="A238" s="128"/>
      <c r="B238" s="64" t="s">
        <v>13034</v>
      </c>
      <c r="C238" s="129" t="s">
        <v>10129</v>
      </c>
      <c r="D238" s="130"/>
      <c r="E238" s="130"/>
      <c r="F238" s="130"/>
      <c r="G238" s="90">
        <f ca="1" t="shared" si="6"/>
        <v>0</v>
      </c>
      <c r="H238" s="90">
        <f ca="1" t="shared" si="7"/>
        <v>0</v>
      </c>
    </row>
    <row r="239" ht="15" spans="1:8">
      <c r="A239" s="128"/>
      <c r="B239" s="64" t="s">
        <v>13035</v>
      </c>
      <c r="C239" s="129" t="s">
        <v>10131</v>
      </c>
      <c r="D239" s="130"/>
      <c r="E239" s="130"/>
      <c r="F239" s="130"/>
      <c r="G239" s="90">
        <f ca="1" t="shared" si="6"/>
        <v>0</v>
      </c>
      <c r="H239" s="90">
        <f ca="1" t="shared" si="7"/>
        <v>0</v>
      </c>
    </row>
    <row r="240" ht="15" spans="1:8">
      <c r="A240" s="128"/>
      <c r="B240" s="64" t="s">
        <v>13036</v>
      </c>
      <c r="C240" s="129" t="s">
        <v>10133</v>
      </c>
      <c r="D240" s="130"/>
      <c r="E240" s="130"/>
      <c r="F240" s="130"/>
      <c r="G240" s="90">
        <f ca="1" t="shared" si="6"/>
        <v>0</v>
      </c>
      <c r="H240" s="90">
        <f ca="1" t="shared" si="7"/>
        <v>0</v>
      </c>
    </row>
    <row r="241" ht="15" spans="1:8">
      <c r="A241" s="128"/>
      <c r="B241" s="64" t="s">
        <v>13037</v>
      </c>
      <c r="C241" s="129" t="s">
        <v>10135</v>
      </c>
      <c r="D241" s="130"/>
      <c r="E241" s="130"/>
      <c r="F241" s="130"/>
      <c r="G241" s="90">
        <f ca="1" t="shared" si="6"/>
        <v>0</v>
      </c>
      <c r="H241" s="90">
        <f ca="1" t="shared" si="7"/>
        <v>0</v>
      </c>
    </row>
    <row r="242" ht="15" spans="1:8">
      <c r="A242" s="128"/>
      <c r="B242" s="64" t="s">
        <v>13040</v>
      </c>
      <c r="C242" s="129" t="s">
        <v>13041</v>
      </c>
      <c r="D242" s="130"/>
      <c r="E242" s="130"/>
      <c r="F242" s="130"/>
      <c r="G242" s="90">
        <f ca="1" t="shared" si="6"/>
        <v>0</v>
      </c>
      <c r="H242" s="90">
        <f ca="1" t="shared" si="7"/>
        <v>0</v>
      </c>
    </row>
    <row r="243" ht="15" spans="1:8">
      <c r="A243" s="128"/>
      <c r="B243" s="64" t="s">
        <v>13042</v>
      </c>
      <c r="C243" s="140" t="s">
        <v>13043</v>
      </c>
      <c r="D243" s="130"/>
      <c r="E243" s="130"/>
      <c r="F243" s="130"/>
      <c r="G243" s="90">
        <f ca="1" t="shared" si="6"/>
        <v>0</v>
      </c>
      <c r="H243" s="90">
        <f ca="1" t="shared" si="7"/>
        <v>0</v>
      </c>
    </row>
    <row r="244" ht="15" spans="1:8">
      <c r="A244" s="128"/>
      <c r="B244" s="64" t="s">
        <v>13044</v>
      </c>
      <c r="C244" s="140" t="s">
        <v>13045</v>
      </c>
      <c r="D244" s="130"/>
      <c r="E244" s="130"/>
      <c r="F244" s="130"/>
      <c r="G244" s="90">
        <f ca="1" t="shared" si="6"/>
        <v>0</v>
      </c>
      <c r="H244" s="90">
        <f ca="1" t="shared" si="7"/>
        <v>0</v>
      </c>
    </row>
    <row r="245" ht="15" spans="1:8">
      <c r="A245" s="128"/>
      <c r="B245" s="64" t="s">
        <v>13047</v>
      </c>
      <c r="C245" s="129" t="s">
        <v>10139</v>
      </c>
      <c r="D245" s="130"/>
      <c r="E245" s="130"/>
      <c r="F245" s="130"/>
      <c r="G245" s="90">
        <f ca="1" t="shared" si="6"/>
        <v>0</v>
      </c>
      <c r="H245" s="90">
        <f ca="1" t="shared" si="7"/>
        <v>0</v>
      </c>
    </row>
    <row r="246" ht="15" spans="1:8">
      <c r="A246" s="128"/>
      <c r="B246" s="64" t="s">
        <v>13048</v>
      </c>
      <c r="C246" s="129" t="s">
        <v>10141</v>
      </c>
      <c r="D246" s="130"/>
      <c r="E246" s="130"/>
      <c r="F246" s="130"/>
      <c r="G246" s="90">
        <f ca="1" t="shared" si="6"/>
        <v>0</v>
      </c>
      <c r="H246" s="90">
        <f ca="1" t="shared" si="7"/>
        <v>0</v>
      </c>
    </row>
    <row r="247" ht="15" spans="1:8">
      <c r="A247" s="128"/>
      <c r="B247" s="64" t="s">
        <v>13049</v>
      </c>
      <c r="C247" s="129" t="s">
        <v>10145</v>
      </c>
      <c r="D247" s="130"/>
      <c r="E247" s="130"/>
      <c r="F247" s="130"/>
      <c r="G247" s="90">
        <f ca="1" t="shared" si="6"/>
        <v>0</v>
      </c>
      <c r="H247" s="90">
        <f ca="1" t="shared" si="7"/>
        <v>0</v>
      </c>
    </row>
    <row r="248" ht="15" spans="1:8">
      <c r="A248" s="128"/>
      <c r="B248" s="64" t="s">
        <v>13050</v>
      </c>
      <c r="C248" s="129" t="s">
        <v>10151</v>
      </c>
      <c r="D248" s="130"/>
      <c r="E248" s="130"/>
      <c r="F248" s="130"/>
      <c r="G248" s="90">
        <f ca="1" t="shared" si="6"/>
        <v>0</v>
      </c>
      <c r="H248" s="90">
        <f ca="1" t="shared" si="7"/>
        <v>0</v>
      </c>
    </row>
    <row r="249" ht="15" spans="1:8">
      <c r="A249" s="128"/>
      <c r="B249" s="64" t="s">
        <v>13051</v>
      </c>
      <c r="C249" s="140" t="s">
        <v>13052</v>
      </c>
      <c r="D249" s="130"/>
      <c r="E249" s="130"/>
      <c r="F249" s="130"/>
      <c r="G249" s="90">
        <f ca="1" t="shared" si="6"/>
        <v>0</v>
      </c>
      <c r="H249" s="90">
        <f ca="1" t="shared" si="7"/>
        <v>0</v>
      </c>
    </row>
    <row r="250" ht="15" spans="1:8">
      <c r="A250" s="128"/>
      <c r="B250" s="64" t="s">
        <v>13053</v>
      </c>
      <c r="C250" s="140" t="s">
        <v>13054</v>
      </c>
      <c r="D250" s="130"/>
      <c r="E250" s="130"/>
      <c r="F250" s="130"/>
      <c r="G250" s="90">
        <f ca="1" t="shared" si="6"/>
        <v>0</v>
      </c>
      <c r="H250" s="90">
        <f ca="1" t="shared" si="7"/>
        <v>0</v>
      </c>
    </row>
    <row r="251" ht="15" spans="1:8">
      <c r="A251" s="128"/>
      <c r="B251" s="64" t="s">
        <v>13057</v>
      </c>
      <c r="C251" s="129" t="s">
        <v>13058</v>
      </c>
      <c r="D251" s="130"/>
      <c r="E251" s="130"/>
      <c r="F251" s="130"/>
      <c r="G251" s="90">
        <f ca="1" t="shared" si="6"/>
        <v>0</v>
      </c>
      <c r="H251" s="90">
        <f ca="1" t="shared" si="7"/>
        <v>0</v>
      </c>
    </row>
    <row r="252" ht="15" spans="1:8">
      <c r="A252" s="128"/>
      <c r="B252" s="64" t="s">
        <v>13059</v>
      </c>
      <c r="C252" s="129" t="s">
        <v>13060</v>
      </c>
      <c r="D252" s="130"/>
      <c r="E252" s="130"/>
      <c r="F252" s="130"/>
      <c r="G252" s="90">
        <f ca="1" t="shared" si="6"/>
        <v>0</v>
      </c>
      <c r="H252" s="90">
        <f ca="1" t="shared" si="7"/>
        <v>0</v>
      </c>
    </row>
    <row r="253" ht="15" spans="1:8">
      <c r="A253" s="128"/>
      <c r="B253" s="64" t="s">
        <v>13062</v>
      </c>
      <c r="C253" s="129" t="s">
        <v>13063</v>
      </c>
      <c r="D253" s="130"/>
      <c r="E253" s="130"/>
      <c r="F253" s="130"/>
      <c r="G253" s="90">
        <f ca="1" t="shared" si="6"/>
        <v>0</v>
      </c>
      <c r="H253" s="90">
        <f ca="1" t="shared" si="7"/>
        <v>0</v>
      </c>
    </row>
    <row r="254" ht="15" spans="1:8">
      <c r="A254" s="128"/>
      <c r="B254" s="64" t="s">
        <v>13064</v>
      </c>
      <c r="C254" s="129" t="s">
        <v>13065</v>
      </c>
      <c r="D254" s="130"/>
      <c r="E254" s="130"/>
      <c r="F254" s="130"/>
      <c r="G254" s="90">
        <f ca="1" t="shared" si="6"/>
        <v>0</v>
      </c>
      <c r="H254" s="90">
        <f ca="1" t="shared" si="7"/>
        <v>0</v>
      </c>
    </row>
    <row r="255" ht="15" spans="1:8">
      <c r="A255" s="128"/>
      <c r="B255" s="64" t="s">
        <v>13067</v>
      </c>
      <c r="C255" s="129" t="s">
        <v>11995</v>
      </c>
      <c r="D255" s="130"/>
      <c r="E255" s="130"/>
      <c r="F255" s="130"/>
      <c r="G255" s="90">
        <f ca="1" t="shared" si="6"/>
        <v>0</v>
      </c>
      <c r="H255" s="90">
        <f ca="1" t="shared" si="7"/>
        <v>0</v>
      </c>
    </row>
    <row r="256" ht="15" spans="1:8">
      <c r="A256" s="128"/>
      <c r="B256" s="64" t="s">
        <v>13068</v>
      </c>
      <c r="C256" s="129" t="s">
        <v>13069</v>
      </c>
      <c r="D256" s="130"/>
      <c r="E256" s="130"/>
      <c r="F256" s="130"/>
      <c r="G256" s="90">
        <f ca="1" t="shared" si="6"/>
        <v>0</v>
      </c>
      <c r="H256" s="90">
        <f ca="1" t="shared" si="7"/>
        <v>0</v>
      </c>
    </row>
    <row r="257" ht="15" spans="1:8">
      <c r="A257" s="128"/>
      <c r="B257" s="64" t="s">
        <v>13071</v>
      </c>
      <c r="C257" s="129" t="s">
        <v>10228</v>
      </c>
      <c r="D257" s="130"/>
      <c r="E257" s="130"/>
      <c r="F257" s="130"/>
      <c r="G257" s="90">
        <f ca="1" t="shared" si="6"/>
        <v>0</v>
      </c>
      <c r="H257" s="90">
        <f ca="1" t="shared" si="7"/>
        <v>0</v>
      </c>
    </row>
    <row r="258" ht="15" spans="1:8">
      <c r="A258" s="128"/>
      <c r="B258" s="64" t="s">
        <v>13072</v>
      </c>
      <c r="C258" s="129" t="s">
        <v>13073</v>
      </c>
      <c r="D258" s="130"/>
      <c r="E258" s="130"/>
      <c r="F258" s="130"/>
      <c r="G258" s="90">
        <f ca="1" t="shared" si="6"/>
        <v>0</v>
      </c>
      <c r="H258" s="90">
        <f ca="1" t="shared" si="7"/>
        <v>0</v>
      </c>
    </row>
    <row r="259" ht="15" spans="1:8">
      <c r="A259" s="128"/>
      <c r="B259" s="64" t="s">
        <v>13074</v>
      </c>
      <c r="C259" s="129" t="s">
        <v>10232</v>
      </c>
      <c r="D259" s="130"/>
      <c r="E259" s="130"/>
      <c r="F259" s="130"/>
      <c r="G259" s="90">
        <f ca="1" t="shared" si="6"/>
        <v>0</v>
      </c>
      <c r="H259" s="90">
        <f ca="1" t="shared" si="7"/>
        <v>0</v>
      </c>
    </row>
    <row r="260" ht="15" spans="1:8">
      <c r="A260" s="128"/>
      <c r="B260" s="64" t="s">
        <v>13077</v>
      </c>
      <c r="C260" s="129" t="s">
        <v>13078</v>
      </c>
      <c r="D260" s="130"/>
      <c r="E260" s="130"/>
      <c r="F260" s="130"/>
      <c r="G260" s="90">
        <f ca="1" t="shared" si="6"/>
        <v>0</v>
      </c>
      <c r="H260" s="90">
        <f ca="1" t="shared" si="7"/>
        <v>0</v>
      </c>
    </row>
    <row r="261" ht="15" spans="1:8">
      <c r="A261" s="128"/>
      <c r="B261" s="64" t="s">
        <v>13079</v>
      </c>
      <c r="C261" s="129" t="s">
        <v>13080</v>
      </c>
      <c r="D261" s="130">
        <v>114200</v>
      </c>
      <c r="E261" s="130">
        <v>69800</v>
      </c>
      <c r="F261" s="130">
        <v>4200</v>
      </c>
      <c r="G261" s="90">
        <f ca="1" t="shared" si="6"/>
        <v>0.0367775831873905</v>
      </c>
      <c r="H261" s="90">
        <f ca="1" t="shared" si="7"/>
        <v>0.0601719197707736</v>
      </c>
    </row>
    <row r="262" ht="15" spans="1:8">
      <c r="A262" s="128"/>
      <c r="B262" s="64" t="s">
        <v>13081</v>
      </c>
      <c r="C262" s="129" t="s">
        <v>13082</v>
      </c>
      <c r="D262" s="130"/>
      <c r="E262" s="130"/>
      <c r="F262" s="130"/>
      <c r="G262" s="90">
        <f ca="1" t="shared" si="6"/>
        <v>0</v>
      </c>
      <c r="H262" s="90">
        <f ca="1" t="shared" si="7"/>
        <v>0</v>
      </c>
    </row>
    <row r="263" ht="15" spans="1:8">
      <c r="A263" s="128"/>
      <c r="B263" s="64" t="s">
        <v>13085</v>
      </c>
      <c r="C263" s="129" t="s">
        <v>13086</v>
      </c>
      <c r="D263" s="130"/>
      <c r="E263" s="130"/>
      <c r="F263" s="130"/>
      <c r="G263" s="90">
        <f ca="1" t="shared" si="6"/>
        <v>0</v>
      </c>
      <c r="H263" s="90">
        <f ca="1" t="shared" si="7"/>
        <v>0</v>
      </c>
    </row>
    <row r="264" ht="15" spans="1:8">
      <c r="A264" s="128"/>
      <c r="B264" s="64" t="s">
        <v>13087</v>
      </c>
      <c r="C264" s="129" t="s">
        <v>13088</v>
      </c>
      <c r="D264" s="130"/>
      <c r="E264" s="130"/>
      <c r="F264" s="130"/>
      <c r="G264" s="90">
        <f ca="1" t="shared" ref="G264:G327" si="8">IFERROR(OFFSET($G264,0,-1)/OFFSET($G264,0,-3),)</f>
        <v>0</v>
      </c>
      <c r="H264" s="90">
        <f ca="1" t="shared" ref="H264:H327" si="9">IFERROR(OFFSET($G264,0,-1)/OFFSET($G264,0,-2),)</f>
        <v>0</v>
      </c>
    </row>
    <row r="265" ht="15" spans="1:8">
      <c r="A265" s="128"/>
      <c r="B265" s="64" t="s">
        <v>13089</v>
      </c>
      <c r="C265" s="129" t="s">
        <v>13090</v>
      </c>
      <c r="D265" s="130"/>
      <c r="E265" s="130"/>
      <c r="F265" s="130"/>
      <c r="G265" s="90">
        <f ca="1" t="shared" si="8"/>
        <v>0</v>
      </c>
      <c r="H265" s="90">
        <f ca="1" t="shared" si="9"/>
        <v>0</v>
      </c>
    </row>
    <row r="266" ht="15" spans="1:8">
      <c r="A266" s="128"/>
      <c r="B266" s="64" t="s">
        <v>13091</v>
      </c>
      <c r="C266" s="129" t="s">
        <v>13092</v>
      </c>
      <c r="D266" s="130"/>
      <c r="E266" s="130"/>
      <c r="F266" s="130"/>
      <c r="G266" s="90">
        <f ca="1" t="shared" si="8"/>
        <v>0</v>
      </c>
      <c r="H266" s="90">
        <f ca="1" t="shared" si="9"/>
        <v>0</v>
      </c>
    </row>
    <row r="267" ht="15" spans="1:8">
      <c r="A267" s="128"/>
      <c r="B267" s="64" t="s">
        <v>13093</v>
      </c>
      <c r="C267" s="129" t="s">
        <v>13094</v>
      </c>
      <c r="D267" s="130"/>
      <c r="E267" s="130"/>
      <c r="F267" s="130"/>
      <c r="G267" s="90">
        <f ca="1" t="shared" si="8"/>
        <v>0</v>
      </c>
      <c r="H267" s="90">
        <f ca="1" t="shared" si="9"/>
        <v>0</v>
      </c>
    </row>
    <row r="268" ht="15" spans="1:8">
      <c r="A268" s="128"/>
      <c r="B268" s="64" t="s">
        <v>13095</v>
      </c>
      <c r="C268" s="129" t="s">
        <v>13096</v>
      </c>
      <c r="D268" s="130"/>
      <c r="E268" s="130"/>
      <c r="F268" s="130"/>
      <c r="G268" s="90">
        <f ca="1" t="shared" si="8"/>
        <v>0</v>
      </c>
      <c r="H268" s="90">
        <f ca="1" t="shared" si="9"/>
        <v>0</v>
      </c>
    </row>
    <row r="269" ht="15" spans="1:8">
      <c r="A269" s="128"/>
      <c r="B269" s="64" t="s">
        <v>13097</v>
      </c>
      <c r="C269" s="129" t="s">
        <v>13098</v>
      </c>
      <c r="D269" s="130"/>
      <c r="E269" s="130"/>
      <c r="F269" s="130"/>
      <c r="G269" s="90">
        <f ca="1" t="shared" si="8"/>
        <v>0</v>
      </c>
      <c r="H269" s="90">
        <f ca="1" t="shared" si="9"/>
        <v>0</v>
      </c>
    </row>
    <row r="270" ht="15" spans="1:8">
      <c r="A270" s="128"/>
      <c r="B270" s="64" t="s">
        <v>13099</v>
      </c>
      <c r="C270" s="129" t="s">
        <v>13100</v>
      </c>
      <c r="D270" s="130"/>
      <c r="E270" s="130"/>
      <c r="F270" s="130"/>
      <c r="G270" s="90">
        <f ca="1" t="shared" si="8"/>
        <v>0</v>
      </c>
      <c r="H270" s="90">
        <f ca="1" t="shared" si="9"/>
        <v>0</v>
      </c>
    </row>
    <row r="271" ht="15" spans="1:8">
      <c r="A271" s="128"/>
      <c r="B271" s="389" t="s">
        <v>13103</v>
      </c>
      <c r="C271" s="129" t="s">
        <v>13102</v>
      </c>
      <c r="D271" s="130"/>
      <c r="E271" s="130"/>
      <c r="F271" s="130"/>
      <c r="G271" s="90">
        <f ca="1" t="shared" si="8"/>
        <v>0</v>
      </c>
      <c r="H271" s="90">
        <f ca="1" t="shared" si="9"/>
        <v>0</v>
      </c>
    </row>
    <row r="272" ht="15" spans="1:8">
      <c r="A272" s="128"/>
      <c r="B272" s="64" t="s">
        <v>13106</v>
      </c>
      <c r="C272" s="129" t="s">
        <v>13105</v>
      </c>
      <c r="D272" s="130"/>
      <c r="E272" s="130"/>
      <c r="F272" s="130"/>
      <c r="G272" s="90">
        <f ca="1" t="shared" si="8"/>
        <v>0</v>
      </c>
      <c r="H272" s="90">
        <f ca="1" t="shared" si="9"/>
        <v>0</v>
      </c>
    </row>
    <row r="273" ht="15" spans="1:8">
      <c r="A273" s="128"/>
      <c r="B273" s="64" t="s">
        <v>13109</v>
      </c>
      <c r="C273" s="129" t="s">
        <v>13110</v>
      </c>
      <c r="D273" s="130"/>
      <c r="E273" s="130"/>
      <c r="F273" s="130"/>
      <c r="G273" s="90">
        <f ca="1" t="shared" si="8"/>
        <v>0</v>
      </c>
      <c r="H273" s="90">
        <f ca="1" t="shared" si="9"/>
        <v>0</v>
      </c>
    </row>
    <row r="274" ht="15" spans="1:8">
      <c r="A274" s="128"/>
      <c r="B274" s="64" t="s">
        <v>13111</v>
      </c>
      <c r="C274" s="129" t="s">
        <v>13112</v>
      </c>
      <c r="D274" s="130">
        <v>593</v>
      </c>
      <c r="E274" s="130">
        <v>1003</v>
      </c>
      <c r="F274" s="130">
        <v>236</v>
      </c>
      <c r="G274" s="90">
        <f ca="1" t="shared" si="8"/>
        <v>0.397976391231029</v>
      </c>
      <c r="H274" s="90">
        <f ca="1" t="shared" si="9"/>
        <v>0.235294117647059</v>
      </c>
    </row>
    <row r="275" ht="15" spans="1:8">
      <c r="A275" s="128"/>
      <c r="B275" s="64" t="s">
        <v>13113</v>
      </c>
      <c r="C275" s="129" t="s">
        <v>13114</v>
      </c>
      <c r="D275" s="130"/>
      <c r="E275" s="130">
        <v>783</v>
      </c>
      <c r="F275" s="130"/>
      <c r="G275" s="90">
        <f ca="1" t="shared" si="8"/>
        <v>0</v>
      </c>
      <c r="H275" s="90">
        <f ca="1" t="shared" si="9"/>
        <v>0</v>
      </c>
    </row>
    <row r="276" ht="15" spans="1:8">
      <c r="A276" s="128"/>
      <c r="B276" s="64" t="s">
        <v>13115</v>
      </c>
      <c r="C276" s="129" t="s">
        <v>13116</v>
      </c>
      <c r="D276" s="130"/>
      <c r="E276" s="130"/>
      <c r="F276" s="130"/>
      <c r="G276" s="90">
        <f ca="1" t="shared" si="8"/>
        <v>0</v>
      </c>
      <c r="H276" s="90">
        <f ca="1" t="shared" si="9"/>
        <v>0</v>
      </c>
    </row>
    <row r="277" ht="15" spans="1:8">
      <c r="A277" s="128"/>
      <c r="B277" s="64" t="s">
        <v>13117</v>
      </c>
      <c r="C277" s="129" t="s">
        <v>13118</v>
      </c>
      <c r="D277" s="130"/>
      <c r="E277" s="130"/>
      <c r="F277" s="130"/>
      <c r="G277" s="90">
        <f ca="1" t="shared" si="8"/>
        <v>0</v>
      </c>
      <c r="H277" s="90">
        <f ca="1" t="shared" si="9"/>
        <v>0</v>
      </c>
    </row>
    <row r="278" ht="15" spans="1:8">
      <c r="A278" s="128"/>
      <c r="B278" s="64" t="s">
        <v>13119</v>
      </c>
      <c r="C278" s="129" t="s">
        <v>13120</v>
      </c>
      <c r="D278" s="130"/>
      <c r="E278" s="130">
        <v>151</v>
      </c>
      <c r="F278" s="130">
        <v>40</v>
      </c>
      <c r="G278" s="90">
        <f ca="1" t="shared" si="8"/>
        <v>0</v>
      </c>
      <c r="H278" s="90">
        <f ca="1" t="shared" si="9"/>
        <v>0.264900662251656</v>
      </c>
    </row>
    <row r="279" ht="15" spans="1:8">
      <c r="A279" s="128"/>
      <c r="B279" s="64" t="s">
        <v>13121</v>
      </c>
      <c r="C279" s="129" t="s">
        <v>13122</v>
      </c>
      <c r="D279" s="130"/>
      <c r="E279" s="130"/>
      <c r="F279" s="130"/>
      <c r="G279" s="90">
        <f ca="1" t="shared" si="8"/>
        <v>0</v>
      </c>
      <c r="H279" s="90">
        <f ca="1" t="shared" si="9"/>
        <v>0</v>
      </c>
    </row>
    <row r="280" ht="15" spans="1:8">
      <c r="A280" s="128"/>
      <c r="B280" s="64" t="s">
        <v>13123</v>
      </c>
      <c r="C280" s="129" t="s">
        <v>13124</v>
      </c>
      <c r="D280" s="130"/>
      <c r="E280" s="130"/>
      <c r="F280" s="130"/>
      <c r="G280" s="90">
        <f ca="1" t="shared" si="8"/>
        <v>0</v>
      </c>
      <c r="H280" s="90">
        <f ca="1" t="shared" si="9"/>
        <v>0</v>
      </c>
    </row>
    <row r="281" ht="15" spans="1:8">
      <c r="A281" s="128"/>
      <c r="B281" s="64" t="s">
        <v>13125</v>
      </c>
      <c r="C281" s="129" t="s">
        <v>13126</v>
      </c>
      <c r="D281" s="130"/>
      <c r="E281" s="130"/>
      <c r="F281" s="130"/>
      <c r="G281" s="90">
        <f ca="1" t="shared" si="8"/>
        <v>0</v>
      </c>
      <c r="H281" s="90">
        <f ca="1" t="shared" si="9"/>
        <v>0</v>
      </c>
    </row>
    <row r="282" ht="15" spans="1:8">
      <c r="A282" s="128"/>
      <c r="B282" s="64" t="s">
        <v>13127</v>
      </c>
      <c r="C282" s="129" t="s">
        <v>13128</v>
      </c>
      <c r="D282" s="130"/>
      <c r="E282" s="130"/>
      <c r="F282" s="130"/>
      <c r="G282" s="90">
        <f ca="1" t="shared" si="8"/>
        <v>0</v>
      </c>
      <c r="H282" s="90">
        <f ca="1" t="shared" si="9"/>
        <v>0</v>
      </c>
    </row>
    <row r="283" ht="15" spans="1:8">
      <c r="A283" s="128"/>
      <c r="B283" s="64" t="s">
        <v>13129</v>
      </c>
      <c r="C283" s="129" t="s">
        <v>13130</v>
      </c>
      <c r="D283" s="130"/>
      <c r="E283" s="130">
        <v>8</v>
      </c>
      <c r="F283" s="130">
        <v>4</v>
      </c>
      <c r="G283" s="90">
        <f ca="1" t="shared" si="8"/>
        <v>0</v>
      </c>
      <c r="H283" s="90">
        <f ca="1" t="shared" si="9"/>
        <v>0.5</v>
      </c>
    </row>
    <row r="284" ht="15" spans="1:8">
      <c r="A284" s="128"/>
      <c r="B284" s="64" t="s">
        <v>13133</v>
      </c>
      <c r="C284" s="129" t="s">
        <v>10190</v>
      </c>
      <c r="D284" s="130"/>
      <c r="E284" s="130"/>
      <c r="F284" s="130">
        <v>264</v>
      </c>
      <c r="G284" s="90">
        <f ca="1" t="shared" si="8"/>
        <v>0</v>
      </c>
      <c r="H284" s="90">
        <f ca="1" t="shared" si="9"/>
        <v>0</v>
      </c>
    </row>
    <row r="285" ht="15" spans="1:8">
      <c r="A285" s="128"/>
      <c r="B285" s="64" t="s">
        <v>13136</v>
      </c>
      <c r="C285" s="129" t="s">
        <v>13137</v>
      </c>
      <c r="D285" s="130"/>
      <c r="E285" s="130"/>
      <c r="F285" s="130"/>
      <c r="G285" s="90">
        <f ca="1" t="shared" si="8"/>
        <v>0</v>
      </c>
      <c r="H285" s="90">
        <f ca="1" t="shared" si="9"/>
        <v>0</v>
      </c>
    </row>
    <row r="286" ht="15" spans="1:8">
      <c r="A286" s="128"/>
      <c r="B286" s="64" t="s">
        <v>13138</v>
      </c>
      <c r="C286" s="129" t="s">
        <v>13139</v>
      </c>
      <c r="D286" s="130"/>
      <c r="E286" s="130"/>
      <c r="F286" s="130"/>
      <c r="G286" s="90">
        <f ca="1" t="shared" si="8"/>
        <v>0</v>
      </c>
      <c r="H286" s="90">
        <f ca="1" t="shared" si="9"/>
        <v>0</v>
      </c>
    </row>
    <row r="287" ht="15" spans="1:8">
      <c r="A287" s="128"/>
      <c r="B287" s="64" t="s">
        <v>13140</v>
      </c>
      <c r="C287" s="129" t="s">
        <v>13141</v>
      </c>
      <c r="D287" s="130"/>
      <c r="E287" s="130">
        <v>930</v>
      </c>
      <c r="F287" s="130"/>
      <c r="G287" s="90">
        <f ca="1" t="shared" si="8"/>
        <v>0</v>
      </c>
      <c r="H287" s="90">
        <f ca="1" t="shared" si="9"/>
        <v>0</v>
      </c>
    </row>
    <row r="288" ht="15" spans="1:8">
      <c r="A288" s="128"/>
      <c r="B288" s="64" t="s">
        <v>13142</v>
      </c>
      <c r="C288" s="129" t="s">
        <v>13143</v>
      </c>
      <c r="D288" s="130"/>
      <c r="E288" s="130"/>
      <c r="F288" s="130"/>
      <c r="G288" s="90">
        <f ca="1" t="shared" si="8"/>
        <v>0</v>
      </c>
      <c r="H288" s="90">
        <f ca="1" t="shared" si="9"/>
        <v>0</v>
      </c>
    </row>
    <row r="289" ht="15" spans="1:8">
      <c r="A289" s="128"/>
      <c r="B289" s="64" t="s">
        <v>13144</v>
      </c>
      <c r="C289" s="129" t="s">
        <v>13145</v>
      </c>
      <c r="D289" s="130"/>
      <c r="E289" s="130"/>
      <c r="F289" s="130"/>
      <c r="G289" s="90">
        <f ca="1" t="shared" si="8"/>
        <v>0</v>
      </c>
      <c r="H289" s="90">
        <f ca="1" t="shared" si="9"/>
        <v>0</v>
      </c>
    </row>
    <row r="290" ht="15" spans="1:8">
      <c r="A290" s="128"/>
      <c r="B290" s="64" t="s">
        <v>13146</v>
      </c>
      <c r="C290" s="129" t="s">
        <v>13147</v>
      </c>
      <c r="D290" s="130"/>
      <c r="E290" s="130"/>
      <c r="F290" s="130"/>
      <c r="G290" s="90">
        <f ca="1" t="shared" si="8"/>
        <v>0</v>
      </c>
      <c r="H290" s="90">
        <f ca="1" t="shared" si="9"/>
        <v>0</v>
      </c>
    </row>
    <row r="291" ht="15" spans="1:8">
      <c r="A291" s="128"/>
      <c r="B291" s="64" t="s">
        <v>13148</v>
      </c>
      <c r="C291" s="129" t="s">
        <v>13149</v>
      </c>
      <c r="D291" s="130"/>
      <c r="E291" s="130"/>
      <c r="F291" s="130"/>
      <c r="G291" s="90">
        <f ca="1" t="shared" si="8"/>
        <v>0</v>
      </c>
      <c r="H291" s="90">
        <f ca="1" t="shared" si="9"/>
        <v>0</v>
      </c>
    </row>
    <row r="292" ht="15" spans="1:8">
      <c r="A292" s="128"/>
      <c r="B292" s="64" t="s">
        <v>13150</v>
      </c>
      <c r="C292" s="129" t="s">
        <v>13151</v>
      </c>
      <c r="D292" s="130"/>
      <c r="E292" s="130"/>
      <c r="F292" s="130"/>
      <c r="G292" s="90">
        <f ca="1" t="shared" si="8"/>
        <v>0</v>
      </c>
      <c r="H292" s="90">
        <f ca="1" t="shared" si="9"/>
        <v>0</v>
      </c>
    </row>
    <row r="293" ht="15" spans="1:8">
      <c r="A293" s="128"/>
      <c r="B293" s="64" t="s">
        <v>13152</v>
      </c>
      <c r="C293" s="129" t="s">
        <v>13153</v>
      </c>
      <c r="D293" s="130"/>
      <c r="E293" s="130"/>
      <c r="F293" s="130"/>
      <c r="G293" s="90">
        <f ca="1" t="shared" si="8"/>
        <v>0</v>
      </c>
      <c r="H293" s="90">
        <f ca="1" t="shared" si="9"/>
        <v>0</v>
      </c>
    </row>
    <row r="294" ht="15" spans="1:8">
      <c r="A294" s="128"/>
      <c r="B294" s="64" t="s">
        <v>13154</v>
      </c>
      <c r="C294" s="129" t="s">
        <v>13155</v>
      </c>
      <c r="D294" s="130"/>
      <c r="E294" s="130"/>
      <c r="F294" s="130"/>
      <c r="G294" s="90">
        <f ca="1" t="shared" si="8"/>
        <v>0</v>
      </c>
      <c r="H294" s="90">
        <f ca="1" t="shared" si="9"/>
        <v>0</v>
      </c>
    </row>
    <row r="295" ht="15" spans="1:8">
      <c r="A295" s="128"/>
      <c r="B295" s="64" t="s">
        <v>13156</v>
      </c>
      <c r="C295" s="129" t="s">
        <v>13157</v>
      </c>
      <c r="D295" s="130"/>
      <c r="E295" s="130"/>
      <c r="F295" s="130"/>
      <c r="G295" s="90">
        <f ca="1" t="shared" si="8"/>
        <v>0</v>
      </c>
      <c r="H295" s="90">
        <f ca="1" t="shared" si="9"/>
        <v>0</v>
      </c>
    </row>
    <row r="296" ht="15" spans="1:8">
      <c r="A296" s="128"/>
      <c r="B296" s="64" t="s">
        <v>13158</v>
      </c>
      <c r="C296" s="129" t="s">
        <v>13159</v>
      </c>
      <c r="D296" s="130"/>
      <c r="E296" s="130"/>
      <c r="F296" s="130"/>
      <c r="G296" s="90">
        <f ca="1" t="shared" si="8"/>
        <v>0</v>
      </c>
      <c r="H296" s="90">
        <f ca="1" t="shared" si="9"/>
        <v>0</v>
      </c>
    </row>
    <row r="297" ht="15" spans="1:8">
      <c r="A297" s="128"/>
      <c r="B297" s="64" t="s">
        <v>13160</v>
      </c>
      <c r="C297" s="129" t="s">
        <v>13161</v>
      </c>
      <c r="D297" s="130"/>
      <c r="E297" s="130">
        <v>70</v>
      </c>
      <c r="F297" s="130"/>
      <c r="G297" s="90">
        <f ca="1" t="shared" si="8"/>
        <v>0</v>
      </c>
      <c r="H297" s="90">
        <f ca="1" t="shared" si="9"/>
        <v>0</v>
      </c>
    </row>
    <row r="298" ht="15" spans="1:8">
      <c r="A298" s="128"/>
      <c r="B298" s="64" t="s">
        <v>13162</v>
      </c>
      <c r="C298" s="129" t="s">
        <v>13163</v>
      </c>
      <c r="D298" s="130">
        <v>14872</v>
      </c>
      <c r="E298" s="130">
        <v>14074</v>
      </c>
      <c r="F298" s="130">
        <v>16450</v>
      </c>
      <c r="G298" s="90">
        <f ca="1" t="shared" si="8"/>
        <v>1.10610543302851</v>
      </c>
      <c r="H298" s="90">
        <f ca="1" t="shared" si="9"/>
        <v>1.16882194116811</v>
      </c>
    </row>
    <row r="299" ht="15" spans="1:8">
      <c r="A299" s="128"/>
      <c r="B299" s="64" t="s">
        <v>13164</v>
      </c>
      <c r="C299" s="129" t="s">
        <v>13165</v>
      </c>
      <c r="D299" s="130"/>
      <c r="E299" s="130"/>
      <c r="F299" s="130"/>
      <c r="G299" s="90">
        <f ca="1" t="shared" si="8"/>
        <v>0</v>
      </c>
      <c r="H299" s="90">
        <f ca="1" t="shared" si="9"/>
        <v>0</v>
      </c>
    </row>
    <row r="300" ht="15" spans="1:8">
      <c r="A300" s="128"/>
      <c r="B300" s="64" t="s">
        <v>13168</v>
      </c>
      <c r="C300" s="129" t="s">
        <v>13169</v>
      </c>
      <c r="D300" s="130"/>
      <c r="E300" s="130"/>
      <c r="F300" s="130"/>
      <c r="G300" s="90">
        <f ca="1" t="shared" si="8"/>
        <v>0</v>
      </c>
      <c r="H300" s="90">
        <f ca="1" t="shared" si="9"/>
        <v>0</v>
      </c>
    </row>
    <row r="301" ht="15" spans="1:8">
      <c r="A301" s="128"/>
      <c r="B301" s="64" t="s">
        <v>13170</v>
      </c>
      <c r="C301" s="129" t="s">
        <v>13171</v>
      </c>
      <c r="D301" s="130"/>
      <c r="E301" s="130"/>
      <c r="F301" s="130"/>
      <c r="G301" s="90">
        <f ca="1" t="shared" si="8"/>
        <v>0</v>
      </c>
      <c r="H301" s="90">
        <f ca="1" t="shared" si="9"/>
        <v>0</v>
      </c>
    </row>
    <row r="302" ht="15" spans="1:8">
      <c r="A302" s="128"/>
      <c r="B302" s="64" t="s">
        <v>13172</v>
      </c>
      <c r="C302" s="129" t="s">
        <v>13173</v>
      </c>
      <c r="D302" s="130"/>
      <c r="E302" s="130"/>
      <c r="F302" s="130"/>
      <c r="G302" s="90">
        <f ca="1" t="shared" si="8"/>
        <v>0</v>
      </c>
      <c r="H302" s="90">
        <f ca="1" t="shared" si="9"/>
        <v>0</v>
      </c>
    </row>
    <row r="303" ht="15" spans="1:8">
      <c r="A303" s="128"/>
      <c r="B303" s="64" t="s">
        <v>13174</v>
      </c>
      <c r="C303" s="129" t="s">
        <v>13175</v>
      </c>
      <c r="D303" s="130"/>
      <c r="E303" s="130"/>
      <c r="F303" s="130"/>
      <c r="G303" s="90">
        <f ca="1" t="shared" si="8"/>
        <v>0</v>
      </c>
      <c r="H303" s="90">
        <f ca="1" t="shared" si="9"/>
        <v>0</v>
      </c>
    </row>
    <row r="304" ht="15" spans="1:8">
      <c r="A304" s="128"/>
      <c r="B304" s="64" t="s">
        <v>13176</v>
      </c>
      <c r="C304" s="129" t="s">
        <v>13177</v>
      </c>
      <c r="D304" s="130"/>
      <c r="E304" s="130"/>
      <c r="F304" s="130"/>
      <c r="G304" s="90">
        <f ca="1" t="shared" si="8"/>
        <v>0</v>
      </c>
      <c r="H304" s="90">
        <f ca="1" t="shared" si="9"/>
        <v>0</v>
      </c>
    </row>
    <row r="305" ht="15" spans="1:8">
      <c r="A305" s="128"/>
      <c r="B305" s="64" t="s">
        <v>13178</v>
      </c>
      <c r="C305" s="129" t="s">
        <v>13179</v>
      </c>
      <c r="D305" s="130"/>
      <c r="E305" s="130"/>
      <c r="F305" s="130"/>
      <c r="G305" s="90">
        <f ca="1" t="shared" si="8"/>
        <v>0</v>
      </c>
      <c r="H305" s="90">
        <f ca="1" t="shared" si="9"/>
        <v>0</v>
      </c>
    </row>
    <row r="306" ht="15" spans="1:8">
      <c r="A306" s="128"/>
      <c r="B306" s="64" t="s">
        <v>13180</v>
      </c>
      <c r="C306" s="129" t="s">
        <v>13181</v>
      </c>
      <c r="D306" s="130"/>
      <c r="E306" s="130"/>
      <c r="F306" s="130"/>
      <c r="G306" s="90">
        <f ca="1" t="shared" si="8"/>
        <v>0</v>
      </c>
      <c r="H306" s="90">
        <f ca="1" t="shared" si="9"/>
        <v>0</v>
      </c>
    </row>
    <row r="307" ht="15" spans="1:8">
      <c r="A307" s="128"/>
      <c r="B307" s="64" t="s">
        <v>13182</v>
      </c>
      <c r="C307" s="129" t="s">
        <v>13183</v>
      </c>
      <c r="D307" s="130"/>
      <c r="E307" s="130"/>
      <c r="F307" s="130"/>
      <c r="G307" s="90">
        <f ca="1" t="shared" si="8"/>
        <v>0</v>
      </c>
      <c r="H307" s="90">
        <f ca="1" t="shared" si="9"/>
        <v>0</v>
      </c>
    </row>
    <row r="308" ht="15" spans="1:8">
      <c r="A308" s="128"/>
      <c r="B308" s="64" t="s">
        <v>13184</v>
      </c>
      <c r="C308" s="129" t="s">
        <v>13185</v>
      </c>
      <c r="D308" s="130"/>
      <c r="E308" s="130"/>
      <c r="F308" s="130"/>
      <c r="G308" s="90">
        <f ca="1" t="shared" si="8"/>
        <v>0</v>
      </c>
      <c r="H308" s="90">
        <f ca="1" t="shared" si="9"/>
        <v>0</v>
      </c>
    </row>
    <row r="309" ht="15" spans="1:8">
      <c r="A309" s="128"/>
      <c r="B309" s="64" t="s">
        <v>13186</v>
      </c>
      <c r="C309" s="129" t="s">
        <v>13187</v>
      </c>
      <c r="D309" s="130"/>
      <c r="E309" s="130"/>
      <c r="F309" s="130"/>
      <c r="G309" s="90">
        <f ca="1" t="shared" si="8"/>
        <v>0</v>
      </c>
      <c r="H309" s="90">
        <f ca="1" t="shared" si="9"/>
        <v>0</v>
      </c>
    </row>
    <row r="310" ht="15" spans="1:8">
      <c r="A310" s="128"/>
      <c r="B310" s="64" t="s">
        <v>13188</v>
      </c>
      <c r="C310" s="129" t="s">
        <v>13189</v>
      </c>
      <c r="D310" s="130"/>
      <c r="E310" s="130"/>
      <c r="F310" s="130"/>
      <c r="G310" s="90">
        <f ca="1" t="shared" si="8"/>
        <v>0</v>
      </c>
      <c r="H310" s="90">
        <f ca="1" t="shared" si="9"/>
        <v>0</v>
      </c>
    </row>
    <row r="311" ht="15" spans="1:8">
      <c r="A311" s="128"/>
      <c r="B311" s="64" t="s">
        <v>13190</v>
      </c>
      <c r="C311" s="129" t="s">
        <v>13191</v>
      </c>
      <c r="D311" s="130"/>
      <c r="E311" s="130"/>
      <c r="F311" s="130"/>
      <c r="G311" s="90">
        <f ca="1" t="shared" si="8"/>
        <v>0</v>
      </c>
      <c r="H311" s="90">
        <f ca="1" t="shared" si="9"/>
        <v>0</v>
      </c>
    </row>
    <row r="312" ht="15" spans="1:8">
      <c r="A312" s="128"/>
      <c r="B312" s="64" t="s">
        <v>13192</v>
      </c>
      <c r="C312" s="129" t="s">
        <v>13193</v>
      </c>
      <c r="D312" s="130"/>
      <c r="E312" s="130"/>
      <c r="F312" s="130"/>
      <c r="G312" s="90">
        <f ca="1" t="shared" si="8"/>
        <v>0</v>
      </c>
      <c r="H312" s="90">
        <f ca="1" t="shared" si="9"/>
        <v>0</v>
      </c>
    </row>
    <row r="313" ht="15" spans="1:8">
      <c r="A313" s="128"/>
      <c r="B313" s="64" t="s">
        <v>13194</v>
      </c>
      <c r="C313" s="129" t="s">
        <v>13195</v>
      </c>
      <c r="D313" s="130"/>
      <c r="E313" s="130">
        <v>3</v>
      </c>
      <c r="F313" s="130"/>
      <c r="G313" s="90">
        <f ca="1" t="shared" si="8"/>
        <v>0</v>
      </c>
      <c r="H313" s="90">
        <f ca="1" t="shared" si="9"/>
        <v>0</v>
      </c>
    </row>
    <row r="314" ht="15" spans="1:8">
      <c r="A314" s="128"/>
      <c r="B314" s="64" t="s">
        <v>13196</v>
      </c>
      <c r="C314" s="129" t="s">
        <v>13197</v>
      </c>
      <c r="D314" s="130"/>
      <c r="E314" s="130"/>
      <c r="F314" s="130"/>
      <c r="G314" s="90">
        <f ca="1" t="shared" si="8"/>
        <v>0</v>
      </c>
      <c r="H314" s="90">
        <f ca="1" t="shared" si="9"/>
        <v>0</v>
      </c>
    </row>
    <row r="315" ht="15" spans="1:8">
      <c r="A315" s="128"/>
      <c r="B315" s="64" t="s">
        <v>13202</v>
      </c>
      <c r="C315" s="129" t="s">
        <v>13203</v>
      </c>
      <c r="D315" s="130"/>
      <c r="E315" s="130"/>
      <c r="F315" s="130"/>
      <c r="G315" s="90">
        <f ca="1" t="shared" si="8"/>
        <v>0</v>
      </c>
      <c r="H315" s="90">
        <f ca="1" t="shared" si="9"/>
        <v>0</v>
      </c>
    </row>
    <row r="316" ht="15" spans="1:8">
      <c r="A316" s="128"/>
      <c r="B316" s="64" t="s">
        <v>13204</v>
      </c>
      <c r="C316" s="129" t="s">
        <v>13205</v>
      </c>
      <c r="D316" s="130"/>
      <c r="E316" s="130"/>
      <c r="F316" s="130"/>
      <c r="G316" s="90">
        <f ca="1" t="shared" si="8"/>
        <v>0</v>
      </c>
      <c r="H316" s="90">
        <f ca="1" t="shared" si="9"/>
        <v>0</v>
      </c>
    </row>
    <row r="317" ht="15" spans="1:8">
      <c r="A317" s="128"/>
      <c r="B317" s="64" t="s">
        <v>13206</v>
      </c>
      <c r="C317" s="129" t="s">
        <v>13207</v>
      </c>
      <c r="D317" s="130"/>
      <c r="E317" s="130"/>
      <c r="F317" s="130"/>
      <c r="G317" s="90">
        <f ca="1" t="shared" si="8"/>
        <v>0</v>
      </c>
      <c r="H317" s="90">
        <f ca="1" t="shared" si="9"/>
        <v>0</v>
      </c>
    </row>
    <row r="318" ht="15" spans="1:8">
      <c r="A318" s="128"/>
      <c r="B318" s="64" t="s">
        <v>13208</v>
      </c>
      <c r="C318" s="129" t="s">
        <v>13209</v>
      </c>
      <c r="D318" s="130"/>
      <c r="E318" s="130"/>
      <c r="F318" s="130"/>
      <c r="G318" s="90">
        <f ca="1" t="shared" si="8"/>
        <v>0</v>
      </c>
      <c r="H318" s="90">
        <f ca="1" t="shared" si="9"/>
        <v>0</v>
      </c>
    </row>
    <row r="319" ht="15" spans="1:8">
      <c r="A319" s="128"/>
      <c r="B319" s="64" t="s">
        <v>13210</v>
      </c>
      <c r="C319" s="129" t="s">
        <v>13211</v>
      </c>
      <c r="D319" s="130"/>
      <c r="E319" s="130"/>
      <c r="F319" s="130"/>
      <c r="G319" s="90">
        <f ca="1" t="shared" si="8"/>
        <v>0</v>
      </c>
      <c r="H319" s="90">
        <f ca="1" t="shared" si="9"/>
        <v>0</v>
      </c>
    </row>
    <row r="320" ht="15" spans="1:8">
      <c r="A320" s="128"/>
      <c r="B320" s="64" t="s">
        <v>13212</v>
      </c>
      <c r="C320" s="129" t="s">
        <v>13213</v>
      </c>
      <c r="D320" s="130"/>
      <c r="E320" s="130"/>
      <c r="F320" s="130"/>
      <c r="G320" s="90">
        <f ca="1" t="shared" si="8"/>
        <v>0</v>
      </c>
      <c r="H320" s="90">
        <f ca="1" t="shared" si="9"/>
        <v>0</v>
      </c>
    </row>
    <row r="321" ht="15" spans="1:9">
      <c r="A321" s="128"/>
      <c r="B321" s="64" t="s">
        <v>13214</v>
      </c>
      <c r="C321" s="129" t="s">
        <v>13215</v>
      </c>
      <c r="D321" s="130"/>
      <c r="E321" s="130"/>
      <c r="F321" s="130"/>
      <c r="G321" s="90">
        <f ca="1" t="shared" si="8"/>
        <v>0</v>
      </c>
      <c r="H321" s="90">
        <f ca="1" t="shared" si="9"/>
        <v>0</v>
      </c>
    </row>
    <row r="322" ht="15" spans="1:9">
      <c r="A322" s="128"/>
      <c r="B322" s="64" t="s">
        <v>13216</v>
      </c>
      <c r="C322" s="129" t="s">
        <v>13217</v>
      </c>
      <c r="D322" s="130"/>
      <c r="E322" s="130"/>
      <c r="F322" s="130"/>
      <c r="G322" s="90">
        <f ca="1" t="shared" si="8"/>
        <v>0</v>
      </c>
      <c r="H322" s="90">
        <f ca="1" t="shared" si="9"/>
        <v>0</v>
      </c>
    </row>
    <row r="323" ht="15" spans="1:9">
      <c r="A323" s="128"/>
      <c r="B323" s="64" t="s">
        <v>13218</v>
      </c>
      <c r="C323" s="129" t="s">
        <v>13219</v>
      </c>
      <c r="D323" s="130"/>
      <c r="E323" s="130"/>
      <c r="F323" s="130"/>
      <c r="G323" s="90">
        <f ca="1" t="shared" si="8"/>
        <v>0</v>
      </c>
      <c r="H323" s="90">
        <f ca="1" t="shared" si="9"/>
        <v>0</v>
      </c>
    </row>
    <row r="324" ht="15" spans="1:9">
      <c r="A324" s="128"/>
      <c r="B324" s="64" t="s">
        <v>13220</v>
      </c>
      <c r="C324" s="129" t="s">
        <v>13221</v>
      </c>
      <c r="D324" s="130"/>
      <c r="E324" s="130"/>
      <c r="F324" s="130"/>
      <c r="G324" s="90">
        <f ca="1" t="shared" si="8"/>
        <v>0</v>
      </c>
      <c r="H324" s="90">
        <f ca="1" t="shared" si="9"/>
        <v>0</v>
      </c>
    </row>
    <row r="325" ht="15" spans="1:9">
      <c r="A325" s="128"/>
      <c r="B325" s="64" t="s">
        <v>13222</v>
      </c>
      <c r="C325" s="129" t="s">
        <v>13223</v>
      </c>
      <c r="D325" s="130"/>
      <c r="E325" s="130"/>
      <c r="F325" s="130"/>
      <c r="G325" s="90">
        <f ca="1" t="shared" si="8"/>
        <v>0</v>
      </c>
      <c r="H325" s="90">
        <f ca="1" t="shared" si="9"/>
        <v>0</v>
      </c>
    </row>
    <row r="326" ht="15" spans="1:9">
      <c r="A326" s="128"/>
      <c r="B326" s="64" t="s">
        <v>13224</v>
      </c>
      <c r="C326" s="129" t="s">
        <v>13225</v>
      </c>
      <c r="D326" s="130"/>
      <c r="E326" s="130"/>
      <c r="F326" s="130"/>
      <c r="G326" s="90">
        <f ca="1" t="shared" si="8"/>
        <v>0</v>
      </c>
      <c r="H326" s="90">
        <f ca="1" t="shared" si="9"/>
        <v>0</v>
      </c>
    </row>
    <row r="327" ht="15" spans="1:9">
      <c r="A327" s="128"/>
      <c r="B327" s="64" t="s">
        <v>13228</v>
      </c>
      <c r="C327" s="129" t="s">
        <v>11794</v>
      </c>
      <c r="D327" s="130"/>
      <c r="E327" s="130"/>
      <c r="F327" s="130"/>
      <c r="G327" s="90">
        <f ca="1" t="shared" si="8"/>
        <v>0</v>
      </c>
      <c r="H327" s="90">
        <f ca="1" t="shared" si="9"/>
        <v>0</v>
      </c>
    </row>
    <row r="328" ht="15" spans="1:9">
      <c r="A328" s="128"/>
      <c r="B328" s="64" t="s">
        <v>13229</v>
      </c>
      <c r="C328" s="129" t="s">
        <v>11869</v>
      </c>
      <c r="D328" s="130"/>
      <c r="E328" s="130"/>
      <c r="F328" s="130"/>
      <c r="G328" s="90">
        <f ca="1" t="shared" ref="G328:G344" si="10">IFERROR(OFFSET($G328,0,-1)/OFFSET($G328,0,-3),)</f>
        <v>0</v>
      </c>
      <c r="H328" s="90">
        <f ca="1" t="shared" ref="H328:H344" si="11">IFERROR(OFFSET($G328,0,-1)/OFFSET($G328,0,-2),)</f>
        <v>0</v>
      </c>
    </row>
    <row r="329" ht="15" spans="1:9">
      <c r="A329" s="128"/>
      <c r="B329" s="64" t="s">
        <v>13230</v>
      </c>
      <c r="C329" s="129" t="s">
        <v>13231</v>
      </c>
      <c r="D329" s="130"/>
      <c r="E329" s="130"/>
      <c r="F329" s="130"/>
      <c r="G329" s="90">
        <f ca="1" t="shared" si="10"/>
        <v>0</v>
      </c>
      <c r="H329" s="90">
        <f ca="1" t="shared" si="11"/>
        <v>0</v>
      </c>
    </row>
    <row r="330" ht="15" spans="1:9">
      <c r="A330" s="128"/>
      <c r="B330" s="64" t="s">
        <v>13232</v>
      </c>
      <c r="C330" s="129" t="s">
        <v>13233</v>
      </c>
      <c r="D330" s="130"/>
      <c r="E330" s="130"/>
      <c r="F330" s="130"/>
      <c r="G330" s="90">
        <f ca="1" t="shared" si="10"/>
        <v>0</v>
      </c>
      <c r="H330" s="90">
        <f ca="1" t="shared" si="11"/>
        <v>0</v>
      </c>
    </row>
    <row r="331" ht="15" spans="1:9">
      <c r="A331" s="128"/>
      <c r="B331" s="64" t="s">
        <v>13234</v>
      </c>
      <c r="C331" s="129" t="s">
        <v>13235</v>
      </c>
      <c r="D331" s="130"/>
      <c r="E331" s="130"/>
      <c r="F331" s="130"/>
      <c r="G331" s="90">
        <f ca="1" t="shared" si="10"/>
        <v>0</v>
      </c>
      <c r="H331" s="90">
        <f ca="1" t="shared" si="11"/>
        <v>0</v>
      </c>
    </row>
    <row r="332" ht="15" spans="1:9">
      <c r="A332" s="128"/>
      <c r="B332" s="64" t="s">
        <v>13236</v>
      </c>
      <c r="C332" s="129" t="s">
        <v>13237</v>
      </c>
      <c r="D332" s="130"/>
      <c r="E332" s="130"/>
      <c r="F332" s="130"/>
      <c r="G332" s="90">
        <f ca="1" t="shared" si="10"/>
        <v>0</v>
      </c>
      <c r="H332" s="90">
        <f ca="1" t="shared" si="11"/>
        <v>0</v>
      </c>
    </row>
    <row r="333" ht="15" spans="1:9">
      <c r="A333" s="128"/>
      <c r="B333" s="64" t="s">
        <v>13240</v>
      </c>
      <c r="C333" s="129" t="s">
        <v>13241</v>
      </c>
      <c r="D333" s="130"/>
      <c r="E333" s="130"/>
      <c r="F333" s="130"/>
      <c r="G333" s="90">
        <f ca="1" t="shared" si="10"/>
        <v>0</v>
      </c>
      <c r="H333" s="90">
        <f ca="1" t="shared" si="11"/>
        <v>0</v>
      </c>
    </row>
    <row r="334" ht="16.5" spans="1:9">
      <c r="A334" s="128"/>
      <c r="B334" s="392" t="s">
        <v>13244</v>
      </c>
      <c r="C334" s="142" t="s">
        <v>13245</v>
      </c>
      <c r="D334" s="130"/>
      <c r="E334" s="130"/>
      <c r="F334" s="130"/>
      <c r="G334" s="90">
        <f ca="1" t="shared" si="10"/>
        <v>0</v>
      </c>
      <c r="H334" s="90">
        <f ca="1" t="shared" si="11"/>
        <v>0</v>
      </c>
      <c r="I334" s="137" t="s">
        <v>13311</v>
      </c>
    </row>
    <row r="335" ht="15" spans="1:9">
      <c r="A335" s="128"/>
      <c r="B335" s="391" t="s">
        <v>13312</v>
      </c>
      <c r="C335" s="75" t="s">
        <v>13313</v>
      </c>
      <c r="D335" s="130"/>
      <c r="E335" s="130"/>
      <c r="F335" s="130"/>
      <c r="G335" s="90">
        <f ca="1" t="shared" si="10"/>
        <v>0</v>
      </c>
      <c r="H335" s="90">
        <f ca="1" t="shared" si="11"/>
        <v>0</v>
      </c>
    </row>
    <row r="336" ht="15" spans="1:9">
      <c r="A336" s="128"/>
      <c r="B336" s="389" t="s">
        <v>13248</v>
      </c>
      <c r="C336" s="134" t="s">
        <v>13249</v>
      </c>
      <c r="D336" s="130"/>
      <c r="E336" s="130">
        <v>530</v>
      </c>
      <c r="F336" s="130"/>
      <c r="G336" s="90">
        <f ca="1" t="shared" si="10"/>
        <v>0</v>
      </c>
      <c r="H336" s="90">
        <f ca="1" t="shared" si="11"/>
        <v>0</v>
      </c>
    </row>
    <row r="337" ht="15" spans="1:8">
      <c r="A337" s="128"/>
      <c r="B337" s="391" t="s">
        <v>13314</v>
      </c>
      <c r="C337" s="75" t="s">
        <v>13315</v>
      </c>
      <c r="D337" s="130"/>
      <c r="E337" s="130"/>
      <c r="F337" s="130"/>
      <c r="G337" s="90">
        <f ca="1" t="shared" si="10"/>
        <v>0</v>
      </c>
      <c r="H337" s="90">
        <f ca="1" t="shared" si="11"/>
        <v>0</v>
      </c>
    </row>
    <row r="338" ht="15" spans="1:8">
      <c r="A338" s="128"/>
      <c r="B338" s="64" t="s">
        <v>13252</v>
      </c>
      <c r="C338" s="129" t="s">
        <v>13253</v>
      </c>
      <c r="D338" s="130"/>
      <c r="E338" s="130"/>
      <c r="F338" s="130">
        <v>3611</v>
      </c>
      <c r="G338" s="90">
        <f ca="1" t="shared" si="10"/>
        <v>0</v>
      </c>
      <c r="H338" s="90">
        <f ca="1" t="shared" si="11"/>
        <v>0</v>
      </c>
    </row>
    <row r="339" ht="15" spans="1:8">
      <c r="A339" s="128"/>
      <c r="B339" s="64" t="s">
        <v>13256</v>
      </c>
      <c r="C339" s="129" t="s">
        <v>13257</v>
      </c>
      <c r="D339" s="130"/>
      <c r="E339" s="130"/>
      <c r="F339" s="130"/>
      <c r="G339" s="90">
        <f ca="1" t="shared" si="10"/>
        <v>0</v>
      </c>
      <c r="H339" s="90">
        <f ca="1" t="shared" si="11"/>
        <v>0</v>
      </c>
    </row>
    <row r="340" ht="15" spans="1:8">
      <c r="A340" s="128"/>
      <c r="B340" s="64" t="s">
        <v>13260</v>
      </c>
      <c r="C340" s="129" t="s">
        <v>13261</v>
      </c>
      <c r="D340" s="130">
        <v>30000</v>
      </c>
      <c r="E340" s="130">
        <v>11771</v>
      </c>
      <c r="F340" s="130">
        <v>33000</v>
      </c>
      <c r="G340" s="90">
        <f ca="1" t="shared" si="10"/>
        <v>1.1</v>
      </c>
      <c r="H340" s="90">
        <f ca="1" t="shared" si="11"/>
        <v>2.80350012743182</v>
      </c>
    </row>
    <row r="341" ht="15" spans="1:8">
      <c r="A341" s="128"/>
      <c r="B341" s="64" t="s">
        <v>13264</v>
      </c>
      <c r="C341" s="129" t="s">
        <v>13265</v>
      </c>
      <c r="D341" s="130"/>
      <c r="E341" s="130">
        <v>6600</v>
      </c>
      <c r="F341" s="130"/>
      <c r="G341" s="90">
        <f ca="1" t="shared" si="10"/>
        <v>0</v>
      </c>
      <c r="H341" s="90">
        <f ca="1" t="shared" si="11"/>
        <v>0</v>
      </c>
    </row>
    <row r="342" ht="15" spans="1:8">
      <c r="A342" s="128"/>
      <c r="B342" s="64" t="s">
        <v>12306</v>
      </c>
      <c r="C342" s="129" t="s">
        <v>12307</v>
      </c>
      <c r="D342" s="130"/>
      <c r="E342" s="130"/>
      <c r="F342" s="130"/>
      <c r="G342" s="90">
        <f ca="1" t="shared" si="10"/>
        <v>0</v>
      </c>
      <c r="H342" s="90">
        <f ca="1" t="shared" si="11"/>
        <v>0</v>
      </c>
    </row>
    <row r="343" ht="15" spans="1:8">
      <c r="A343" s="128"/>
      <c r="B343" s="64" t="s">
        <v>13274</v>
      </c>
      <c r="C343" s="129" t="s">
        <v>13275</v>
      </c>
      <c r="D343" s="130"/>
      <c r="E343" s="130"/>
      <c r="F343" s="130"/>
      <c r="G343" s="90">
        <f ca="1" t="shared" si="10"/>
        <v>0</v>
      </c>
      <c r="H343" s="90">
        <f ca="1" t="shared" si="11"/>
        <v>0</v>
      </c>
    </row>
    <row r="344" ht="15" spans="1:8">
      <c r="A344" s="128"/>
      <c r="B344" s="64" t="s">
        <v>13292</v>
      </c>
      <c r="C344" s="129" t="s">
        <v>13293</v>
      </c>
      <c r="D344" s="130">
        <v>3800</v>
      </c>
      <c r="E344" s="130">
        <v>87200</v>
      </c>
      <c r="F344" s="130">
        <v>869</v>
      </c>
      <c r="G344" s="90">
        <f ca="1" t="shared" si="10"/>
        <v>0.228684210526316</v>
      </c>
      <c r="H344" s="90">
        <f ca="1" t="shared" si="11"/>
        <v>0.00996559633027523</v>
      </c>
    </row>
    <row r="345" hidden="1"/>
  </sheetData>
  <sheetProtection algorithmName="SHA-512" hashValue="uBuGVIYAbB0IpVWDCq08vx9aost/D1agT5ss8AEqFNurdPm87IEnFUtz4TDYk0tNN31jdKBJ11pJlAf/DbF/ow==" saltValue="bDq/cH+h8SSwlfMTACNpxA==" spinCount="100000" sheet="1" formatColumns="0" formatRows="0" autoFilter="0" objects="1" scenarios="1"/>
  <sortState ref="B67:C332">
    <sortCondition ref="B67:B332"/>
  </sortState>
  <mergeCells count="9">
    <mergeCell ref="A2:H2"/>
    <mergeCell ref="F4:H4"/>
    <mergeCell ref="A4:A5"/>
    <mergeCell ref="A7:A66"/>
    <mergeCell ref="A67:A344"/>
    <mergeCell ref="B4:B5"/>
    <mergeCell ref="C4:C5"/>
    <mergeCell ref="D4:D5"/>
    <mergeCell ref="E4:E5"/>
  </mergeCells>
  <dataValidations count="2">
    <dataValidation allowBlank="1" showInputMessage="1" showErrorMessage="1" prompt="省本级禁用。地市本级、县级或行政管理区录入。" sqref="D64:F64"/>
    <dataValidation allowBlank="1" showInputMessage="1" showErrorMessage="1" prompt="省本级或有债务发行预算的计划单列市可录入。&#10;其它地区录入债务转贷收入。" sqref="D66:F66"/>
  </dataValidations>
  <printOptions horizontalCentered="1"/>
  <pageMargins left="0.47244094488189" right="0.47244094488189" top="0.590551181102362" bottom="0.47244094488189" header="0.31496062992126" footer="0.236220472440945"/>
  <pageSetup paperSize="9" scale="71" fitToHeight="0" orientation="portrait" blackAndWhite="1"/>
  <headerFooter>
    <oddFooter>&amp;C&amp;P/&amp;N</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dimension ref="A1:P60"/>
  <sheetViews>
    <sheetView topLeftCell="A39" workbookViewId="0">
      <selection activeCell="J17" sqref="J17"/>
    </sheetView>
  </sheetViews>
  <sheetFormatPr defaultColWidth="9" defaultRowHeight="14.25"/>
  <sheetData>
    <row r="1" ht="54.9" customHeight="1" spans="1:16">
      <c r="A1" s="371" t="s">
        <v>35</v>
      </c>
      <c r="B1" s="371"/>
      <c r="C1" s="371"/>
      <c r="D1" s="371"/>
      <c r="E1" s="371"/>
      <c r="F1" s="371"/>
      <c r="G1" s="371"/>
      <c r="H1" s="371"/>
      <c r="I1" s="371"/>
      <c r="J1" s="371"/>
      <c r="K1" s="371"/>
      <c r="L1" s="371"/>
      <c r="M1" s="371"/>
      <c r="N1" s="371"/>
      <c r="O1" s="371"/>
      <c r="P1" s="371"/>
    </row>
    <row r="2" ht="21" spans="1:16">
      <c r="A2" s="372"/>
    </row>
    <row r="3" spans="1:16">
      <c r="A3" s="3" t="s">
        <v>36</v>
      </c>
    </row>
    <row r="4" spans="1:16">
      <c r="B4" s="3" t="s">
        <v>37</v>
      </c>
    </row>
    <row r="5" spans="1:16">
      <c r="B5" s="3"/>
      <c r="C5" s="373" t="s">
        <v>38</v>
      </c>
    </row>
    <row r="6" spans="1:16">
      <c r="B6" s="3"/>
      <c r="C6" s="373" t="s">
        <v>39</v>
      </c>
    </row>
    <row r="7" spans="1:16">
      <c r="B7" s="3"/>
      <c r="C7" t="s">
        <v>40</v>
      </c>
    </row>
    <row r="8" spans="1:16">
      <c r="B8" s="3"/>
      <c r="C8" s="3" t="s">
        <v>41</v>
      </c>
    </row>
    <row r="9" spans="1:16">
      <c r="C9" s="3" t="s">
        <v>42</v>
      </c>
    </row>
    <row r="10" spans="1:16">
      <c r="C10" s="3" t="s">
        <v>43</v>
      </c>
    </row>
    <row r="11" spans="1:16">
      <c r="C11" s="3" t="s">
        <v>44</v>
      </c>
    </row>
    <row r="12" spans="1:16">
      <c r="C12" s="3" t="s">
        <v>45</v>
      </c>
    </row>
    <row r="13" spans="1:16">
      <c r="C13" s="3" t="s">
        <v>46</v>
      </c>
    </row>
    <row r="14" spans="1:16">
      <c r="C14" s="3" t="s">
        <v>47</v>
      </c>
    </row>
    <row r="15" spans="1:16">
      <c r="C15" s="373" t="s">
        <v>48</v>
      </c>
    </row>
    <row r="16" ht="21" spans="1:16">
      <c r="C16" s="374" t="s">
        <v>49</v>
      </c>
    </row>
    <row r="18" spans="2:3">
      <c r="B18" s="3" t="s">
        <v>50</v>
      </c>
    </row>
    <row r="19" spans="2:3">
      <c r="C19" s="3" t="s">
        <v>51</v>
      </c>
    </row>
    <row r="20" spans="2:3">
      <c r="C20" s="3" t="s">
        <v>52</v>
      </c>
    </row>
    <row r="21" spans="2:3">
      <c r="B21" s="3"/>
    </row>
    <row r="22" spans="2:3">
      <c r="B22" s="3" t="s">
        <v>53</v>
      </c>
    </row>
    <row r="23" spans="2:3">
      <c r="C23" s="3" t="s">
        <v>54</v>
      </c>
    </row>
    <row r="24" spans="2:3">
      <c r="C24" s="3" t="s">
        <v>55</v>
      </c>
    </row>
    <row r="26" spans="2:3">
      <c r="B26" s="3" t="s">
        <v>56</v>
      </c>
    </row>
    <row r="27" spans="2:3">
      <c r="B27" s="3"/>
      <c r="C27" s="3" t="s">
        <v>57</v>
      </c>
    </row>
    <row r="28" spans="2:3">
      <c r="C28" s="373" t="s">
        <v>58</v>
      </c>
    </row>
    <row r="29" spans="2:3">
      <c r="C29" s="3" t="s">
        <v>59</v>
      </c>
    </row>
    <row r="30" spans="2:3">
      <c r="C30" s="3" t="s">
        <v>60</v>
      </c>
    </row>
    <row r="31" spans="2:3">
      <c r="C31" s="3" t="s">
        <v>61</v>
      </c>
    </row>
    <row r="33" spans="2:3">
      <c r="B33" s="3" t="s">
        <v>62</v>
      </c>
    </row>
    <row r="34" spans="2:3">
      <c r="C34" s="3" t="s">
        <v>63</v>
      </c>
    </row>
    <row r="35" spans="2:3">
      <c r="C35" s="3" t="s">
        <v>64</v>
      </c>
    </row>
    <row r="37" spans="2:3">
      <c r="B37" s="3" t="s">
        <v>65</v>
      </c>
    </row>
    <row r="38" spans="2:3">
      <c r="C38" s="3" t="s">
        <v>63</v>
      </c>
    </row>
    <row r="39" spans="2:3">
      <c r="C39" s="3" t="s">
        <v>64</v>
      </c>
    </row>
    <row r="41" spans="2:3">
      <c r="B41" s="3" t="s">
        <v>66</v>
      </c>
    </row>
    <row r="42" spans="2:3">
      <c r="C42" s="3" t="s">
        <v>63</v>
      </c>
    </row>
    <row r="44" spans="2:3">
      <c r="B44" s="3" t="s">
        <v>67</v>
      </c>
    </row>
    <row r="45" spans="2:3">
      <c r="C45" s="3" t="s">
        <v>68</v>
      </c>
    </row>
    <row r="46" spans="2:3">
      <c r="C46" s="3" t="s">
        <v>69</v>
      </c>
    </row>
    <row r="48" spans="2:3">
      <c r="B48" s="3" t="s">
        <v>70</v>
      </c>
    </row>
    <row r="49" spans="2:3">
      <c r="C49" s="3" t="s">
        <v>71</v>
      </c>
    </row>
    <row r="51" spans="2:3">
      <c r="B51" s="3" t="s">
        <v>72</v>
      </c>
    </row>
    <row r="52" spans="2:3">
      <c r="C52" s="3" t="s">
        <v>73</v>
      </c>
    </row>
    <row r="53" spans="2:3">
      <c r="C53" s="3"/>
    </row>
    <row r="54" spans="2:3">
      <c r="B54" s="3" t="s">
        <v>74</v>
      </c>
      <c r="C54" s="3"/>
    </row>
    <row r="55" spans="2:3">
      <c r="C55" s="3" t="s">
        <v>75</v>
      </c>
    </row>
    <row r="56" spans="2:3">
      <c r="C56" s="3" t="s">
        <v>76</v>
      </c>
    </row>
    <row r="57" spans="2:3">
      <c r="C57" s="3"/>
    </row>
    <row r="58" spans="2:3">
      <c r="B58" s="3" t="s">
        <v>77</v>
      </c>
      <c r="C58" s="3"/>
    </row>
    <row r="59" spans="2:3">
      <c r="B59" s="3"/>
      <c r="C59" s="3" t="s">
        <v>78</v>
      </c>
    </row>
    <row r="60" spans="2:3">
      <c r="C60" s="373" t="s">
        <v>79</v>
      </c>
    </row>
  </sheetData>
  <sheetProtection algorithmName="SHA-512" hashValue="rtxpeipjVfonkOW+ZxWe9sCFbTBX94l+UB+69tTwn2rwPmzNUI9e4UUvs7bXmm1L4loPX9N/BmTNG3fMi5/rvA==" saltValue="FIj9x+q735Gs6ValJbffJw==" spinCount="100000" sheet="1" formatColumns="0" formatRows="0" autoFilter="0" objects="1" scenarios="1"/>
  <mergeCells count="1">
    <mergeCell ref="A1:P1"/>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I86"/>
  <sheetViews>
    <sheetView showGridLines="0" showZeros="0" workbookViewId="0">
      <pane xSplit="3" ySplit="6" topLeftCell="D86" activePane="bottomRight" state="frozen"/>
      <selection/>
      <selection pane="topRight"/>
      <selection pane="bottomLeft"/>
      <selection pane="bottomRight" activeCell="F59" sqref="F59"/>
    </sheetView>
  </sheetViews>
  <sheetFormatPr defaultColWidth="8.8" defaultRowHeight="14.25"/>
  <cols>
    <col min="1" max="1" width="6.45" style="70" customWidth="1"/>
    <col min="2" max="2" width="54.35" style="70" customWidth="1"/>
    <col min="3" max="9" width="9.9" style="99" customWidth="1"/>
    <col min="10" max="16384" width="8.8" style="70"/>
  </cols>
  <sheetData>
    <row r="1" ht="18.75" spans="1:9">
      <c r="A1" s="100" t="s">
        <v>13316</v>
      </c>
      <c r="B1" s="46">
        <f ca="1" t="array" ref="B1">IF(SUMPRODUCT(ISTEXT(G5:G64)*ROW(G5:G64))&gt;0,"录入了非数字，请检查 "&amp;IFERROR(ADDRESS(SUMPRODUCT(MAX(ISTEXT(G5:G64)*ROW(G5:G64))),7)&amp;" 单元格！",0),IF(SUMPRODUCT(ISTEXT(H5:H64)*ROW(H5:H64))&gt;0,"录入了非数字，请检查 "&amp;IFERROR(ADDRESS(SUMPRODUCT(MAX(ISTEXT(H5:H64)*ROW(H5:H64))),8)&amp;" 单元格！",0),IF(SUMPRODUCT(ISTEXT(D5:D64)*ROW(D5:D64))&gt;0,"录入了非数字，请检查 "&amp;IFERROR(ADDRESS(SUMPRODUCT(MAX(ISTEXT(D5:D64)*ROW(D5:D64))),4)&amp;" 单元格！",0),IF(SUMPRODUCT(ISTEXT(E5:E64)*ROW(E5:E64))&gt;0,"录入了非数字，请检查 "&amp;IFERROR(ADDRESS(SUMPRODUCT(MAX(ISTEXT(E5:E64)*ROW(E5:E64))),5)&amp;" 单元格！",0),IF(SUMPRODUCT(ISTEXT(F5:F64)*ROW(F5:F64))&gt;0,"录入了非数字，请检查 "&amp;IFERROR(ADDRESS(SUMPRODUCT(MAX((ISTEXT(F5:F64)*ROW(F5:F64)))),6)&amp;" 单元格！",0),IF(SUMPRODUCT(ISERROR(C85:H85)*COLUMN(C85:H85))&gt;0,"录入了错误值，请检查 "&amp;IFERROR(CHAR(SUMPRODUCT(MAX(ISERROR(C85:H85)*COLUMN(C85:H85)))+64)&amp;" 列！",0),0))))))</f>
        <v>0</v>
      </c>
    </row>
    <row r="2" s="97" customFormat="1" ht="24" spans="1:9">
      <c r="A2" s="48" t="s">
        <v>13317</v>
      </c>
      <c r="B2" s="48"/>
      <c r="C2" s="101"/>
      <c r="D2" s="101"/>
      <c r="E2" s="101"/>
      <c r="F2" s="101"/>
      <c r="G2" s="101"/>
      <c r="H2" s="101"/>
      <c r="I2" s="101"/>
    </row>
    <row r="3" ht="18" customHeight="1" spans="1:9">
      <c r="H3" s="102" t="s">
        <v>9749</v>
      </c>
      <c r="I3" s="102"/>
    </row>
    <row r="4" s="98" customFormat="1" ht="31.5" customHeight="1" spans="1:9">
      <c r="A4" s="103" t="s">
        <v>9815</v>
      </c>
      <c r="B4" s="103" t="s">
        <v>9814</v>
      </c>
      <c r="C4" s="104" t="s">
        <v>12434</v>
      </c>
      <c r="D4" s="104" t="s">
        <v>13318</v>
      </c>
      <c r="E4" s="104" t="s">
        <v>13319</v>
      </c>
      <c r="F4" s="104" t="s">
        <v>13320</v>
      </c>
      <c r="G4" s="105" t="s">
        <v>12291</v>
      </c>
      <c r="H4" s="104" t="s">
        <v>12438</v>
      </c>
      <c r="I4" s="104" t="s">
        <v>12439</v>
      </c>
    </row>
    <row r="5" s="98" customFormat="1" ht="27.75" customHeight="1" spans="1:9">
      <c r="A5" s="103"/>
      <c r="B5" s="103"/>
      <c r="C5" s="106"/>
      <c r="D5" s="106"/>
      <c r="E5" s="106"/>
      <c r="F5" s="107"/>
      <c r="G5" s="108"/>
      <c r="H5" s="106"/>
      <c r="I5" s="106"/>
    </row>
    <row r="6" ht="18.45" customHeight="1" spans="1:9">
      <c r="A6" s="109" t="s">
        <v>12582</v>
      </c>
      <c r="B6" s="58" t="s">
        <v>12583</v>
      </c>
      <c r="C6" s="91">
        <f ca="1">VLOOKUP(A6,表九!$H$7:$L$347,5,0)</f>
        <v>0</v>
      </c>
      <c r="D6" s="110"/>
      <c r="E6" s="110"/>
      <c r="F6" s="111"/>
      <c r="G6" s="110"/>
      <c r="H6" s="110"/>
      <c r="I6" s="91">
        <f ca="1">C6-SUM(OFFSET(C6,0,1,1,5))</f>
        <v>0</v>
      </c>
    </row>
    <row r="7" ht="18.45" customHeight="1" spans="1:9">
      <c r="A7" s="109" t="s">
        <v>12604</v>
      </c>
      <c r="B7" s="58" t="s">
        <v>12605</v>
      </c>
      <c r="C7" s="91">
        <f ca="1">VLOOKUP(A7,表九!$H$7:$L$347,5,0)</f>
        <v>0</v>
      </c>
      <c r="D7" s="110"/>
      <c r="E7" s="110"/>
      <c r="F7" s="111"/>
      <c r="G7" s="110"/>
      <c r="H7" s="110"/>
      <c r="I7" s="91">
        <f ca="1" t="shared" ref="I7:I63" si="0">C7-SUM(OFFSET(C7,0,1,1,5))</f>
        <v>0</v>
      </c>
    </row>
    <row r="8" ht="18.45" customHeight="1" spans="1:9">
      <c r="A8" s="112" t="s">
        <v>12632</v>
      </c>
      <c r="B8" s="58" t="s">
        <v>12583</v>
      </c>
      <c r="C8" s="91">
        <f ca="1">VLOOKUP(A8,表九!$H$7:$L$347,5,0)</f>
        <v>0</v>
      </c>
      <c r="D8" s="110"/>
      <c r="E8" s="110"/>
      <c r="F8" s="110"/>
      <c r="G8" s="110"/>
      <c r="H8" s="110"/>
      <c r="I8" s="91">
        <f ca="1" t="shared" si="0"/>
        <v>0</v>
      </c>
    </row>
    <row r="9" ht="18.45" customHeight="1" spans="1:9">
      <c r="A9" s="109" t="s">
        <v>12656</v>
      </c>
      <c r="B9" s="58" t="s">
        <v>12657</v>
      </c>
      <c r="C9" s="91">
        <f ca="1">VLOOKUP(A9,表九!$H$7:$L$347,5,0)</f>
        <v>1</v>
      </c>
      <c r="D9" s="110"/>
      <c r="E9" s="110">
        <v>1</v>
      </c>
      <c r="F9" s="111"/>
      <c r="G9" s="110"/>
      <c r="H9" s="110"/>
      <c r="I9" s="91">
        <f ca="1" t="shared" si="0"/>
        <v>0</v>
      </c>
    </row>
    <row r="10" ht="18.45" customHeight="1" spans="1:9">
      <c r="A10" s="112" t="s">
        <v>12680</v>
      </c>
      <c r="B10" s="58" t="s">
        <v>12681</v>
      </c>
      <c r="C10" s="91">
        <f ca="1">VLOOKUP(A10,表九!$H$7:$L$347,5,0)</f>
        <v>0</v>
      </c>
      <c r="D10" s="110"/>
      <c r="E10" s="110"/>
      <c r="F10" s="111"/>
      <c r="G10" s="110"/>
      <c r="H10" s="110"/>
      <c r="I10" s="91">
        <f ca="1" t="shared" si="0"/>
        <v>0</v>
      </c>
    </row>
    <row r="11" ht="18.45" customHeight="1" spans="1:9">
      <c r="A11" s="112" t="s">
        <v>12704</v>
      </c>
      <c r="B11" s="58" t="s">
        <v>12705</v>
      </c>
      <c r="C11" s="91">
        <f ca="1">VLOOKUP(A11,表九!$H$7:$L$347,5,0)</f>
        <v>0</v>
      </c>
      <c r="D11" s="110"/>
      <c r="E11" s="110"/>
      <c r="F11" s="111"/>
      <c r="G11" s="110"/>
      <c r="H11" s="110"/>
      <c r="I11" s="91">
        <f ca="1" t="shared" si="0"/>
        <v>0</v>
      </c>
    </row>
    <row r="12" ht="18.45" customHeight="1" spans="1:9">
      <c r="A12" s="112" t="s">
        <v>12716</v>
      </c>
      <c r="B12" s="58" t="s">
        <v>12583</v>
      </c>
      <c r="C12" s="91">
        <f ca="1">VLOOKUP(A12,表九!$H$7:$L$347,5,0)</f>
        <v>0</v>
      </c>
      <c r="D12" s="110"/>
      <c r="E12" s="110"/>
      <c r="F12" s="111"/>
      <c r="G12" s="110"/>
      <c r="H12" s="110"/>
      <c r="I12" s="91">
        <f ca="1" t="shared" si="0"/>
        <v>0</v>
      </c>
    </row>
    <row r="13" ht="18.45" customHeight="1" spans="1:9">
      <c r="A13" s="112" t="s">
        <v>12739</v>
      </c>
      <c r="B13" s="58" t="s">
        <v>12583</v>
      </c>
      <c r="C13" s="91">
        <f ca="1">VLOOKUP(A13,表九!$H$7:$L$347,5,0)</f>
        <v>0</v>
      </c>
      <c r="D13" s="110"/>
      <c r="E13" s="110"/>
      <c r="F13" s="111"/>
      <c r="G13" s="110"/>
      <c r="H13" s="110"/>
      <c r="I13" s="91">
        <f ca="1" t="shared" si="0"/>
        <v>0</v>
      </c>
    </row>
    <row r="14" ht="18.45" customHeight="1" spans="1:9">
      <c r="A14" s="112" t="s">
        <v>12754</v>
      </c>
      <c r="B14" s="58" t="s">
        <v>12583</v>
      </c>
      <c r="C14" s="91">
        <f ca="1">VLOOKUP(A14,表九!$H$7:$L$347,5,0)</f>
        <v>0</v>
      </c>
      <c r="D14" s="110"/>
      <c r="E14" s="110"/>
      <c r="F14" s="111"/>
      <c r="G14" s="110"/>
      <c r="H14" s="110"/>
      <c r="I14" s="91">
        <f ca="1" t="shared" si="0"/>
        <v>0</v>
      </c>
    </row>
    <row r="15" ht="18.45" customHeight="1" spans="1:9">
      <c r="A15" s="112" t="s">
        <v>12761</v>
      </c>
      <c r="B15" s="58" t="s">
        <v>12762</v>
      </c>
      <c r="C15" s="91">
        <f ca="1">VLOOKUP(A15,表九!$H$7:$L$347,5,0)</f>
        <v>0</v>
      </c>
      <c r="D15" s="110"/>
      <c r="E15" s="110"/>
      <c r="F15" s="111"/>
      <c r="G15" s="110"/>
      <c r="H15" s="110"/>
      <c r="I15" s="91">
        <f ca="1" t="shared" si="0"/>
        <v>0</v>
      </c>
    </row>
    <row r="16" ht="18.45" customHeight="1" spans="1:9">
      <c r="A16" s="112" t="s">
        <v>12771</v>
      </c>
      <c r="B16" s="58" t="s">
        <v>12772</v>
      </c>
      <c r="C16" s="91">
        <f ca="1">VLOOKUP(A16,表九!$H$7:$L$347,5,0)</f>
        <v>0</v>
      </c>
      <c r="D16" s="110"/>
      <c r="E16" s="110"/>
      <c r="F16" s="111"/>
      <c r="G16" s="110"/>
      <c r="H16" s="110"/>
      <c r="I16" s="91">
        <f ca="1" t="shared" si="0"/>
        <v>0</v>
      </c>
    </row>
    <row r="17" ht="18.45" customHeight="1" spans="1:9">
      <c r="A17" s="112" t="s">
        <v>12781</v>
      </c>
      <c r="B17" s="58" t="s">
        <v>12583</v>
      </c>
      <c r="C17" s="91">
        <f ca="1">VLOOKUP(A17,表九!$H$7:$L$347,5,0)</f>
        <v>2400</v>
      </c>
      <c r="D17" s="110"/>
      <c r="E17" s="110"/>
      <c r="F17" s="111">
        <v>2400</v>
      </c>
      <c r="G17" s="110"/>
      <c r="H17" s="110"/>
      <c r="I17" s="91">
        <f ca="1" t="shared" si="0"/>
        <v>0</v>
      </c>
    </row>
    <row r="18" ht="18.45" customHeight="1" spans="1:9">
      <c r="A18" s="112" t="s">
        <v>12789</v>
      </c>
      <c r="B18" s="58" t="s">
        <v>12790</v>
      </c>
      <c r="C18" s="91">
        <f ca="1">VLOOKUP(A18,表九!$H$7:$L$347,5,0)</f>
        <v>1692</v>
      </c>
      <c r="D18" s="110">
        <v>1692</v>
      </c>
      <c r="E18" s="110"/>
      <c r="F18" s="111"/>
      <c r="G18" s="110"/>
      <c r="H18" s="110"/>
      <c r="I18" s="91">
        <f ca="1" t="shared" si="0"/>
        <v>0</v>
      </c>
    </row>
    <row r="19" ht="18.45" customHeight="1" spans="1:9">
      <c r="A19" s="112" t="s">
        <v>12821</v>
      </c>
      <c r="B19" s="58" t="s">
        <v>12822</v>
      </c>
      <c r="C19" s="91">
        <f ca="1">VLOOKUP(A19,表九!$H$7:$L$347,5,0)</f>
        <v>0</v>
      </c>
      <c r="D19" s="110"/>
      <c r="E19" s="110"/>
      <c r="F19" s="111"/>
      <c r="G19" s="110"/>
      <c r="H19" s="110"/>
      <c r="I19" s="91">
        <f ca="1" t="shared" si="0"/>
        <v>0</v>
      </c>
    </row>
    <row r="20" ht="18.45" customHeight="1" spans="1:9">
      <c r="A20" s="112" t="s">
        <v>12827</v>
      </c>
      <c r="B20" s="58" t="s">
        <v>12828</v>
      </c>
      <c r="C20" s="91">
        <f ca="1">VLOOKUP(A20,表九!$H$7:$L$347,5,0)</f>
        <v>0</v>
      </c>
      <c r="D20" s="110"/>
      <c r="E20" s="110"/>
      <c r="F20" s="111"/>
      <c r="G20" s="110"/>
      <c r="H20" s="110"/>
      <c r="I20" s="91">
        <f ca="1" t="shared" si="0"/>
        <v>0</v>
      </c>
    </row>
    <row r="21" ht="18.45" customHeight="1" spans="1:9">
      <c r="A21" s="112" t="s">
        <v>12829</v>
      </c>
      <c r="B21" s="58" t="s">
        <v>12830</v>
      </c>
      <c r="C21" s="91">
        <f ca="1">VLOOKUP(A21,表九!$H$7:$L$347,5,0)</f>
        <v>0</v>
      </c>
      <c r="D21" s="110"/>
      <c r="E21" s="110"/>
      <c r="F21" s="111"/>
      <c r="G21" s="110"/>
      <c r="H21" s="110"/>
      <c r="I21" s="91">
        <f ca="1" t="shared" si="0"/>
        <v>0</v>
      </c>
    </row>
    <row r="22" ht="18.45" customHeight="1" spans="1:9">
      <c r="A22" s="112" t="s">
        <v>12841</v>
      </c>
      <c r="B22" s="58" t="s">
        <v>12842</v>
      </c>
      <c r="C22" s="91">
        <f ca="1">VLOOKUP(A22,表九!$H$7:$L$347,5,0)</f>
        <v>0</v>
      </c>
      <c r="D22" s="110"/>
      <c r="E22" s="110"/>
      <c r="F22" s="111"/>
      <c r="G22" s="110"/>
      <c r="H22" s="110"/>
      <c r="I22" s="91">
        <f ca="1" t="shared" si="0"/>
        <v>0</v>
      </c>
    </row>
    <row r="23" ht="18.45" customHeight="1" spans="1:9">
      <c r="A23" s="112" t="s">
        <v>12849</v>
      </c>
      <c r="B23" s="58" t="s">
        <v>12850</v>
      </c>
      <c r="C23" s="91">
        <f ca="1">VLOOKUP(A23,表九!$H$7:$L$347,5,0)</f>
        <v>0</v>
      </c>
      <c r="D23" s="110"/>
      <c r="E23" s="110"/>
      <c r="F23" s="111"/>
      <c r="G23" s="110"/>
      <c r="H23" s="110"/>
      <c r="I23" s="91">
        <f ca="1" t="shared" si="0"/>
        <v>0</v>
      </c>
    </row>
    <row r="24" ht="18.45" customHeight="1" spans="1:9">
      <c r="A24" s="112" t="s">
        <v>12855</v>
      </c>
      <c r="B24" s="58" t="s">
        <v>12856</v>
      </c>
      <c r="C24" s="91">
        <f ca="1">VLOOKUP(A24,表九!$H$7:$L$347,5,0)</f>
        <v>0</v>
      </c>
      <c r="D24" s="110"/>
      <c r="E24" s="110"/>
      <c r="F24" s="111"/>
      <c r="G24" s="110"/>
      <c r="H24" s="110"/>
      <c r="I24" s="91">
        <f ca="1" t="shared" si="0"/>
        <v>0</v>
      </c>
    </row>
    <row r="25" ht="18.45" customHeight="1" spans="1:9">
      <c r="A25" s="112" t="s">
        <v>12861</v>
      </c>
      <c r="B25" s="58" t="s">
        <v>12862</v>
      </c>
      <c r="C25" s="91">
        <f ca="1">VLOOKUP(A25,表九!$H$7:$L$347,5,0)</f>
        <v>0</v>
      </c>
      <c r="D25" s="110"/>
      <c r="E25" s="110"/>
      <c r="F25" s="111"/>
      <c r="G25" s="110"/>
      <c r="H25" s="110"/>
      <c r="I25" s="91">
        <f ca="1" t="shared" si="0"/>
        <v>0</v>
      </c>
    </row>
    <row r="26" ht="18.45" customHeight="1" spans="1:9">
      <c r="A26" s="112" t="s">
        <v>12869</v>
      </c>
      <c r="B26" s="58" t="s">
        <v>12870</v>
      </c>
      <c r="C26" s="91">
        <f ca="1">VLOOKUP(A26,表九!$H$7:$L$347,5,0)</f>
        <v>0</v>
      </c>
      <c r="D26" s="110"/>
      <c r="E26" s="110"/>
      <c r="F26" s="111"/>
      <c r="G26" s="110"/>
      <c r="H26" s="110"/>
      <c r="I26" s="91">
        <f ca="1" t="shared" si="0"/>
        <v>0</v>
      </c>
    </row>
    <row r="27" ht="18.45" customHeight="1" spans="1:9">
      <c r="A27" s="112" t="s">
        <v>12874</v>
      </c>
      <c r="B27" s="58" t="s">
        <v>12875</v>
      </c>
      <c r="C27" s="91">
        <f ca="1">VLOOKUP(A27,表九!$H$7:$L$347,5,0)</f>
        <v>0</v>
      </c>
      <c r="D27" s="110"/>
      <c r="E27" s="110"/>
      <c r="F27" s="111"/>
      <c r="G27" s="110"/>
      <c r="H27" s="110"/>
      <c r="I27" s="91">
        <f ca="1" t="shared" si="0"/>
        <v>0</v>
      </c>
    </row>
    <row r="28" ht="18.45" customHeight="1" spans="1:9">
      <c r="A28" s="112" t="s">
        <v>12885</v>
      </c>
      <c r="B28" s="58" t="s">
        <v>12583</v>
      </c>
      <c r="C28" s="91">
        <f ca="1">VLOOKUP(A28,表九!$H$7:$L$347,5,0)</f>
        <v>0</v>
      </c>
      <c r="D28" s="110"/>
      <c r="E28" s="110"/>
      <c r="F28" s="111"/>
      <c r="G28" s="110"/>
      <c r="H28" s="110"/>
      <c r="I28" s="91">
        <f ca="1" t="shared" si="0"/>
        <v>0</v>
      </c>
    </row>
    <row r="29" ht="18.45" customHeight="1" spans="1:9">
      <c r="A29" s="112" t="s">
        <v>12888</v>
      </c>
      <c r="B29" s="58" t="s">
        <v>12889</v>
      </c>
      <c r="C29" s="91">
        <f ca="1">VLOOKUP(A29,表九!$H$7:$L$347,5,0)</f>
        <v>0</v>
      </c>
      <c r="D29" s="110"/>
      <c r="E29" s="110"/>
      <c r="F29" s="111"/>
      <c r="G29" s="110"/>
      <c r="H29" s="110"/>
      <c r="I29" s="91">
        <f ca="1" t="shared" si="0"/>
        <v>0</v>
      </c>
    </row>
    <row r="30" ht="18.45" customHeight="1" spans="1:9">
      <c r="A30" s="112" t="s">
        <v>12898</v>
      </c>
      <c r="B30" s="58" t="s">
        <v>12899</v>
      </c>
      <c r="C30" s="91">
        <f ca="1">VLOOKUP(A30,表九!$H$7:$L$347,5,0)</f>
        <v>0</v>
      </c>
      <c r="D30" s="110"/>
      <c r="E30" s="110"/>
      <c r="F30" s="111"/>
      <c r="G30" s="110"/>
      <c r="H30" s="110"/>
      <c r="I30" s="91">
        <f ca="1" t="shared" si="0"/>
        <v>0</v>
      </c>
    </row>
    <row r="31" ht="18.45" customHeight="1" spans="1:9">
      <c r="A31" s="112" t="s">
        <v>12906</v>
      </c>
      <c r="B31" s="58" t="s">
        <v>12907</v>
      </c>
      <c r="C31" s="91">
        <f ca="1">VLOOKUP(A31,表九!$H$7:$L$347,5,0)</f>
        <v>0</v>
      </c>
      <c r="D31" s="110"/>
      <c r="E31" s="110"/>
      <c r="F31" s="111"/>
      <c r="G31" s="110"/>
      <c r="H31" s="110"/>
      <c r="I31" s="91">
        <f ca="1" t="shared" si="0"/>
        <v>0</v>
      </c>
    </row>
    <row r="32" ht="18.45" customHeight="1" spans="1:9">
      <c r="A32" s="112" t="s">
        <v>12915</v>
      </c>
      <c r="B32" s="58" t="s">
        <v>12916</v>
      </c>
      <c r="C32" s="91">
        <f ca="1">VLOOKUP(A32,表九!$H$7:$L$347,5,0)</f>
        <v>0</v>
      </c>
      <c r="D32" s="110"/>
      <c r="E32" s="110"/>
      <c r="F32" s="111"/>
      <c r="G32" s="110"/>
      <c r="H32" s="110"/>
      <c r="I32" s="91">
        <f ca="1" t="shared" si="0"/>
        <v>0</v>
      </c>
    </row>
    <row r="33" ht="18.45" customHeight="1" spans="1:9">
      <c r="A33" s="112" t="s">
        <v>12920</v>
      </c>
      <c r="B33" s="58" t="s">
        <v>12921</v>
      </c>
      <c r="C33" s="91">
        <f ca="1">VLOOKUP(A33,表九!$H$7:$L$347,5,0)</f>
        <v>0</v>
      </c>
      <c r="D33" s="110"/>
      <c r="E33" s="110"/>
      <c r="F33" s="111"/>
      <c r="G33" s="110"/>
      <c r="H33" s="110"/>
      <c r="I33" s="91">
        <f ca="1" t="shared" si="0"/>
        <v>0</v>
      </c>
    </row>
    <row r="34" ht="18.45" customHeight="1" spans="1:9">
      <c r="A34" s="112" t="s">
        <v>12928</v>
      </c>
      <c r="B34" s="58" t="s">
        <v>12929</v>
      </c>
      <c r="C34" s="91">
        <f ca="1">VLOOKUP(A34,表九!$H$7:$L$347,5,0)</f>
        <v>689</v>
      </c>
      <c r="D34" s="110"/>
      <c r="E34" s="110">
        <v>689</v>
      </c>
      <c r="F34" s="111"/>
      <c r="G34" s="110"/>
      <c r="H34" s="110"/>
      <c r="I34" s="91">
        <f ca="1" t="shared" si="0"/>
        <v>0</v>
      </c>
    </row>
    <row r="35" ht="18.45" customHeight="1" spans="1:9">
      <c r="A35" s="112" t="s">
        <v>12935</v>
      </c>
      <c r="B35" s="58" t="s">
        <v>12936</v>
      </c>
      <c r="C35" s="91">
        <f ca="1">VLOOKUP(A35,表九!$H$7:$L$347,5,0)</f>
        <v>0</v>
      </c>
      <c r="D35" s="110"/>
      <c r="E35" s="110"/>
      <c r="F35" s="111"/>
      <c r="G35" s="110"/>
      <c r="H35" s="110"/>
      <c r="I35" s="91">
        <f ca="1" t="shared" si="0"/>
        <v>0</v>
      </c>
    </row>
    <row r="36" ht="18.45" customHeight="1" spans="1:9">
      <c r="A36" s="112" t="s">
        <v>12941</v>
      </c>
      <c r="B36" s="58" t="s">
        <v>12942</v>
      </c>
      <c r="C36" s="91">
        <f ca="1">VLOOKUP(A36,表九!$H$7:$L$347,5,0)</f>
        <v>0</v>
      </c>
      <c r="D36" s="110"/>
      <c r="E36" s="110"/>
      <c r="F36" s="111"/>
      <c r="G36" s="110"/>
      <c r="H36" s="110"/>
      <c r="I36" s="91">
        <f ca="1" t="shared" si="0"/>
        <v>0</v>
      </c>
    </row>
    <row r="37" ht="18.45" customHeight="1" spans="1:9">
      <c r="A37" s="112" t="s">
        <v>12946</v>
      </c>
      <c r="B37" s="58" t="s">
        <v>12583</v>
      </c>
      <c r="C37" s="91">
        <f ca="1">VLOOKUP(A37,表九!$H$7:$L$347,5,0)</f>
        <v>0</v>
      </c>
      <c r="D37" s="110"/>
      <c r="E37" s="110"/>
      <c r="F37" s="111"/>
      <c r="G37" s="110"/>
      <c r="H37" s="110"/>
      <c r="I37" s="91">
        <f ca="1" t="shared" si="0"/>
        <v>0</v>
      </c>
    </row>
    <row r="38" ht="18.45" customHeight="1" spans="1:9">
      <c r="A38" s="113" t="s">
        <v>12952</v>
      </c>
      <c r="B38" s="58" t="s">
        <v>12953</v>
      </c>
      <c r="C38" s="91">
        <f ca="1">VLOOKUP(A38,表九!$H$7:$L$347,5,0)</f>
        <v>0</v>
      </c>
      <c r="D38" s="110"/>
      <c r="E38" s="110"/>
      <c r="F38" s="111"/>
      <c r="G38" s="110"/>
      <c r="H38" s="110"/>
      <c r="I38" s="91">
        <f ca="1" t="shared" si="0"/>
        <v>0</v>
      </c>
    </row>
    <row r="39" ht="18.45" customHeight="1" spans="1:9">
      <c r="A39" s="114" t="s">
        <v>12960</v>
      </c>
      <c r="B39" s="115" t="s">
        <v>12961</v>
      </c>
      <c r="C39" s="91">
        <f ca="1">VLOOKUP(A39,表九!$H$7:$L$347,5,0)</f>
        <v>0</v>
      </c>
      <c r="D39" s="110"/>
      <c r="E39" s="110"/>
      <c r="F39" s="111"/>
      <c r="G39" s="110"/>
      <c r="H39" s="110"/>
      <c r="I39" s="91">
        <f ca="1" t="shared" si="0"/>
        <v>0</v>
      </c>
    </row>
    <row r="40" ht="18.45" customHeight="1" spans="1:9">
      <c r="A40" s="114" t="s">
        <v>12969</v>
      </c>
      <c r="B40" s="115" t="s">
        <v>12970</v>
      </c>
      <c r="C40" s="91">
        <f ca="1">VLOOKUP(A40,表九!$H$7:$L$347,5,0)</f>
        <v>0</v>
      </c>
      <c r="D40" s="110"/>
      <c r="E40" s="110"/>
      <c r="F40" s="111"/>
      <c r="G40" s="110"/>
      <c r="H40" s="110"/>
      <c r="I40" s="91">
        <f ca="1" t="shared" si="0"/>
        <v>0</v>
      </c>
    </row>
    <row r="41" ht="18.45" customHeight="1" spans="1:9">
      <c r="A41" s="109" t="s">
        <v>12987</v>
      </c>
      <c r="B41" s="58" t="s">
        <v>12988</v>
      </c>
      <c r="C41" s="91">
        <f ca="1">VLOOKUP(A41,表九!$H$7:$L$347,5,0)</f>
        <v>0</v>
      </c>
      <c r="D41" s="110"/>
      <c r="E41" s="110"/>
      <c r="F41" s="111"/>
      <c r="G41" s="110"/>
      <c r="H41" s="110"/>
      <c r="I41" s="91">
        <f ca="1" t="shared" si="0"/>
        <v>0</v>
      </c>
    </row>
    <row r="42" ht="18.45" customHeight="1" spans="1:9">
      <c r="A42" s="113" t="s">
        <v>13001</v>
      </c>
      <c r="B42" s="58" t="s">
        <v>13002</v>
      </c>
      <c r="C42" s="91">
        <f ca="1">VLOOKUP(A42,表九!$H$7:$L$347,5,0)</f>
        <v>0</v>
      </c>
      <c r="D42" s="110"/>
      <c r="E42" s="110"/>
      <c r="F42" s="111"/>
      <c r="G42" s="110"/>
      <c r="H42" s="110"/>
      <c r="I42" s="91">
        <f ca="1" t="shared" si="0"/>
        <v>0</v>
      </c>
    </row>
    <row r="43" ht="18.45" customHeight="1" spans="1:9">
      <c r="A43" s="113" t="s">
        <v>13020</v>
      </c>
      <c r="B43" s="58" t="s">
        <v>13021</v>
      </c>
      <c r="C43" s="91">
        <f ca="1">VLOOKUP(A43,表九!$H$7:$L$347,5,0)</f>
        <v>0</v>
      </c>
      <c r="D43" s="110"/>
      <c r="E43" s="110"/>
      <c r="F43" s="111"/>
      <c r="G43" s="110"/>
      <c r="H43" s="110"/>
      <c r="I43" s="91">
        <f ca="1" t="shared" si="0"/>
        <v>0</v>
      </c>
    </row>
    <row r="44" ht="18.45" customHeight="1" spans="1:9">
      <c r="A44" s="113" t="s">
        <v>13025</v>
      </c>
      <c r="B44" s="58" t="s">
        <v>13026</v>
      </c>
      <c r="C44" s="91">
        <f ca="1">VLOOKUP(A44,表九!$H$7:$L$347,5,0)</f>
        <v>0</v>
      </c>
      <c r="D44" s="110"/>
      <c r="E44" s="110"/>
      <c r="F44" s="111"/>
      <c r="G44" s="110"/>
      <c r="H44" s="110"/>
      <c r="I44" s="91">
        <f ca="1" t="shared" si="0"/>
        <v>0</v>
      </c>
    </row>
    <row r="45" ht="18.45" customHeight="1" spans="1:9">
      <c r="A45" s="113" t="s">
        <v>13030</v>
      </c>
      <c r="B45" s="58" t="s">
        <v>13031</v>
      </c>
      <c r="C45" s="91">
        <f ca="1">VLOOKUP(A45,表九!$H$7:$L$347,5,0)</f>
        <v>0</v>
      </c>
      <c r="D45" s="110"/>
      <c r="E45" s="110"/>
      <c r="F45" s="111"/>
      <c r="G45" s="110"/>
      <c r="H45" s="110"/>
      <c r="I45" s="91">
        <f ca="1" t="shared" si="0"/>
        <v>0</v>
      </c>
    </row>
    <row r="46" ht="18.45" customHeight="1" spans="1:9">
      <c r="A46" s="113" t="s">
        <v>13032</v>
      </c>
      <c r="B46" s="58" t="s">
        <v>12583</v>
      </c>
      <c r="C46" s="91">
        <f ca="1">VLOOKUP(A46,表九!$H$7:$L$347,5,0)</f>
        <v>0</v>
      </c>
      <c r="D46" s="110"/>
      <c r="E46" s="110"/>
      <c r="F46" s="111"/>
      <c r="G46" s="110"/>
      <c r="H46" s="110"/>
      <c r="I46" s="91">
        <f ca="1" t="shared" si="0"/>
        <v>0</v>
      </c>
    </row>
    <row r="47" ht="18.45" customHeight="1" spans="1:9">
      <c r="A47" s="113" t="s">
        <v>13038</v>
      </c>
      <c r="B47" s="58" t="s">
        <v>13039</v>
      </c>
      <c r="C47" s="91">
        <f ca="1">VLOOKUP(A47,表九!$H$7:$L$347,5,0)</f>
        <v>0</v>
      </c>
      <c r="D47" s="110"/>
      <c r="E47" s="110"/>
      <c r="F47" s="111"/>
      <c r="G47" s="110"/>
      <c r="H47" s="110"/>
      <c r="I47" s="91">
        <f ca="1" t="shared" si="0"/>
        <v>0</v>
      </c>
    </row>
    <row r="48" ht="18.45" customHeight="1" spans="1:9">
      <c r="A48" s="113" t="s">
        <v>13046</v>
      </c>
      <c r="B48" s="58" t="s">
        <v>12583</v>
      </c>
      <c r="C48" s="91">
        <f ca="1">VLOOKUP(A48,表九!$H$7:$L$347,5,0)</f>
        <v>0</v>
      </c>
      <c r="D48" s="110"/>
      <c r="E48" s="110"/>
      <c r="F48" s="111"/>
      <c r="G48" s="110"/>
      <c r="H48" s="110"/>
      <c r="I48" s="91">
        <f ca="1" t="shared" si="0"/>
        <v>0</v>
      </c>
    </row>
    <row r="49" ht="18.45" customHeight="1" spans="1:9">
      <c r="A49" s="113" t="s">
        <v>10168</v>
      </c>
      <c r="B49" s="58" t="s">
        <v>10169</v>
      </c>
      <c r="C49" s="91">
        <f ca="1">VLOOKUP(A49,表九!$H$7:$L$347,5,0)</f>
        <v>0</v>
      </c>
      <c r="D49" s="110"/>
      <c r="E49" s="110"/>
      <c r="F49" s="111"/>
      <c r="G49" s="110"/>
      <c r="H49" s="110"/>
      <c r="I49" s="91">
        <f ca="1" t="shared" si="0"/>
        <v>0</v>
      </c>
    </row>
    <row r="50" ht="18.45" customHeight="1" spans="1:9">
      <c r="A50" s="113" t="s">
        <v>13055</v>
      </c>
      <c r="B50" s="58" t="s">
        <v>13056</v>
      </c>
      <c r="C50" s="91">
        <f ca="1">VLOOKUP(A50,表九!$H$7:$L$347,5,0)</f>
        <v>0</v>
      </c>
      <c r="D50" s="110"/>
      <c r="E50" s="110"/>
      <c r="F50" s="111"/>
      <c r="G50" s="110"/>
      <c r="H50" s="110"/>
      <c r="I50" s="91">
        <f ca="1" t="shared" si="0"/>
        <v>0</v>
      </c>
    </row>
    <row r="51" ht="18.45" customHeight="1" spans="1:9">
      <c r="A51" s="113" t="s">
        <v>13061</v>
      </c>
      <c r="B51" s="58" t="s">
        <v>12583</v>
      </c>
      <c r="C51" s="91">
        <f ca="1">VLOOKUP(A51,表九!$H$7:$L$347,5,0)</f>
        <v>0</v>
      </c>
      <c r="D51" s="110"/>
      <c r="E51" s="110"/>
      <c r="F51" s="111"/>
      <c r="G51" s="110"/>
      <c r="H51" s="110"/>
      <c r="I51" s="91">
        <f ca="1" t="shared" si="0"/>
        <v>0</v>
      </c>
    </row>
    <row r="52" ht="18.45" customHeight="1" spans="1:9">
      <c r="A52" s="109" t="s">
        <v>13066</v>
      </c>
      <c r="B52" s="58" t="s">
        <v>12583</v>
      </c>
      <c r="C52" s="91">
        <f ca="1">VLOOKUP(A52,表九!$H$7:$L$347,5,0)</f>
        <v>0</v>
      </c>
      <c r="D52" s="110"/>
      <c r="E52" s="110"/>
      <c r="F52" s="111"/>
      <c r="G52" s="110"/>
      <c r="H52" s="110"/>
      <c r="I52" s="91">
        <f ca="1" t="shared" si="0"/>
        <v>0</v>
      </c>
    </row>
    <row r="53" ht="18.45" customHeight="1" spans="1:9">
      <c r="A53" s="113" t="s">
        <v>13070</v>
      </c>
      <c r="B53" s="58" t="s">
        <v>12583</v>
      </c>
      <c r="C53" s="91">
        <f ca="1">VLOOKUP(A53,表九!$H$7:$L$347,5,0)</f>
        <v>0</v>
      </c>
      <c r="D53" s="110"/>
      <c r="E53" s="110"/>
      <c r="F53" s="111"/>
      <c r="G53" s="110"/>
      <c r="H53" s="110"/>
      <c r="I53" s="91">
        <f ca="1" t="shared" si="0"/>
        <v>0</v>
      </c>
    </row>
    <row r="54" ht="18.45" customHeight="1" spans="1:9">
      <c r="A54" s="113" t="s">
        <v>13075</v>
      </c>
      <c r="B54" s="58" t="s">
        <v>13076</v>
      </c>
      <c r="C54" s="91">
        <f ca="1">VLOOKUP(A54,表九!$H$7:$L$347,5,0)</f>
        <v>4200</v>
      </c>
      <c r="D54" s="110"/>
      <c r="E54" s="110"/>
      <c r="F54" s="111">
        <v>4200</v>
      </c>
      <c r="G54" s="110"/>
      <c r="H54" s="110"/>
      <c r="I54" s="91">
        <f ca="1" t="shared" si="0"/>
        <v>0</v>
      </c>
    </row>
    <row r="55" ht="18.45" customHeight="1" spans="1:9">
      <c r="A55" s="393" t="s">
        <v>13083</v>
      </c>
      <c r="B55" s="58" t="s">
        <v>13084</v>
      </c>
      <c r="C55" s="91">
        <f ca="1">VLOOKUP(A55,表九!$H$7:$L$347,5,0)</f>
        <v>0</v>
      </c>
      <c r="D55" s="110"/>
      <c r="E55" s="110"/>
      <c r="F55" s="111"/>
      <c r="G55" s="110"/>
      <c r="H55" s="110"/>
      <c r="I55" s="91">
        <f ca="1" t="shared" si="0"/>
        <v>0</v>
      </c>
    </row>
    <row r="56" ht="18.45" customHeight="1" spans="1:9">
      <c r="A56" s="109" t="s">
        <v>13101</v>
      </c>
      <c r="B56" s="58" t="s">
        <v>13102</v>
      </c>
      <c r="C56" s="91">
        <f ca="1">VLOOKUP(A56,表九!$H$7:$L$347,5,0)</f>
        <v>0</v>
      </c>
      <c r="D56" s="110"/>
      <c r="E56" s="110"/>
      <c r="F56" s="111"/>
      <c r="G56" s="110"/>
      <c r="H56" s="110"/>
      <c r="I56" s="91">
        <f ca="1" t="shared" si="0"/>
        <v>0</v>
      </c>
    </row>
    <row r="57" ht="18.45" customHeight="1" spans="1:9">
      <c r="A57" s="109" t="s">
        <v>13104</v>
      </c>
      <c r="B57" s="58" t="s">
        <v>13105</v>
      </c>
      <c r="C57" s="91">
        <f ca="1">VLOOKUP(A57,表九!$H$7:$L$347,5,0)</f>
        <v>0</v>
      </c>
      <c r="D57" s="110"/>
      <c r="E57" s="110"/>
      <c r="F57" s="111"/>
      <c r="G57" s="110"/>
      <c r="H57" s="110"/>
      <c r="I57" s="91">
        <f ca="1" t="shared" si="0"/>
        <v>0</v>
      </c>
    </row>
    <row r="58" ht="18.45" customHeight="1" spans="1:9">
      <c r="A58" s="57" t="s">
        <v>13107</v>
      </c>
      <c r="B58" s="58" t="s">
        <v>13108</v>
      </c>
      <c r="C58" s="91">
        <f ca="1">VLOOKUP(A58,表九!$H$7:$L$347,5,0)</f>
        <v>280</v>
      </c>
      <c r="D58" s="110">
        <v>114</v>
      </c>
      <c r="E58" s="110">
        <v>166</v>
      </c>
      <c r="F58" s="111"/>
      <c r="G58" s="110"/>
      <c r="H58" s="110"/>
      <c r="I58" s="91">
        <f ca="1" t="shared" si="0"/>
        <v>0</v>
      </c>
    </row>
    <row r="59" ht="18.45" customHeight="1" spans="1:9">
      <c r="A59" s="57" t="s">
        <v>13131</v>
      </c>
      <c r="B59" s="58" t="s">
        <v>13132</v>
      </c>
      <c r="C59" s="91">
        <f ca="1">VLOOKUP(A59,表九!$H$7:$L$347,5,0)</f>
        <v>264</v>
      </c>
      <c r="D59" s="110">
        <v>264</v>
      </c>
      <c r="E59" s="110"/>
      <c r="F59" s="111"/>
      <c r="G59" s="110"/>
      <c r="H59" s="110"/>
      <c r="I59" s="91">
        <f ca="1" t="shared" si="0"/>
        <v>0</v>
      </c>
    </row>
    <row r="60" ht="18.45" customHeight="1" spans="1:9">
      <c r="A60" s="57" t="s">
        <v>13134</v>
      </c>
      <c r="B60" s="58" t="s">
        <v>13135</v>
      </c>
      <c r="C60" s="91">
        <f ca="1">VLOOKUP(A60,表九!$H$7:$L$347,5,0)</f>
        <v>16450</v>
      </c>
      <c r="D60" s="110">
        <v>16450</v>
      </c>
      <c r="E60" s="110"/>
      <c r="F60" s="111"/>
      <c r="G60" s="110"/>
      <c r="H60" s="110"/>
      <c r="I60" s="91">
        <f ca="1" t="shared" si="0"/>
        <v>0</v>
      </c>
    </row>
    <row r="61" ht="18.45" customHeight="1" spans="1:9">
      <c r="A61" s="57" t="s">
        <v>13166</v>
      </c>
      <c r="B61" s="58" t="s">
        <v>13167</v>
      </c>
      <c r="C61" s="91">
        <f ca="1">VLOOKUP(A61,表九!$H$7:$L$347,5,0)</f>
        <v>0</v>
      </c>
      <c r="D61" s="110"/>
      <c r="E61" s="110"/>
      <c r="F61" s="111"/>
      <c r="G61" s="110"/>
      <c r="H61" s="110"/>
      <c r="I61" s="91">
        <f ca="1" t="shared" si="0"/>
        <v>0</v>
      </c>
    </row>
    <row r="62" ht="18.45" customHeight="1" spans="1:9">
      <c r="A62" s="57" t="s">
        <v>13200</v>
      </c>
      <c r="B62" s="58" t="s">
        <v>13201</v>
      </c>
      <c r="C62" s="91">
        <f ca="1">VLOOKUP(A62,表九!$H$7:$L$347,5,0)</f>
        <v>0</v>
      </c>
      <c r="D62" s="110"/>
      <c r="E62" s="110"/>
      <c r="F62" s="111"/>
      <c r="G62" s="110"/>
      <c r="H62" s="110"/>
      <c r="I62" s="91">
        <f ca="1" t="shared" si="0"/>
        <v>0</v>
      </c>
    </row>
    <row r="63" ht="18.45" customHeight="1" spans="1:9">
      <c r="A63" s="57" t="s">
        <v>13226</v>
      </c>
      <c r="B63" s="58" t="s">
        <v>13227</v>
      </c>
      <c r="C63" s="91">
        <f ca="1">VLOOKUP(A63,表九!$H$7:$L$347,5,0)</f>
        <v>0</v>
      </c>
      <c r="D63" s="110"/>
      <c r="E63" s="110"/>
      <c r="F63" s="111"/>
      <c r="G63" s="110"/>
      <c r="H63" s="110"/>
      <c r="I63" s="91">
        <f ca="1" t="shared" si="0"/>
        <v>0</v>
      </c>
    </row>
    <row r="64" ht="18.45" customHeight="1" spans="1:9">
      <c r="A64" s="57"/>
      <c r="B64" s="58"/>
      <c r="C64" s="116"/>
      <c r="D64" s="116"/>
      <c r="E64" s="116"/>
      <c r="F64" s="116"/>
      <c r="G64" s="116"/>
      <c r="H64" s="116"/>
      <c r="I64" s="116"/>
    </row>
    <row r="65" ht="18.45" customHeight="1" spans="1:9">
      <c r="A65" s="112" t="s">
        <v>9932</v>
      </c>
      <c r="B65" s="58" t="s">
        <v>9933</v>
      </c>
      <c r="C65" s="91">
        <f ca="1">VLOOKUP(A65,表九!$H$7:$L$347,5,0)</f>
        <v>0</v>
      </c>
      <c r="D65" s="91">
        <f t="shared" ref="D65:H74" si="1">SUMPRODUCT(D$5:D$64*(LEFT($A$5:$A$64,3)=$A65))</f>
        <v>0</v>
      </c>
      <c r="E65" s="91">
        <f t="shared" si="1"/>
        <v>0</v>
      </c>
      <c r="F65" s="91">
        <f t="shared" si="1"/>
        <v>0</v>
      </c>
      <c r="G65" s="91">
        <f t="shared" si="1"/>
        <v>0</v>
      </c>
      <c r="H65" s="91">
        <f t="shared" si="1"/>
        <v>0</v>
      </c>
      <c r="I65" s="91">
        <f ca="1">C65-SUM(D65:H65)</f>
        <v>0</v>
      </c>
    </row>
    <row r="66" ht="18.45" customHeight="1" spans="1:9">
      <c r="A66" s="112" t="s">
        <v>9954</v>
      </c>
      <c r="B66" s="58" t="s">
        <v>9955</v>
      </c>
      <c r="C66" s="91">
        <f ca="1">VLOOKUP(A66,表九!$H$7:$L$347,5,0)</f>
        <v>0</v>
      </c>
      <c r="D66" s="91">
        <f t="shared" si="1"/>
        <v>0</v>
      </c>
      <c r="E66" s="91">
        <f t="shared" si="1"/>
        <v>0</v>
      </c>
      <c r="F66" s="91">
        <f t="shared" si="1"/>
        <v>0</v>
      </c>
      <c r="G66" s="91">
        <f t="shared" si="1"/>
        <v>0</v>
      </c>
      <c r="H66" s="91">
        <f t="shared" si="1"/>
        <v>0</v>
      </c>
      <c r="I66" s="91">
        <f ca="1" t="shared" ref="I66:I77" si="2">C66-SUM(D66:H66)</f>
        <v>0</v>
      </c>
    </row>
    <row r="67" ht="18.45" customHeight="1" spans="1:9">
      <c r="A67" s="109" t="s">
        <v>9976</v>
      </c>
      <c r="B67" s="58" t="s">
        <v>9977</v>
      </c>
      <c r="C67" s="91">
        <f ca="1">VLOOKUP(A67,表九!$H$7:$L$347,5,0)</f>
        <v>1</v>
      </c>
      <c r="D67" s="91">
        <f t="shared" si="1"/>
        <v>0</v>
      </c>
      <c r="E67" s="91">
        <f t="shared" si="1"/>
        <v>1</v>
      </c>
      <c r="F67" s="91">
        <f t="shared" si="1"/>
        <v>0</v>
      </c>
      <c r="G67" s="91">
        <f t="shared" si="1"/>
        <v>0</v>
      </c>
      <c r="H67" s="91">
        <f t="shared" si="1"/>
        <v>0</v>
      </c>
      <c r="I67" s="91">
        <f ca="1" t="shared" si="2"/>
        <v>0</v>
      </c>
    </row>
    <row r="68" ht="18.45" customHeight="1" spans="1:9">
      <c r="A68" s="109" t="s">
        <v>9990</v>
      </c>
      <c r="B68" s="58" t="s">
        <v>9991</v>
      </c>
      <c r="C68" s="91">
        <f ca="1">VLOOKUP(A68,表九!$H$7:$L$347,5,0)</f>
        <v>0</v>
      </c>
      <c r="D68" s="91">
        <f t="shared" si="1"/>
        <v>0</v>
      </c>
      <c r="E68" s="91">
        <f t="shared" si="1"/>
        <v>0</v>
      </c>
      <c r="F68" s="91">
        <f t="shared" si="1"/>
        <v>0</v>
      </c>
      <c r="G68" s="91">
        <f t="shared" si="1"/>
        <v>0</v>
      </c>
      <c r="H68" s="91">
        <f t="shared" si="1"/>
        <v>0</v>
      </c>
      <c r="I68" s="91">
        <f ca="1" t="shared" si="2"/>
        <v>0</v>
      </c>
    </row>
    <row r="69" ht="18.45" customHeight="1" spans="1:9">
      <c r="A69" s="112" t="s">
        <v>10032</v>
      </c>
      <c r="B69" s="58" t="s">
        <v>10033</v>
      </c>
      <c r="C69" s="91">
        <f ca="1">VLOOKUP(A69,表九!$H$7:$L$347,5,0)</f>
        <v>0</v>
      </c>
      <c r="D69" s="91">
        <f t="shared" si="1"/>
        <v>0</v>
      </c>
      <c r="E69" s="91">
        <f t="shared" si="1"/>
        <v>0</v>
      </c>
      <c r="F69" s="91">
        <f t="shared" si="1"/>
        <v>0</v>
      </c>
      <c r="G69" s="91">
        <f t="shared" si="1"/>
        <v>0</v>
      </c>
      <c r="H69" s="91">
        <f t="shared" si="1"/>
        <v>0</v>
      </c>
      <c r="I69" s="91">
        <f ca="1" t="shared" si="2"/>
        <v>0</v>
      </c>
    </row>
    <row r="70" ht="18.45" customHeight="1" spans="1:9">
      <c r="A70" s="112" t="s">
        <v>10062</v>
      </c>
      <c r="B70" s="58" t="s">
        <v>10063</v>
      </c>
      <c r="C70" s="91">
        <f ca="1">VLOOKUP(A70,表九!$H$7:$L$347,5,0)</f>
        <v>2400</v>
      </c>
      <c r="D70" s="91">
        <f t="shared" si="1"/>
        <v>0</v>
      </c>
      <c r="E70" s="91">
        <f t="shared" si="1"/>
        <v>0</v>
      </c>
      <c r="F70" s="91">
        <f t="shared" si="1"/>
        <v>2400</v>
      </c>
      <c r="G70" s="91">
        <f t="shared" si="1"/>
        <v>0</v>
      </c>
      <c r="H70" s="91">
        <f t="shared" si="1"/>
        <v>0</v>
      </c>
      <c r="I70" s="91">
        <f ca="1" t="shared" si="2"/>
        <v>0</v>
      </c>
    </row>
    <row r="71" ht="18.45" customHeight="1" spans="1:9">
      <c r="A71" s="112" t="s">
        <v>10092</v>
      </c>
      <c r="B71" s="58" t="s">
        <v>10093</v>
      </c>
      <c r="C71" s="91">
        <f ca="1">VLOOKUP(A71,表九!$H$7:$L$347,5,0)</f>
        <v>1692</v>
      </c>
      <c r="D71" s="91">
        <f t="shared" si="1"/>
        <v>1692</v>
      </c>
      <c r="E71" s="91">
        <f t="shared" si="1"/>
        <v>0</v>
      </c>
      <c r="F71" s="91">
        <f t="shared" si="1"/>
        <v>0</v>
      </c>
      <c r="G71" s="91">
        <f t="shared" si="1"/>
        <v>0</v>
      </c>
      <c r="H71" s="91">
        <f t="shared" si="1"/>
        <v>0</v>
      </c>
      <c r="I71" s="91">
        <f ca="1" t="shared" si="2"/>
        <v>0</v>
      </c>
    </row>
    <row r="72" ht="20.7" customHeight="1" spans="1:9">
      <c r="A72" s="113" t="s">
        <v>10106</v>
      </c>
      <c r="B72" s="58" t="s">
        <v>10107</v>
      </c>
      <c r="C72" s="91">
        <f ca="1">VLOOKUP(A72,表九!$H$7:$L$347,5,0)</f>
        <v>689</v>
      </c>
      <c r="D72" s="91">
        <f t="shared" si="1"/>
        <v>0</v>
      </c>
      <c r="E72" s="91">
        <f t="shared" si="1"/>
        <v>689</v>
      </c>
      <c r="F72" s="91">
        <f t="shared" si="1"/>
        <v>0</v>
      </c>
      <c r="G72" s="91">
        <f t="shared" si="1"/>
        <v>0</v>
      </c>
      <c r="H72" s="91">
        <f t="shared" si="1"/>
        <v>0</v>
      </c>
      <c r="I72" s="91">
        <f ca="1" t="shared" si="2"/>
        <v>0</v>
      </c>
    </row>
    <row r="73" ht="20.7" customHeight="1" spans="1:9">
      <c r="A73" s="113" t="s">
        <v>10124</v>
      </c>
      <c r="B73" s="58" t="s">
        <v>10125</v>
      </c>
      <c r="C73" s="91">
        <f ca="1">VLOOKUP(A73,表九!$H$7:$L$347,5,0)</f>
        <v>0</v>
      </c>
      <c r="D73" s="91">
        <f t="shared" si="1"/>
        <v>0</v>
      </c>
      <c r="E73" s="91">
        <f t="shared" si="1"/>
        <v>0</v>
      </c>
      <c r="F73" s="91">
        <f t="shared" si="1"/>
        <v>0</v>
      </c>
      <c r="G73" s="91">
        <f t="shared" si="1"/>
        <v>0</v>
      </c>
      <c r="H73" s="91">
        <f t="shared" si="1"/>
        <v>0</v>
      </c>
      <c r="I73" s="91">
        <f ca="1" t="shared" si="2"/>
        <v>0</v>
      </c>
    </row>
    <row r="74" ht="20.7" customHeight="1" spans="1:9">
      <c r="A74" s="109" t="s">
        <v>10136</v>
      </c>
      <c r="B74" s="58" t="s">
        <v>10137</v>
      </c>
      <c r="C74" s="91">
        <f ca="1">VLOOKUP(A74,表九!$H$7:$L$347,5,0)</f>
        <v>0</v>
      </c>
      <c r="D74" s="91">
        <f t="shared" si="1"/>
        <v>0</v>
      </c>
      <c r="E74" s="91">
        <f t="shared" si="1"/>
        <v>0</v>
      </c>
      <c r="F74" s="91">
        <f t="shared" si="1"/>
        <v>0</v>
      </c>
      <c r="G74" s="91">
        <f t="shared" si="1"/>
        <v>0</v>
      </c>
      <c r="H74" s="91">
        <f t="shared" si="1"/>
        <v>0</v>
      </c>
      <c r="I74" s="91">
        <f ca="1" t="shared" si="2"/>
        <v>0</v>
      </c>
    </row>
    <row r="75" ht="20.7" customHeight="1" spans="1:9">
      <c r="A75" s="113" t="s">
        <v>10160</v>
      </c>
      <c r="B75" s="58" t="s">
        <v>10161</v>
      </c>
      <c r="C75" s="91">
        <f ca="1">VLOOKUP(A75,表九!$H$7:$L$347,5,0)</f>
        <v>0</v>
      </c>
      <c r="D75" s="91">
        <f t="shared" ref="D75:H83" si="3">SUMPRODUCT(D$5:D$64*(LEFT($A$5:$A$64,3)=$A75))</f>
        <v>0</v>
      </c>
      <c r="E75" s="91">
        <f t="shared" si="3"/>
        <v>0</v>
      </c>
      <c r="F75" s="91">
        <f t="shared" si="3"/>
        <v>0</v>
      </c>
      <c r="G75" s="91">
        <f t="shared" si="3"/>
        <v>0</v>
      </c>
      <c r="H75" s="91">
        <f t="shared" si="3"/>
        <v>0</v>
      </c>
      <c r="I75" s="91">
        <f ca="1" t="shared" si="2"/>
        <v>0</v>
      </c>
    </row>
    <row r="76" ht="20.7" customHeight="1" spans="1:9">
      <c r="A76" s="393" t="s">
        <v>10191</v>
      </c>
      <c r="B76" s="58" t="s">
        <v>10192</v>
      </c>
      <c r="C76" s="91">
        <f ca="1">VLOOKUP(A76,表九!$H$7:$L$347,5,0)</f>
        <v>0</v>
      </c>
      <c r="D76" s="91">
        <f t="shared" si="3"/>
        <v>0</v>
      </c>
      <c r="E76" s="91">
        <f t="shared" si="3"/>
        <v>0</v>
      </c>
      <c r="F76" s="91">
        <f t="shared" si="3"/>
        <v>0</v>
      </c>
      <c r="G76" s="91">
        <f t="shared" si="3"/>
        <v>0</v>
      </c>
      <c r="H76" s="91">
        <f t="shared" si="3"/>
        <v>0</v>
      </c>
      <c r="I76" s="91">
        <f ca="1" t="shared" si="2"/>
        <v>0</v>
      </c>
    </row>
    <row r="77" ht="20.7" customHeight="1" spans="1:9">
      <c r="A77" s="393" t="s">
        <v>10199</v>
      </c>
      <c r="B77" s="58" t="s">
        <v>10200</v>
      </c>
      <c r="C77" s="91">
        <f ca="1">VLOOKUP(A77,表九!$H$7:$L$347,5,0)</f>
        <v>0</v>
      </c>
      <c r="D77" s="91">
        <f t="shared" si="3"/>
        <v>0</v>
      </c>
      <c r="E77" s="91">
        <f t="shared" si="3"/>
        <v>0</v>
      </c>
      <c r="F77" s="91">
        <f t="shared" si="3"/>
        <v>0</v>
      </c>
      <c r="G77" s="91">
        <f t="shared" si="3"/>
        <v>0</v>
      </c>
      <c r="H77" s="91">
        <f t="shared" si="3"/>
        <v>0</v>
      </c>
      <c r="I77" s="91">
        <f ca="1" t="shared" si="2"/>
        <v>0</v>
      </c>
    </row>
    <row r="78" ht="20.7" customHeight="1" spans="1:9">
      <c r="A78" s="393" t="s">
        <v>10207</v>
      </c>
      <c r="B78" s="58" t="s">
        <v>10208</v>
      </c>
      <c r="C78" s="91">
        <f ca="1">VLOOKUP(A78,表九!$H$7:$L$347,5,0)</f>
        <v>0</v>
      </c>
      <c r="D78" s="91">
        <f t="shared" si="3"/>
        <v>0</v>
      </c>
      <c r="E78" s="91">
        <f t="shared" si="3"/>
        <v>0</v>
      </c>
      <c r="F78" s="91">
        <f t="shared" si="3"/>
        <v>0</v>
      </c>
      <c r="G78" s="91">
        <f t="shared" si="3"/>
        <v>0</v>
      </c>
      <c r="H78" s="91">
        <f t="shared" si="3"/>
        <v>0</v>
      </c>
      <c r="I78" s="91">
        <f ca="1" t="shared" ref="I78:I83" si="4">C78-SUM(D78:H78)</f>
        <v>0</v>
      </c>
    </row>
    <row r="79" ht="20.7" customHeight="1" spans="1:9">
      <c r="A79" s="393" t="s">
        <v>10217</v>
      </c>
      <c r="B79" s="58" t="s">
        <v>10218</v>
      </c>
      <c r="C79" s="91">
        <f ca="1">VLOOKUP(A79,表九!$H$7:$L$347,5,0)</f>
        <v>0</v>
      </c>
      <c r="D79" s="91">
        <f t="shared" si="3"/>
        <v>0</v>
      </c>
      <c r="E79" s="91">
        <f t="shared" si="3"/>
        <v>0</v>
      </c>
      <c r="F79" s="91">
        <f t="shared" si="3"/>
        <v>0</v>
      </c>
      <c r="G79" s="91">
        <f t="shared" si="3"/>
        <v>0</v>
      </c>
      <c r="H79" s="91">
        <f t="shared" si="3"/>
        <v>0</v>
      </c>
      <c r="I79" s="91">
        <f ca="1" t="shared" si="4"/>
        <v>0</v>
      </c>
    </row>
    <row r="80" ht="20.7" customHeight="1" spans="1:9">
      <c r="A80" s="113" t="s">
        <v>10235</v>
      </c>
      <c r="B80" s="58" t="s">
        <v>10190</v>
      </c>
      <c r="C80" s="91">
        <f ca="1">VLOOKUP(A80,表九!$H$7:$L$347,5,0)</f>
        <v>4744</v>
      </c>
      <c r="D80" s="91">
        <f t="shared" si="3"/>
        <v>378</v>
      </c>
      <c r="E80" s="91">
        <f t="shared" si="3"/>
        <v>166</v>
      </c>
      <c r="F80" s="91">
        <f t="shared" si="3"/>
        <v>4200</v>
      </c>
      <c r="G80" s="91">
        <f t="shared" si="3"/>
        <v>0</v>
      </c>
      <c r="H80" s="91">
        <f t="shared" si="3"/>
        <v>0</v>
      </c>
      <c r="I80" s="91">
        <f ca="1" t="shared" si="4"/>
        <v>0</v>
      </c>
    </row>
    <row r="81" ht="20.7" customHeight="1" spans="1:9">
      <c r="A81" s="57" t="s">
        <v>10239</v>
      </c>
      <c r="B81" s="58" t="s">
        <v>10240</v>
      </c>
      <c r="C81" s="91">
        <f ca="1">VLOOKUP(A81,表九!$H$7:$L$347,5,0)</f>
        <v>16450</v>
      </c>
      <c r="D81" s="91">
        <f t="shared" si="3"/>
        <v>16450</v>
      </c>
      <c r="E81" s="91">
        <f t="shared" si="3"/>
        <v>0</v>
      </c>
      <c r="F81" s="91">
        <f t="shared" si="3"/>
        <v>0</v>
      </c>
      <c r="G81" s="91">
        <f t="shared" si="3"/>
        <v>0</v>
      </c>
      <c r="H81" s="91">
        <f t="shared" si="3"/>
        <v>0</v>
      </c>
      <c r="I81" s="91">
        <f ca="1" t="shared" si="4"/>
        <v>0</v>
      </c>
    </row>
    <row r="82" ht="20.7" customHeight="1" spans="1:9">
      <c r="A82" s="57" t="s">
        <v>10243</v>
      </c>
      <c r="B82" s="58" t="s">
        <v>10244</v>
      </c>
      <c r="C82" s="91">
        <f ca="1">VLOOKUP(A82,表九!$H$7:$L$347,5,0)</f>
        <v>0</v>
      </c>
      <c r="D82" s="91">
        <f t="shared" si="3"/>
        <v>0</v>
      </c>
      <c r="E82" s="91">
        <f t="shared" si="3"/>
        <v>0</v>
      </c>
      <c r="F82" s="91">
        <f t="shared" si="3"/>
        <v>0</v>
      </c>
      <c r="G82" s="91">
        <f t="shared" si="3"/>
        <v>0</v>
      </c>
      <c r="H82" s="91">
        <f t="shared" si="3"/>
        <v>0</v>
      </c>
      <c r="I82" s="91">
        <f ca="1" t="shared" si="4"/>
        <v>0</v>
      </c>
    </row>
    <row r="83" ht="20.7" customHeight="1" spans="1:9">
      <c r="A83" s="57" t="s">
        <v>13198</v>
      </c>
      <c r="B83" s="58" t="s">
        <v>13199</v>
      </c>
      <c r="C83" s="91">
        <f ca="1">VLOOKUP(A83,表九!$H$7:$L$347,5,0)</f>
        <v>0</v>
      </c>
      <c r="D83" s="91">
        <f t="shared" si="3"/>
        <v>0</v>
      </c>
      <c r="E83" s="91">
        <f t="shared" si="3"/>
        <v>0</v>
      </c>
      <c r="F83" s="91">
        <f t="shared" si="3"/>
        <v>0</v>
      </c>
      <c r="G83" s="91">
        <f t="shared" si="3"/>
        <v>0</v>
      </c>
      <c r="H83" s="91">
        <f t="shared" si="3"/>
        <v>0</v>
      </c>
      <c r="I83" s="91">
        <f ca="1" t="shared" si="4"/>
        <v>0</v>
      </c>
    </row>
    <row r="84" ht="20.7" customHeight="1" spans="1:9">
      <c r="A84" s="57"/>
      <c r="B84" s="58"/>
      <c r="C84" s="116"/>
      <c r="D84" s="116"/>
      <c r="E84" s="116"/>
      <c r="F84" s="116"/>
      <c r="G84" s="116"/>
      <c r="H84" s="116"/>
      <c r="I84" s="116"/>
    </row>
    <row r="85" ht="20.1" customHeight="1" spans="1:9">
      <c r="A85" s="117"/>
      <c r="B85" s="118" t="s">
        <v>10247</v>
      </c>
      <c r="C85" s="91">
        <f ca="1">表九!$L$349</f>
        <v>25976</v>
      </c>
      <c r="D85" s="91">
        <f>SUM(D65:D83)</f>
        <v>18520</v>
      </c>
      <c r="E85" s="91">
        <f t="shared" ref="E85:H85" si="5">SUM(E65:E83)</f>
        <v>856</v>
      </c>
      <c r="F85" s="91">
        <f t="shared" si="5"/>
        <v>6600</v>
      </c>
      <c r="G85" s="91">
        <f t="shared" si="5"/>
        <v>0</v>
      </c>
      <c r="H85" s="91">
        <f t="shared" si="5"/>
        <v>0</v>
      </c>
      <c r="I85" s="91">
        <f ca="1">C85-SUM(D85:H85)</f>
        <v>0</v>
      </c>
    </row>
    <row r="86" ht="177" customHeight="1" spans="1:9">
      <c r="E86" s="119"/>
      <c r="F86" s="120">
        <f ca="1">IF((表九!E358-F85)&lt;0,"请检查，收入安排的支出不应该大于收入来源:表九“上年结余收入”预算数！",0)</f>
        <v>0</v>
      </c>
      <c r="G86" s="120">
        <f ca="1">IF((表九!E360-G85)&lt;0,"请检查，收入安排的支出不应该大于收入来源：表九“调入资金”预算数！",0)</f>
        <v>0</v>
      </c>
      <c r="H86" s="120">
        <f ca="1">IF((表九!E369+表九!E374-表九!L361-H85)&lt;0,"请检查，收入安排的支出不应该大于收入来源：表九“债务收入+债务转贷收入-债务转贷支出”预算数！",0)</f>
        <v>0</v>
      </c>
      <c r="I86" s="120">
        <f ca="1">IF(ROUND(I85-SUMPRODUCT(I6:I63*(I6:I63&gt;0)),0)&lt;&gt;0,"请检查，支出总计_其他资金应等于各科目_其他资金合计且其他资金（I列）不能出现负数。",0)</f>
        <v>0</v>
      </c>
    </row>
  </sheetData>
  <sheetProtection algorithmName="SHA-512" hashValue="+Dk8W5LPQeb4JLU1DWm62eiyhT3dJ/2BYXN5VMcp97mttIuCkM5zyzI7hW0EoUVG6DQhEinVawyfgRK7BXI1zA==" saltValue="3v++SFk2wu6UofbCrBsAEA==" spinCount="100000" sheet="1" selectLockedCells="1" formatColumns="0" formatRows="0" autoFilter="0" objects="1" scenarios="1"/>
  <sortState ref="A66:B83">
    <sortCondition ref="A66:A83"/>
  </sortState>
  <mergeCells count="11">
    <mergeCell ref="A2:I2"/>
    <mergeCell ref="H3:I3"/>
    <mergeCell ref="A4:A5"/>
    <mergeCell ref="B4:B5"/>
    <mergeCell ref="C4:C5"/>
    <mergeCell ref="D4:D5"/>
    <mergeCell ref="E4:E5"/>
    <mergeCell ref="F4:F5"/>
    <mergeCell ref="G4:G5"/>
    <mergeCell ref="H4:H5"/>
    <mergeCell ref="I4:I5"/>
  </mergeCells>
  <printOptions horizontalCentered="1"/>
  <pageMargins left="0.47244094488189" right="0.47244094488189" top="0.590551181102362" bottom="0.47244094488189" header="0.31496062992126" footer="0.31496062992126"/>
  <pageSetup paperSize="9" scale="80" orientation="landscape" blackAndWhite="1"/>
  <headerFooter>
    <oddFooter>&amp;C&amp;P/&amp;N</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P24"/>
  <sheetViews>
    <sheetView showZeros="0" zoomScale="85" zoomScaleNormal="85" workbookViewId="0">
      <pane xSplit="3" ySplit="7" topLeftCell="D10" activePane="bottomRight" state="frozen"/>
      <selection/>
      <selection pane="topRight"/>
      <selection pane="bottomLeft"/>
      <selection pane="bottomRight" activeCell="G24" sqref="G24"/>
    </sheetView>
  </sheetViews>
  <sheetFormatPr defaultColWidth="7.8" defaultRowHeight="14.25"/>
  <cols>
    <col min="1" max="1" width="8.55" style="28" customWidth="1"/>
    <col min="2" max="2" width="33.8" style="28" customWidth="1"/>
    <col min="3" max="5" width="11.1" style="28" customWidth="1"/>
    <col min="6" max="6" width="8.55" style="28" customWidth="1"/>
    <col min="7" max="7" width="33.8" style="28" customWidth="1"/>
    <col min="8" max="15" width="10.8" style="28" customWidth="1"/>
    <col min="16" max="16" width="8.45" style="28" customWidth="1"/>
    <col min="17" max="16384" width="7.8" style="28"/>
  </cols>
  <sheetData>
    <row r="1" ht="18.75" spans="1:16">
      <c r="A1" s="29" t="s">
        <v>13321</v>
      </c>
      <c r="B1" s="46">
        <f ca="1">IF(COUNT(C24:D24)=2,0,"收支不平。请检查！")</f>
        <v>0</v>
      </c>
      <c r="C1" s="30"/>
      <c r="D1" s="30"/>
      <c r="E1" s="30"/>
      <c r="F1" s="30"/>
      <c r="G1" s="30"/>
      <c r="H1" s="30"/>
      <c r="I1" s="30"/>
      <c r="J1" s="30"/>
      <c r="K1" s="30"/>
      <c r="L1" s="30"/>
      <c r="M1" s="30"/>
      <c r="N1" s="30"/>
      <c r="O1" s="30"/>
      <c r="P1" s="30"/>
    </row>
    <row r="2" s="27" customFormat="1" ht="30" customHeight="1" spans="1:16">
      <c r="A2" s="77" t="s">
        <v>13322</v>
      </c>
      <c r="B2" s="77"/>
      <c r="C2" s="77"/>
      <c r="D2" s="77"/>
      <c r="E2" s="77"/>
      <c r="F2" s="77"/>
      <c r="G2" s="77"/>
      <c r="H2" s="77"/>
      <c r="I2" s="77"/>
      <c r="J2" s="77"/>
      <c r="K2" s="77"/>
      <c r="L2" s="77"/>
      <c r="M2" s="77"/>
      <c r="N2" s="77"/>
      <c r="O2" s="77"/>
      <c r="P2" s="77"/>
    </row>
    <row r="3" ht="21" customHeight="1" spans="1:16">
      <c r="A3" s="78"/>
      <c r="C3" s="32"/>
      <c r="D3" s="32"/>
      <c r="E3" s="32"/>
      <c r="F3" s="32"/>
      <c r="G3" s="32"/>
      <c r="H3" s="32"/>
      <c r="I3" s="32"/>
      <c r="J3" s="32"/>
      <c r="K3" s="32"/>
      <c r="L3" s="32"/>
      <c r="M3" s="32"/>
      <c r="N3" s="32"/>
      <c r="O3" s="79" t="s">
        <v>9749</v>
      </c>
      <c r="P3" s="79"/>
    </row>
    <row r="4" ht="31.8" customHeight="1" spans="1:16">
      <c r="A4" s="80" t="s">
        <v>12131</v>
      </c>
      <c r="B4" s="81"/>
      <c r="C4" s="81"/>
      <c r="D4" s="81"/>
      <c r="E4" s="82"/>
      <c r="F4" s="83" t="s">
        <v>12132</v>
      </c>
      <c r="G4" s="83"/>
      <c r="H4" s="83"/>
      <c r="I4" s="83"/>
      <c r="J4" s="83"/>
      <c r="K4" s="83"/>
      <c r="L4" s="83"/>
      <c r="M4" s="83"/>
      <c r="N4" s="83"/>
      <c r="O4" s="83"/>
      <c r="P4" s="83"/>
    </row>
    <row r="5" ht="37.2" customHeight="1" spans="1:16">
      <c r="A5" s="84" t="s">
        <v>9815</v>
      </c>
      <c r="B5" s="85" t="s">
        <v>9814</v>
      </c>
      <c r="C5" s="84" t="s">
        <v>13323</v>
      </c>
      <c r="D5" s="54" t="s">
        <v>12134</v>
      </c>
      <c r="E5" s="54"/>
      <c r="F5" s="84" t="s">
        <v>9815</v>
      </c>
      <c r="G5" s="85" t="s">
        <v>9814</v>
      </c>
      <c r="H5" s="54" t="s">
        <v>12381</v>
      </c>
      <c r="I5" s="56"/>
      <c r="J5" s="56"/>
      <c r="K5" s="56"/>
      <c r="L5" s="54" t="s">
        <v>12134</v>
      </c>
      <c r="M5" s="54"/>
      <c r="N5" s="54"/>
      <c r="O5" s="54"/>
      <c r="P5" s="54"/>
    </row>
    <row r="6" ht="37.2" customHeight="1" spans="1:16">
      <c r="A6" s="86"/>
      <c r="B6" s="87"/>
      <c r="C6" s="86"/>
      <c r="D6" s="54" t="s">
        <v>12135</v>
      </c>
      <c r="E6" s="54" t="s">
        <v>12137</v>
      </c>
      <c r="F6" s="86"/>
      <c r="G6" s="87"/>
      <c r="H6" s="56" t="s">
        <v>12434</v>
      </c>
      <c r="I6" s="56" t="s">
        <v>13324</v>
      </c>
      <c r="J6" s="56" t="s">
        <v>13325</v>
      </c>
      <c r="K6" s="56" t="s">
        <v>10190</v>
      </c>
      <c r="L6" s="56" t="s">
        <v>12434</v>
      </c>
      <c r="M6" s="56" t="s">
        <v>13324</v>
      </c>
      <c r="N6" s="56" t="s">
        <v>13325</v>
      </c>
      <c r="O6" s="56" t="s">
        <v>10190</v>
      </c>
      <c r="P6" s="54" t="s">
        <v>12137</v>
      </c>
    </row>
    <row r="7" ht="33" customHeight="1" spans="1:16">
      <c r="A7" s="88" t="s">
        <v>13326</v>
      </c>
      <c r="B7" s="37" t="s">
        <v>13327</v>
      </c>
      <c r="C7" s="89">
        <f>SUMPRODUCT('表十二（录入表）'!C$6:C$55*(LEFT('表十二（录入表）'!$A$6:$A$55,7)=$A7))</f>
        <v>10003</v>
      </c>
      <c r="D7" s="89">
        <f ca="1">SUMPRODUCT('表十二（录入表）'!D$6:D$55*(LEFT('表十二（录入表）'!$A$6:$A$55,7)=$A7))</f>
        <v>11000</v>
      </c>
      <c r="E7" s="90">
        <f ca="1">IFERROR($D7/C7,"")</f>
        <v>1.09967009897031</v>
      </c>
      <c r="F7" s="88" t="s">
        <v>13328</v>
      </c>
      <c r="G7" s="37" t="s">
        <v>13329</v>
      </c>
      <c r="H7" s="91">
        <f t="shared" ref="H7:H13" si="0">SUM(I7:K7)</f>
        <v>20</v>
      </c>
      <c r="I7" s="89">
        <f>SUMPRODUCT('表十三（录入表）'!D$6:D$34*(LEFT('表十三（录入表）'!$A$6:$A$34,5)=$F7))</f>
        <v>0</v>
      </c>
      <c r="J7" s="89">
        <f>SUMPRODUCT('表十三（录入表）'!E$6:E$34*(LEFT('表十三（录入表）'!$A$6:$A$34,5)=$F7))</f>
        <v>20</v>
      </c>
      <c r="K7" s="89">
        <f>SUMPRODUCT('表十三（录入表）'!F$6:F$34*(LEFT('表十三（录入表）'!$A$6:$A$34,5)=$F7))</f>
        <v>0</v>
      </c>
      <c r="L7" s="91">
        <f t="shared" ref="L7:L13" si="1">SUM(M7:O7)</f>
        <v>20</v>
      </c>
      <c r="M7" s="89">
        <f>SUMPRODUCT('表十三（录入表）'!H$6:H$34*(LEFT('表十三（录入表）'!$A$6:$A$34,5)=$F7))</f>
        <v>0</v>
      </c>
      <c r="N7" s="89">
        <f>SUMPRODUCT('表十三（录入表）'!I$6:I$34*(LEFT('表十三（录入表）'!$A$6:$A$34,5)=$F7))</f>
        <v>20</v>
      </c>
      <c r="O7" s="89">
        <f>SUMPRODUCT('表十三（录入表）'!J$6:J$34*(LEFT('表十三（录入表）'!$A$6:$A$34,5)=$F7))</f>
        <v>0</v>
      </c>
      <c r="P7" s="90">
        <f>IFERROR($L7/H7,"")</f>
        <v>1</v>
      </c>
    </row>
    <row r="8" ht="33" customHeight="1" spans="1:16">
      <c r="A8" s="88" t="s">
        <v>13330</v>
      </c>
      <c r="B8" s="37" t="s">
        <v>13331</v>
      </c>
      <c r="C8" s="89">
        <f>SUMPRODUCT('表十二（录入表）'!C$6:C$55*(LEFT('表十二（录入表）'!$A$6:$A$55,7)=$A8))</f>
        <v>0</v>
      </c>
      <c r="D8" s="89">
        <f ca="1">SUMPRODUCT('表十二（录入表）'!D$6:D$55*(LEFT('表十二（录入表）'!$A$6:$A$55,7)=$A8))</f>
        <v>0</v>
      </c>
      <c r="E8" s="90" t="str">
        <f ca="1" t="shared" ref="E8:E11" si="2">IFERROR($D8/C8,"")</f>
        <v/>
      </c>
      <c r="F8" s="88" t="s">
        <v>13332</v>
      </c>
      <c r="G8" s="37" t="s">
        <v>13333</v>
      </c>
      <c r="H8" s="91">
        <f t="shared" si="0"/>
        <v>0</v>
      </c>
      <c r="I8" s="89">
        <f>SUMPRODUCT('表十三（录入表）'!D$6:D$34*(LEFT('表十三（录入表）'!$A$6:$A$34,5)=$F8))</f>
        <v>0</v>
      </c>
      <c r="J8" s="89">
        <f>SUMPRODUCT('表十三（录入表）'!E$6:E$34*(LEFT('表十三（录入表）'!$A$6:$A$34,5)=$F8))</f>
        <v>0</v>
      </c>
      <c r="K8" s="89">
        <f>SUMPRODUCT('表十三（录入表）'!F$6:F$34*(LEFT('表十三（录入表）'!$A$6:$A$34,5)=$F8))</f>
        <v>0</v>
      </c>
      <c r="L8" s="91">
        <f t="shared" si="1"/>
        <v>0</v>
      </c>
      <c r="M8" s="89">
        <f>SUMPRODUCT('表十三（录入表）'!H$6:H$34*(LEFT('表十三（录入表）'!$A$6:$A$34,5)=$F8))</f>
        <v>0</v>
      </c>
      <c r="N8" s="89">
        <f>SUMPRODUCT('表十三（录入表）'!I$6:I$34*(LEFT('表十三（录入表）'!$A$6:$A$34,5)=$F8))</f>
        <v>0</v>
      </c>
      <c r="O8" s="89">
        <f>SUMPRODUCT('表十三（录入表）'!J$6:J$34*(LEFT('表十三（录入表）'!$A$6:$A$34,5)=$F8))</f>
        <v>0</v>
      </c>
      <c r="P8" s="90" t="str">
        <f t="shared" ref="P8:P10" si="3">IFERROR($L8/H8,"")</f>
        <v/>
      </c>
    </row>
    <row r="9" ht="33" customHeight="1" spans="1:16">
      <c r="A9" s="88" t="s">
        <v>13334</v>
      </c>
      <c r="B9" s="37" t="s">
        <v>13335</v>
      </c>
      <c r="C9" s="89">
        <f>SUMPRODUCT('表十二（录入表）'!C$6:C$55*(LEFT('表十二（录入表）'!$A$6:$A$55,7)=$A9))</f>
        <v>0</v>
      </c>
      <c r="D9" s="89">
        <f ca="1">SUMPRODUCT('表十二（录入表）'!D$6:D$55*(LEFT('表十二（录入表）'!$A$6:$A$55,7)=$A9))</f>
        <v>0</v>
      </c>
      <c r="E9" s="90" t="str">
        <f ca="1" t="shared" si="2"/>
        <v/>
      </c>
      <c r="F9" s="88" t="s">
        <v>13336</v>
      </c>
      <c r="G9" s="37" t="s">
        <v>13337</v>
      </c>
      <c r="H9" s="91">
        <f t="shared" si="0"/>
        <v>0</v>
      </c>
      <c r="I9" s="89">
        <f>SUMPRODUCT('表十三（录入表）'!D$6:D$34*(LEFT('表十三（录入表）'!$A$6:$A$34,5)=$F9))</f>
        <v>0</v>
      </c>
      <c r="J9" s="89">
        <f>SUMPRODUCT('表十三（录入表）'!E$6:E$34*(LEFT('表十三（录入表）'!$A$6:$A$34,5)=$F9))</f>
        <v>0</v>
      </c>
      <c r="K9" s="89">
        <f>SUMPRODUCT('表十三（录入表）'!F$6:F$34*(LEFT('表十三（录入表）'!$A$6:$A$34,5)=$F9))</f>
        <v>0</v>
      </c>
      <c r="L9" s="91">
        <f t="shared" si="1"/>
        <v>0</v>
      </c>
      <c r="M9" s="89">
        <f>SUMPRODUCT('表十三（录入表）'!H$6:H$34*(LEFT('表十三（录入表）'!$A$6:$A$34,5)=$F9))</f>
        <v>0</v>
      </c>
      <c r="N9" s="89">
        <f>SUMPRODUCT('表十三（录入表）'!I$6:I$34*(LEFT('表十三（录入表）'!$A$6:$A$34,5)=$F9))</f>
        <v>0</v>
      </c>
      <c r="O9" s="89">
        <f>SUMPRODUCT('表十三（录入表）'!J$6:J$34*(LEFT('表十三（录入表）'!$A$6:$A$34,5)=$F9))</f>
        <v>0</v>
      </c>
      <c r="P9" s="90" t="str">
        <f t="shared" si="3"/>
        <v/>
      </c>
    </row>
    <row r="10" ht="33" customHeight="1" spans="1:16">
      <c r="A10" s="88" t="s">
        <v>13338</v>
      </c>
      <c r="B10" s="37" t="s">
        <v>13339</v>
      </c>
      <c r="C10" s="89">
        <f>SUMPRODUCT('表十二（录入表）'!C$6:C$55*(LEFT('表十二（录入表）'!$A$6:$A$55,7)=$A10))</f>
        <v>0</v>
      </c>
      <c r="D10" s="89">
        <f ca="1">SUMPRODUCT('表十二（录入表）'!D$6:D$55*(LEFT('表十二（录入表）'!$A$6:$A$55,7)=$A10))</f>
        <v>0</v>
      </c>
      <c r="E10" s="90" t="str">
        <f ca="1" t="shared" si="2"/>
        <v/>
      </c>
      <c r="F10" s="88" t="s">
        <v>13340</v>
      </c>
      <c r="G10" s="37" t="s">
        <v>13341</v>
      </c>
      <c r="H10" s="91">
        <f t="shared" si="0"/>
        <v>0</v>
      </c>
      <c r="I10" s="89">
        <f>SUMPRODUCT('表十三（录入表）'!D$6:D$34*(LEFT('表十三（录入表）'!$A$6:$A$34,5)=$F10))</f>
        <v>0</v>
      </c>
      <c r="J10" s="89">
        <f>SUMPRODUCT('表十三（录入表）'!E$6:E$34*(LEFT('表十三（录入表）'!$A$6:$A$34,5)=$F10))</f>
        <v>0</v>
      </c>
      <c r="K10" s="89">
        <f>SUMPRODUCT('表十三（录入表）'!F$6:F$34*(LEFT('表十三（录入表）'!$A$6:$A$34,5)=$F10))</f>
        <v>0</v>
      </c>
      <c r="L10" s="91">
        <f t="shared" si="1"/>
        <v>0</v>
      </c>
      <c r="M10" s="89">
        <f>SUMPRODUCT('表十三（录入表）'!H$6:H$34*(LEFT('表十三（录入表）'!$A$6:$A$34,5)=$F10))</f>
        <v>0</v>
      </c>
      <c r="N10" s="89">
        <f>SUMPRODUCT('表十三（录入表）'!I$6:I$34*(LEFT('表十三（录入表）'!$A$6:$A$34,5)=$F10))</f>
        <v>0</v>
      </c>
      <c r="O10" s="89">
        <f>SUMPRODUCT('表十三（录入表）'!J$6:J$34*(LEFT('表十三（录入表）'!$A$6:$A$34,5)=$F10))</f>
        <v>0</v>
      </c>
      <c r="P10" s="90" t="str">
        <f t="shared" si="3"/>
        <v/>
      </c>
    </row>
    <row r="11" ht="33" customHeight="1" spans="1:16">
      <c r="A11" s="88" t="s">
        <v>13342</v>
      </c>
      <c r="B11" s="37" t="s">
        <v>13343</v>
      </c>
      <c r="C11" s="89">
        <f>SUMPRODUCT('表十二（录入表）'!C$6:C$55*(LEFT('表十二（录入表）'!$A$6:$A$55,7)=$A11))</f>
        <v>0</v>
      </c>
      <c r="D11" s="89">
        <f ca="1">SUMPRODUCT('表十二（录入表）'!D$6:D$55*(LEFT('表十二（录入表）'!$A$6:$A$55,7)=$A11))</f>
        <v>0</v>
      </c>
      <c r="E11" s="90" t="str">
        <f ca="1" t="shared" si="2"/>
        <v/>
      </c>
      <c r="F11" s="88"/>
      <c r="G11" s="37"/>
      <c r="H11" s="92"/>
      <c r="I11" s="92"/>
      <c r="J11" s="92"/>
      <c r="K11" s="92"/>
      <c r="L11" s="92"/>
      <c r="M11" s="92"/>
      <c r="N11" s="92"/>
      <c r="O11" s="92"/>
      <c r="P11" s="88"/>
    </row>
    <row r="12" ht="33" customHeight="1" spans="1:16">
      <c r="A12" s="88"/>
      <c r="B12" s="37"/>
      <c r="C12" s="92"/>
      <c r="D12" s="92"/>
      <c r="E12" s="88"/>
      <c r="F12" s="88"/>
      <c r="G12" s="37"/>
      <c r="H12" s="92"/>
      <c r="I12" s="92"/>
      <c r="J12" s="92"/>
      <c r="K12" s="92"/>
      <c r="L12" s="92"/>
      <c r="M12" s="92"/>
      <c r="N12" s="92"/>
      <c r="O12" s="92"/>
      <c r="P12" s="88"/>
    </row>
    <row r="13" ht="33" customHeight="1" spans="1:16">
      <c r="A13" s="88"/>
      <c r="B13" s="93" t="s">
        <v>12138</v>
      </c>
      <c r="C13" s="91">
        <f t="shared" ref="C13:D13" si="4">SUM(C7:C11)</f>
        <v>10003</v>
      </c>
      <c r="D13" s="91">
        <f ca="1" t="shared" si="4"/>
        <v>11000</v>
      </c>
      <c r="E13" s="90">
        <f ca="1" t="shared" ref="E13:E20" si="5">IFERROR($D13/C13,"")</f>
        <v>1.09967009897031</v>
      </c>
      <c r="F13" s="88"/>
      <c r="G13" s="93" t="s">
        <v>12139</v>
      </c>
      <c r="H13" s="91">
        <f t="shared" si="0"/>
        <v>20</v>
      </c>
      <c r="I13" s="91">
        <f t="shared" ref="I13:K13" si="6">SUM(I7:I11)</f>
        <v>0</v>
      </c>
      <c r="J13" s="91">
        <f t="shared" si="6"/>
        <v>20</v>
      </c>
      <c r="K13" s="91">
        <f t="shared" si="6"/>
        <v>0</v>
      </c>
      <c r="L13" s="91">
        <f t="shared" si="1"/>
        <v>20</v>
      </c>
      <c r="M13" s="91">
        <f t="shared" ref="M13:O13" si="7">SUM(M7:M11)</f>
        <v>0</v>
      </c>
      <c r="N13" s="91">
        <f t="shared" si="7"/>
        <v>20</v>
      </c>
      <c r="O13" s="91">
        <f t="shared" si="7"/>
        <v>0</v>
      </c>
      <c r="P13" s="90">
        <f t="shared" ref="P13:P23" si="8">IFERROR($L13/H13,"")</f>
        <v>1</v>
      </c>
    </row>
    <row r="14" ht="33" customHeight="1" spans="1:16">
      <c r="A14" s="88" t="s">
        <v>12140</v>
      </c>
      <c r="B14" s="37" t="s">
        <v>12141</v>
      </c>
      <c r="C14" s="91">
        <f>SUM(C15,C17,C19)</f>
        <v>20</v>
      </c>
      <c r="D14" s="91">
        <f ca="1">SUM(D15,D17,D19)</f>
        <v>20</v>
      </c>
      <c r="E14" s="90">
        <f ca="1" t="shared" si="5"/>
        <v>1</v>
      </c>
      <c r="F14" s="88" t="s">
        <v>12142</v>
      </c>
      <c r="G14" s="37" t="s">
        <v>12143</v>
      </c>
      <c r="H14" s="91">
        <f ca="1">SUM(H15,H17,H19,H21)</f>
        <v>10003</v>
      </c>
      <c r="I14" s="66"/>
      <c r="J14" s="66"/>
      <c r="K14" s="66"/>
      <c r="L14" s="91">
        <f ca="1">SUM(L15,L17,L19,L21)</f>
        <v>11000</v>
      </c>
      <c r="M14" s="66"/>
      <c r="N14" s="66"/>
      <c r="O14" s="66"/>
      <c r="P14" s="90">
        <f ca="1" t="shared" si="8"/>
        <v>1.09967009897031</v>
      </c>
    </row>
    <row r="15" ht="33" customHeight="1" spans="1:16">
      <c r="A15" s="88" t="s">
        <v>13344</v>
      </c>
      <c r="B15" s="37" t="s">
        <v>13345</v>
      </c>
      <c r="C15" s="91">
        <f>C16</f>
        <v>20</v>
      </c>
      <c r="D15" s="91">
        <f ca="1">D16</f>
        <v>20</v>
      </c>
      <c r="E15" s="90">
        <f ca="1" t="shared" si="5"/>
        <v>1</v>
      </c>
      <c r="F15" s="88" t="s">
        <v>13346</v>
      </c>
      <c r="G15" s="94" t="s">
        <v>13347</v>
      </c>
      <c r="H15" s="91">
        <f ca="1">H16</f>
        <v>0</v>
      </c>
      <c r="I15" s="66"/>
      <c r="J15" s="66"/>
      <c r="K15" s="66"/>
      <c r="L15" s="91">
        <f ca="1">L16</f>
        <v>0</v>
      </c>
      <c r="M15" s="66"/>
      <c r="N15" s="66"/>
      <c r="O15" s="66"/>
      <c r="P15" s="90" t="str">
        <f ca="1" t="shared" si="8"/>
        <v/>
      </c>
    </row>
    <row r="16" ht="33" customHeight="1" spans="1:16">
      <c r="A16" s="88" t="s">
        <v>13348</v>
      </c>
      <c r="B16" s="94" t="s">
        <v>13345</v>
      </c>
      <c r="C16" s="89">
        <f>SUMPRODUCT('表十二（录入表）'!C$6:C$55*(LEFT('表十二（录入表）'!$A$6:$A$55,7)=$A16))</f>
        <v>20</v>
      </c>
      <c r="D16" s="89">
        <f ca="1">SUMPRODUCT('表十二（录入表）'!D$6:D$55*(LEFT('表十二（录入表）'!$A$6:$A$55,7)=$A16))</f>
        <v>20</v>
      </c>
      <c r="E16" s="90">
        <f ca="1" t="shared" si="5"/>
        <v>1</v>
      </c>
      <c r="F16" s="88" t="s">
        <v>13349</v>
      </c>
      <c r="G16" s="94" t="s">
        <v>13350</v>
      </c>
      <c r="H16" s="89">
        <f ca="1">SUMPRODUCT('表十三（录入表）'!C$6:C$34*(LEFT('表十三（录入表）'!$A$6:$A$34,7)=$F16))</f>
        <v>0</v>
      </c>
      <c r="I16" s="66"/>
      <c r="J16" s="66"/>
      <c r="K16" s="66"/>
      <c r="L16" s="89">
        <f ca="1">SUMPRODUCT('表十三（录入表）'!G$6:G$34*(LEFT('表十三（录入表）'!$A$6:$A$34,7)=$F16))</f>
        <v>0</v>
      </c>
      <c r="M16" s="66"/>
      <c r="N16" s="66"/>
      <c r="O16" s="66"/>
      <c r="P16" s="90" t="str">
        <f ca="1" t="shared" si="8"/>
        <v/>
      </c>
    </row>
    <row r="17" ht="33" customHeight="1" spans="1:16">
      <c r="A17" s="88" t="s">
        <v>12274</v>
      </c>
      <c r="B17" s="37" t="s">
        <v>12275</v>
      </c>
      <c r="C17" s="91">
        <f>C18</f>
        <v>0</v>
      </c>
      <c r="D17" s="91">
        <f ca="1">D18</f>
        <v>0</v>
      </c>
      <c r="E17" s="90" t="str">
        <f ca="1" t="shared" si="5"/>
        <v/>
      </c>
      <c r="F17" s="88" t="s">
        <v>12276</v>
      </c>
      <c r="G17" s="37" t="s">
        <v>12277</v>
      </c>
      <c r="H17" s="91">
        <f ca="1">H18</f>
        <v>0</v>
      </c>
      <c r="I17" s="66"/>
      <c r="J17" s="66"/>
      <c r="K17" s="66"/>
      <c r="L17" s="91">
        <f ca="1">L18</f>
        <v>0</v>
      </c>
      <c r="M17" s="66"/>
      <c r="N17" s="66"/>
      <c r="O17" s="66"/>
      <c r="P17" s="90" t="str">
        <f ca="1" t="shared" si="8"/>
        <v/>
      </c>
    </row>
    <row r="18" ht="33" customHeight="1" spans="1:16">
      <c r="A18" s="88" t="s">
        <v>13351</v>
      </c>
      <c r="B18" s="37" t="s">
        <v>13352</v>
      </c>
      <c r="C18" s="89">
        <f>SUMPRODUCT('表十二（录入表）'!C$6:C$55*(LEFT('表十二（录入表）'!$A$6:$A$55,7)=$A18))</f>
        <v>0</v>
      </c>
      <c r="D18" s="89">
        <f ca="1">SUMPRODUCT('表十二（录入表）'!D$6:D$55*(LEFT('表十二（录入表）'!$A$6:$A$55,7)=$A18))</f>
        <v>0</v>
      </c>
      <c r="E18" s="90" t="str">
        <f ca="1" t="shared" si="5"/>
        <v/>
      </c>
      <c r="F18" s="88" t="s">
        <v>13353</v>
      </c>
      <c r="G18" s="37" t="s">
        <v>13354</v>
      </c>
      <c r="H18" s="89">
        <f ca="1">SUMPRODUCT('表十三（录入表）'!C$6:C$34*(LEFT('表十三（录入表）'!$A$6:$A$34,7)=$F18))</f>
        <v>0</v>
      </c>
      <c r="I18" s="66"/>
      <c r="J18" s="66"/>
      <c r="K18" s="66"/>
      <c r="L18" s="89">
        <f ca="1">SUMPRODUCT('表十三（录入表）'!G$6:G$34*(LEFT('表十三（录入表）'!$A$6:$A$34,7)=$F18))</f>
        <v>0</v>
      </c>
      <c r="M18" s="66"/>
      <c r="N18" s="66"/>
      <c r="O18" s="66"/>
      <c r="P18" s="90" t="str">
        <f ca="1" t="shared" si="8"/>
        <v/>
      </c>
    </row>
    <row r="19" ht="33" customHeight="1" spans="1:16">
      <c r="A19" s="88" t="s">
        <v>12286</v>
      </c>
      <c r="B19" s="37" t="s">
        <v>12287</v>
      </c>
      <c r="C19" s="91">
        <f>C20</f>
        <v>0</v>
      </c>
      <c r="D19" s="91">
        <f ca="1">D20</f>
        <v>0</v>
      </c>
      <c r="E19" s="90" t="str">
        <f ca="1" t="shared" si="5"/>
        <v/>
      </c>
      <c r="F19" s="88" t="s">
        <v>12288</v>
      </c>
      <c r="G19" s="37" t="s">
        <v>12289</v>
      </c>
      <c r="H19" s="91">
        <f ca="1">H20</f>
        <v>10003</v>
      </c>
      <c r="I19" s="66"/>
      <c r="J19" s="66"/>
      <c r="K19" s="66"/>
      <c r="L19" s="91">
        <f ca="1">L20</f>
        <v>11000</v>
      </c>
      <c r="M19" s="66"/>
      <c r="N19" s="66"/>
      <c r="O19" s="66"/>
      <c r="P19" s="90">
        <f ca="1" t="shared" si="8"/>
        <v>1.09967009897031</v>
      </c>
    </row>
    <row r="20" ht="33" customHeight="1" spans="1:16">
      <c r="A20" s="88" t="s">
        <v>13355</v>
      </c>
      <c r="B20" s="94" t="s">
        <v>13356</v>
      </c>
      <c r="C20" s="89">
        <f>SUMPRODUCT('表十二（录入表）'!C$6:C$55*(LEFT('表十二（录入表）'!$A$6:$A$55,7)=$A20))</f>
        <v>0</v>
      </c>
      <c r="D20" s="89">
        <f ca="1">SUMPRODUCT('表十二（录入表）'!D$6:D$55*(LEFT('表十二（录入表）'!$A$6:$A$55,7)=$A20))</f>
        <v>0</v>
      </c>
      <c r="E20" s="90" t="str">
        <f ca="1" t="shared" si="5"/>
        <v/>
      </c>
      <c r="F20" s="88" t="s">
        <v>13357</v>
      </c>
      <c r="G20" s="37" t="s">
        <v>13358</v>
      </c>
      <c r="H20" s="89">
        <f ca="1">SUMPRODUCT('表十三（录入表）'!C$6:C$34*(LEFT('表十三（录入表）'!$A$6:$A$34,7)=$F20))</f>
        <v>10003</v>
      </c>
      <c r="I20" s="66"/>
      <c r="J20" s="66"/>
      <c r="K20" s="66"/>
      <c r="L20" s="89">
        <f ca="1">SUMPRODUCT('表十三（录入表）'!G$6:G$34*(LEFT('表十三（录入表）'!$A$6:$A$34,7)=$F20))</f>
        <v>11000</v>
      </c>
      <c r="M20" s="66"/>
      <c r="N20" s="66"/>
      <c r="O20" s="66"/>
      <c r="P20" s="90">
        <f ca="1" t="shared" si="8"/>
        <v>1.09967009897031</v>
      </c>
    </row>
    <row r="21" ht="33" customHeight="1" spans="1:16">
      <c r="A21" s="88"/>
      <c r="B21" s="37"/>
      <c r="C21" s="92"/>
      <c r="D21" s="92"/>
      <c r="E21" s="88"/>
      <c r="F21" s="88" t="s">
        <v>12292</v>
      </c>
      <c r="G21" s="37" t="s">
        <v>12293</v>
      </c>
      <c r="H21" s="91">
        <f ca="1">H22</f>
        <v>0</v>
      </c>
      <c r="I21" s="66"/>
      <c r="J21" s="66"/>
      <c r="K21" s="66"/>
      <c r="L21" s="91">
        <f ca="1">L22</f>
        <v>0</v>
      </c>
      <c r="M21" s="66"/>
      <c r="N21" s="66"/>
      <c r="O21" s="66"/>
      <c r="P21" s="90" t="str">
        <f ca="1" t="shared" si="8"/>
        <v/>
      </c>
    </row>
    <row r="22" ht="33" customHeight="1" spans="1:16">
      <c r="A22" s="88"/>
      <c r="B22" s="37"/>
      <c r="C22" s="92"/>
      <c r="D22" s="92"/>
      <c r="E22" s="88"/>
      <c r="F22" s="88" t="s">
        <v>13359</v>
      </c>
      <c r="G22" s="94" t="s">
        <v>13360</v>
      </c>
      <c r="H22" s="89">
        <f ca="1">SUMPRODUCT('表十三（录入表）'!C$6:C$34*(LEFT('表十三（录入表）'!$A$6:$A$34,7)=$F22))</f>
        <v>0</v>
      </c>
      <c r="I22" s="66"/>
      <c r="J22" s="66"/>
      <c r="K22" s="66"/>
      <c r="L22" s="89">
        <f ca="1">SUMPRODUCT('表十三（录入表）'!G$6:G$34*(LEFT('表十三（录入表）'!$A$6:$A$34,7)=$F22))</f>
        <v>0</v>
      </c>
      <c r="M22" s="66"/>
      <c r="N22" s="66"/>
      <c r="O22" s="66"/>
      <c r="P22" s="90" t="str">
        <f ca="1" t="shared" si="8"/>
        <v/>
      </c>
    </row>
    <row r="23" ht="33" customHeight="1" spans="1:16">
      <c r="A23" s="88"/>
      <c r="B23" s="95" t="s">
        <v>13361</v>
      </c>
      <c r="C23" s="91">
        <f t="shared" ref="C23:D23" si="9">SUM(C13,C14)</f>
        <v>10023</v>
      </c>
      <c r="D23" s="91">
        <f ca="1" t="shared" si="9"/>
        <v>11020</v>
      </c>
      <c r="E23" s="90">
        <f ca="1">IFERROR($D23/C23,"")</f>
        <v>1.09947121620273</v>
      </c>
      <c r="F23" s="88"/>
      <c r="G23" s="95" t="s">
        <v>13362</v>
      </c>
      <c r="H23" s="91">
        <f ca="1">SUM(H13:H14)</f>
        <v>10023</v>
      </c>
      <c r="I23" s="66"/>
      <c r="J23" s="66"/>
      <c r="K23" s="66"/>
      <c r="L23" s="91">
        <f ca="1">SUM(L13:L14)</f>
        <v>11020</v>
      </c>
      <c r="M23" s="66"/>
      <c r="N23" s="66"/>
      <c r="O23" s="66"/>
      <c r="P23" s="90">
        <f ca="1" t="shared" si="8"/>
        <v>1.09947121620273</v>
      </c>
    </row>
    <row r="24" ht="45" customHeight="1" spans="1:16">
      <c r="C24" s="96">
        <f ca="1">IF(ABS(C23-H23)&gt;0.5,"请检查平衡！",0)</f>
        <v>0</v>
      </c>
      <c r="D24" s="96">
        <f ca="1">IF(ABS(D23-L23)&gt;0.5,"请检查平衡！",0)</f>
        <v>0</v>
      </c>
    </row>
  </sheetData>
  <sheetProtection algorithmName="SHA-512" hashValue="f1tUURbXQH5j7cO/qAFFY3aZD8Uo1IHH13Ao2LZm2xBb40EsFaxtz9lDnZJPqfcaGXnjaJ5e/izhGNH3LIpgcQ==" saltValue="UQ9lRikC58jspzQ+4z9SSA==" spinCount="100000" sheet="1" formatColumns="0" formatRows="0" autoFilter="0" objects="1" scenarios="1"/>
  <mergeCells count="12">
    <mergeCell ref="A2:P2"/>
    <mergeCell ref="O3:P3"/>
    <mergeCell ref="A4:E4"/>
    <mergeCell ref="F4:P4"/>
    <mergeCell ref="D5:E5"/>
    <mergeCell ref="H5:K5"/>
    <mergeCell ref="L5:P5"/>
    <mergeCell ref="A5:A6"/>
    <mergeCell ref="B5:B6"/>
    <mergeCell ref="C5:C6"/>
    <mergeCell ref="F5:F6"/>
    <mergeCell ref="G5:G6"/>
  </mergeCells>
  <printOptions horizontalCentered="1"/>
  <pageMargins left="0.15748031496063" right="0.15748031496063" top="0.984251968503937" bottom="0.984251968503937" header="0.511811023622047" footer="0.511811023622047"/>
  <pageSetup paperSize="9" scale="65" orientation="landscape" blackAndWhite="1" horizontalDpi="300" verticalDpi="300"/>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pageSetUpPr fitToPage="1"/>
  </sheetPr>
  <dimension ref="A1:H55"/>
  <sheetViews>
    <sheetView showZeros="0" workbookViewId="0">
      <pane xSplit="5" ySplit="7" topLeftCell="F8" activePane="bottomRight" state="frozen"/>
      <selection/>
      <selection pane="topRight"/>
      <selection pane="bottomLeft"/>
      <selection pane="bottomRight" activeCell="C54" sqref="C54"/>
    </sheetView>
  </sheetViews>
  <sheetFormatPr defaultColWidth="7.8" defaultRowHeight="14.25" outlineLevelCol="7"/>
  <cols>
    <col min="1" max="1" width="11.8" style="28" customWidth="1"/>
    <col min="2" max="2" width="52.1" style="28" customWidth="1"/>
    <col min="3" max="5" width="9.45" style="28" customWidth="1"/>
    <col min="6" max="16384" width="7.8" style="28"/>
  </cols>
  <sheetData>
    <row r="1" ht="18.75" spans="1:8">
      <c r="A1" s="45" t="s">
        <v>13363</v>
      </c>
      <c r="B1" s="46">
        <f ca="1" t="array" ref="B1">IF(SUMPRODUCT(ISTEXT(C6:C55)*ROW(C6:C55))&gt;0,"录入了非数字，请检查 "&amp;IFERROR(ADDRESS(SUMPRODUCT(MAX(ISTEXT(C6:C55)*ROW(C6:C55))),3)&amp;" 单元格！",0),IF(SUMPRODUCT(ISTEXT(D6:D55)*ROW(D6:D55))&gt;0,"录入了非数字，请检查 "&amp;IFERROR(ADDRESS(SUMPRODUCT(MAX(ISTEXT(D6:D55)*ROW(D6:D55))),4)&amp;" 单元格！",0),IF(SUMPRODUCT(ISERROR(C6:D55)*COLUMN(C55:D55))&gt;0,"录入了错误值，请检查 "&amp;IFERROR(CHAR(SUMPRODUCT(MAX(ISERROR(C6:D55)*COLUMN(C55:D55)))+64)&amp;" 列！",0),0)))</f>
        <v>0</v>
      </c>
      <c r="C1" s="47"/>
      <c r="D1" s="47"/>
    </row>
    <row r="2" s="27" customFormat="1" ht="35.1" customHeight="1" spans="1:8">
      <c r="A2" s="48" t="s">
        <v>13364</v>
      </c>
      <c r="B2" s="48"/>
      <c r="C2" s="48"/>
      <c r="D2" s="48"/>
      <c r="E2" s="48"/>
    </row>
    <row r="3" ht="21" customHeight="1" spans="1:8">
      <c r="B3" s="49"/>
      <c r="C3" s="49"/>
      <c r="E3" s="50" t="s">
        <v>9749</v>
      </c>
    </row>
    <row r="4" ht="33.45" customHeight="1" spans="1:8">
      <c r="A4" s="56" t="s">
        <v>9815</v>
      </c>
      <c r="B4" s="56" t="s">
        <v>9814</v>
      </c>
      <c r="C4" s="56" t="s">
        <v>13365</v>
      </c>
      <c r="D4" s="56" t="s">
        <v>12134</v>
      </c>
      <c r="E4" s="56"/>
    </row>
    <row r="5" ht="45.6" customHeight="1" spans="1:8">
      <c r="A5" s="56"/>
      <c r="B5" s="56"/>
      <c r="C5" s="56"/>
      <c r="D5" s="56" t="s">
        <v>12135</v>
      </c>
      <c r="E5" s="54" t="s">
        <v>12137</v>
      </c>
    </row>
    <row r="6" ht="45.6" hidden="1" customHeight="1" spans="1:8">
      <c r="A6" s="56"/>
      <c r="B6" s="56"/>
      <c r="C6" s="56"/>
      <c r="D6" s="56"/>
      <c r="E6" s="54"/>
    </row>
    <row r="7" ht="22.5" customHeight="1" spans="1:8">
      <c r="A7" s="57" t="s">
        <v>13366</v>
      </c>
      <c r="B7" s="58" t="s">
        <v>13367</v>
      </c>
      <c r="C7" s="60"/>
      <c r="D7" s="60"/>
      <c r="E7" s="61">
        <f ca="1">IFERROR(OFFSET(E7,0,-1)/OFFSET(E7,0,-2),)</f>
        <v>0</v>
      </c>
      <c r="H7" s="70"/>
    </row>
    <row r="8" ht="22.5" customHeight="1" spans="1:8">
      <c r="A8" s="57" t="s">
        <v>13368</v>
      </c>
      <c r="B8" s="58" t="s">
        <v>13369</v>
      </c>
      <c r="C8" s="60"/>
      <c r="D8" s="60"/>
      <c r="E8" s="61">
        <f ca="1" t="shared" ref="E8:E54" si="0">IFERROR(OFFSET(E8,0,-1)/OFFSET(E8,0,-2),)</f>
        <v>0</v>
      </c>
    </row>
    <row r="9" ht="22.5" customHeight="1" spans="1:8">
      <c r="A9" s="57" t="s">
        <v>13370</v>
      </c>
      <c r="B9" s="58" t="s">
        <v>13371</v>
      </c>
      <c r="C9" s="60"/>
      <c r="D9" s="60"/>
      <c r="E9" s="61">
        <f ca="1" t="shared" si="0"/>
        <v>0</v>
      </c>
    </row>
    <row r="10" ht="22.5" customHeight="1" spans="1:8">
      <c r="A10" s="57" t="s">
        <v>13372</v>
      </c>
      <c r="B10" s="58" t="s">
        <v>13373</v>
      </c>
      <c r="C10" s="60"/>
      <c r="D10" s="60"/>
      <c r="E10" s="61">
        <f ca="1" t="shared" si="0"/>
        <v>0</v>
      </c>
    </row>
    <row r="11" ht="22.5" customHeight="1" spans="1:8">
      <c r="A11" s="57" t="s">
        <v>13374</v>
      </c>
      <c r="B11" s="58" t="s">
        <v>13375</v>
      </c>
      <c r="C11" s="60"/>
      <c r="D11" s="60"/>
      <c r="E11" s="61">
        <f ca="1" t="shared" si="0"/>
        <v>0</v>
      </c>
    </row>
    <row r="12" ht="22.5" customHeight="1" spans="1:8">
      <c r="A12" s="57" t="s">
        <v>13376</v>
      </c>
      <c r="B12" s="58" t="s">
        <v>13377</v>
      </c>
      <c r="C12" s="60"/>
      <c r="D12" s="60"/>
      <c r="E12" s="61">
        <f ca="1" t="shared" si="0"/>
        <v>0</v>
      </c>
    </row>
    <row r="13" ht="22.5" customHeight="1" spans="1:8">
      <c r="A13" s="57" t="s">
        <v>13378</v>
      </c>
      <c r="B13" s="58" t="s">
        <v>13379</v>
      </c>
      <c r="C13" s="60"/>
      <c r="D13" s="60"/>
      <c r="E13" s="61">
        <f ca="1" t="shared" si="0"/>
        <v>0</v>
      </c>
    </row>
    <row r="14" ht="22.5" customHeight="1" spans="1:8">
      <c r="A14" s="57" t="s">
        <v>13380</v>
      </c>
      <c r="B14" s="58" t="s">
        <v>13381</v>
      </c>
      <c r="C14" s="60"/>
      <c r="D14" s="60"/>
      <c r="E14" s="61">
        <f ca="1" t="shared" si="0"/>
        <v>0</v>
      </c>
    </row>
    <row r="15" ht="22.5" customHeight="1" spans="1:8">
      <c r="A15" s="57" t="s">
        <v>13382</v>
      </c>
      <c r="B15" s="58" t="s">
        <v>13383</v>
      </c>
      <c r="C15" s="60"/>
      <c r="D15" s="60"/>
      <c r="E15" s="61">
        <f ca="1" t="shared" si="0"/>
        <v>0</v>
      </c>
    </row>
    <row r="16" ht="22.5" customHeight="1" spans="1:8">
      <c r="A16" s="57" t="s">
        <v>13384</v>
      </c>
      <c r="B16" s="58" t="s">
        <v>13385</v>
      </c>
      <c r="C16" s="60"/>
      <c r="D16" s="60"/>
      <c r="E16" s="61">
        <f ca="1" t="shared" si="0"/>
        <v>0</v>
      </c>
    </row>
    <row r="17" ht="22.5" customHeight="1" spans="1:5">
      <c r="A17" s="57" t="s">
        <v>13386</v>
      </c>
      <c r="B17" s="58" t="s">
        <v>13387</v>
      </c>
      <c r="C17" s="60"/>
      <c r="D17" s="60"/>
      <c r="E17" s="61">
        <f ca="1" t="shared" si="0"/>
        <v>0</v>
      </c>
    </row>
    <row r="18" ht="22.5" customHeight="1" spans="1:5">
      <c r="A18" s="57" t="s">
        <v>13388</v>
      </c>
      <c r="B18" s="58" t="s">
        <v>13389</v>
      </c>
      <c r="C18" s="60"/>
      <c r="D18" s="60"/>
      <c r="E18" s="61">
        <f ca="1" t="shared" si="0"/>
        <v>0</v>
      </c>
    </row>
    <row r="19" ht="22.5" customHeight="1" spans="1:5">
      <c r="A19" s="57" t="s">
        <v>13390</v>
      </c>
      <c r="B19" s="58" t="s">
        <v>13391</v>
      </c>
      <c r="C19" s="60"/>
      <c r="D19" s="60"/>
      <c r="E19" s="61">
        <f ca="1" t="shared" si="0"/>
        <v>0</v>
      </c>
    </row>
    <row r="20" ht="22.5" customHeight="1" spans="1:5">
      <c r="A20" s="57" t="s">
        <v>13392</v>
      </c>
      <c r="B20" s="58" t="s">
        <v>13393</v>
      </c>
      <c r="C20" s="60"/>
      <c r="D20" s="60"/>
      <c r="E20" s="61">
        <f ca="1" t="shared" si="0"/>
        <v>0</v>
      </c>
    </row>
    <row r="21" ht="22.5" customHeight="1" spans="1:5">
      <c r="A21" s="57" t="s">
        <v>13394</v>
      </c>
      <c r="B21" s="58" t="s">
        <v>13395</v>
      </c>
      <c r="C21" s="60"/>
      <c r="D21" s="60"/>
      <c r="E21" s="61">
        <f ca="1" t="shared" si="0"/>
        <v>0</v>
      </c>
    </row>
    <row r="22" ht="22.5" customHeight="1" spans="1:5">
      <c r="A22" s="57" t="s">
        <v>13396</v>
      </c>
      <c r="B22" s="58" t="s">
        <v>13397</v>
      </c>
      <c r="C22" s="60"/>
      <c r="D22" s="60"/>
      <c r="E22" s="61">
        <f ca="1" t="shared" si="0"/>
        <v>0</v>
      </c>
    </row>
    <row r="23" ht="22.5" customHeight="1" spans="1:5">
      <c r="A23" s="57" t="s">
        <v>13398</v>
      </c>
      <c r="B23" s="58" t="s">
        <v>13399</v>
      </c>
      <c r="C23" s="60"/>
      <c r="D23" s="60"/>
      <c r="E23" s="61">
        <f ca="1" t="shared" si="0"/>
        <v>0</v>
      </c>
    </row>
    <row r="24" ht="22.5" customHeight="1" spans="1:5">
      <c r="A24" s="57" t="s">
        <v>13400</v>
      </c>
      <c r="B24" s="58" t="s">
        <v>13401</v>
      </c>
      <c r="C24" s="60"/>
      <c r="D24" s="60"/>
      <c r="E24" s="61">
        <f ca="1" t="shared" si="0"/>
        <v>0</v>
      </c>
    </row>
    <row r="25" ht="22.5" customHeight="1" spans="1:5">
      <c r="A25" s="57" t="s">
        <v>13402</v>
      </c>
      <c r="B25" s="58" t="s">
        <v>13403</v>
      </c>
      <c r="C25" s="60"/>
      <c r="D25" s="60"/>
      <c r="E25" s="61">
        <f ca="1" t="shared" si="0"/>
        <v>0</v>
      </c>
    </row>
    <row r="26" ht="22.5" customHeight="1" spans="1:5">
      <c r="A26" s="57" t="s">
        <v>13404</v>
      </c>
      <c r="B26" s="58" t="s">
        <v>13405</v>
      </c>
      <c r="C26" s="60"/>
      <c r="D26" s="60"/>
      <c r="E26" s="61">
        <f ca="1" t="shared" si="0"/>
        <v>0</v>
      </c>
    </row>
    <row r="27" ht="22.5" customHeight="1" spans="1:5">
      <c r="A27" s="57" t="s">
        <v>13406</v>
      </c>
      <c r="B27" s="58" t="s">
        <v>13407</v>
      </c>
      <c r="C27" s="60"/>
      <c r="D27" s="60"/>
      <c r="E27" s="61">
        <f ca="1" t="shared" si="0"/>
        <v>0</v>
      </c>
    </row>
    <row r="28" ht="22.5" customHeight="1" spans="1:5">
      <c r="A28" s="57" t="s">
        <v>13408</v>
      </c>
      <c r="B28" s="58" t="s">
        <v>13409</v>
      </c>
      <c r="C28" s="60"/>
      <c r="D28" s="60"/>
      <c r="E28" s="61">
        <f ca="1" t="shared" si="0"/>
        <v>0</v>
      </c>
    </row>
    <row r="29" ht="22.5" customHeight="1" spans="1:5">
      <c r="A29" s="57" t="s">
        <v>13410</v>
      </c>
      <c r="B29" s="58" t="s">
        <v>13411</v>
      </c>
      <c r="C29" s="60"/>
      <c r="D29" s="60"/>
      <c r="E29" s="61">
        <f ca="1" t="shared" si="0"/>
        <v>0</v>
      </c>
    </row>
    <row r="30" ht="22.5" customHeight="1" spans="1:5">
      <c r="A30" s="57" t="s">
        <v>13412</v>
      </c>
      <c r="B30" s="58" t="s">
        <v>13413</v>
      </c>
      <c r="C30" s="60"/>
      <c r="D30" s="60"/>
      <c r="E30" s="61">
        <f ca="1" t="shared" si="0"/>
        <v>0</v>
      </c>
    </row>
    <row r="31" ht="22.5" customHeight="1" spans="1:5">
      <c r="A31" s="57" t="s">
        <v>13414</v>
      </c>
      <c r="B31" s="58" t="s">
        <v>13415</v>
      </c>
      <c r="C31" s="60"/>
      <c r="D31" s="60"/>
      <c r="E31" s="61">
        <f ca="1" t="shared" si="0"/>
        <v>0</v>
      </c>
    </row>
    <row r="32" ht="22.5" customHeight="1" spans="1:5">
      <c r="A32" s="57" t="s">
        <v>13416</v>
      </c>
      <c r="B32" s="58" t="s">
        <v>13417</v>
      </c>
      <c r="C32" s="60"/>
      <c r="D32" s="60"/>
      <c r="E32" s="61">
        <f ca="1" t="shared" si="0"/>
        <v>0</v>
      </c>
    </row>
    <row r="33" ht="22.5" customHeight="1" spans="1:5">
      <c r="A33" s="57" t="s">
        <v>13418</v>
      </c>
      <c r="B33" s="58" t="s">
        <v>13419</v>
      </c>
      <c r="C33" s="60"/>
      <c r="D33" s="60"/>
      <c r="E33" s="61">
        <f ca="1" t="shared" si="0"/>
        <v>0</v>
      </c>
    </row>
    <row r="34" ht="22.5" customHeight="1" spans="1:5">
      <c r="A34" s="57" t="s">
        <v>13420</v>
      </c>
      <c r="B34" s="58" t="s">
        <v>13421</v>
      </c>
      <c r="C34" s="60"/>
      <c r="D34" s="60"/>
      <c r="E34" s="61">
        <f ca="1" t="shared" si="0"/>
        <v>0</v>
      </c>
    </row>
    <row r="35" ht="22.5" customHeight="1" spans="1:5">
      <c r="A35" s="57" t="s">
        <v>13422</v>
      </c>
      <c r="B35" s="58" t="s">
        <v>13423</v>
      </c>
      <c r="C35" s="60"/>
      <c r="D35" s="60"/>
      <c r="E35" s="61">
        <f ca="1" t="shared" si="0"/>
        <v>0</v>
      </c>
    </row>
    <row r="36" ht="22.5" customHeight="1" spans="1:5">
      <c r="A36" s="57" t="s">
        <v>13424</v>
      </c>
      <c r="B36" s="58" t="s">
        <v>13425</v>
      </c>
      <c r="C36" s="60">
        <v>10003</v>
      </c>
      <c r="D36" s="60">
        <v>11000</v>
      </c>
      <c r="E36" s="61">
        <f ca="1" t="shared" si="0"/>
        <v>1.09967009897031</v>
      </c>
    </row>
    <row r="37" ht="22.5" customHeight="1" spans="1:5">
      <c r="A37" s="57" t="s">
        <v>13426</v>
      </c>
      <c r="B37" s="58" t="s">
        <v>13427</v>
      </c>
      <c r="C37" s="60"/>
      <c r="D37" s="60"/>
      <c r="E37" s="61">
        <f ca="1" t="shared" si="0"/>
        <v>0</v>
      </c>
    </row>
    <row r="38" ht="22.5" customHeight="1" spans="1:5">
      <c r="A38" s="57" t="s">
        <v>13428</v>
      </c>
      <c r="B38" s="58" t="s">
        <v>13429</v>
      </c>
      <c r="C38" s="60"/>
      <c r="D38" s="60"/>
      <c r="E38" s="61">
        <f ca="1" t="shared" si="0"/>
        <v>0</v>
      </c>
    </row>
    <row r="39" ht="22.5" customHeight="1" spans="1:5">
      <c r="A39" s="57" t="s">
        <v>13430</v>
      </c>
      <c r="B39" s="58" t="s">
        <v>13431</v>
      </c>
      <c r="C39" s="60"/>
      <c r="D39" s="60"/>
      <c r="E39" s="61">
        <f ca="1" t="shared" si="0"/>
        <v>0</v>
      </c>
    </row>
    <row r="40" ht="22.5" customHeight="1" spans="1:5">
      <c r="A40" s="57" t="s">
        <v>13432</v>
      </c>
      <c r="B40" s="58" t="s">
        <v>13433</v>
      </c>
      <c r="C40" s="60"/>
      <c r="D40" s="60"/>
      <c r="E40" s="61">
        <f ca="1" t="shared" si="0"/>
        <v>0</v>
      </c>
    </row>
    <row r="41" ht="22.5" customHeight="1" spans="1:5">
      <c r="A41" s="57" t="s">
        <v>13434</v>
      </c>
      <c r="B41" s="58" t="s">
        <v>13435</v>
      </c>
      <c r="C41" s="60"/>
      <c r="D41" s="60"/>
      <c r="E41" s="61">
        <f ca="1" t="shared" si="0"/>
        <v>0</v>
      </c>
    </row>
    <row r="42" ht="22.5" customHeight="1" spans="1:5">
      <c r="A42" s="57" t="s">
        <v>13436</v>
      </c>
      <c r="B42" s="58" t="s">
        <v>13437</v>
      </c>
      <c r="C42" s="60"/>
      <c r="D42" s="60"/>
      <c r="E42" s="61">
        <f ca="1" t="shared" si="0"/>
        <v>0</v>
      </c>
    </row>
    <row r="43" ht="22.5" customHeight="1" spans="1:5">
      <c r="A43" s="57" t="s">
        <v>13438</v>
      </c>
      <c r="B43" s="58" t="s">
        <v>13439</v>
      </c>
      <c r="C43" s="60"/>
      <c r="D43" s="60"/>
      <c r="E43" s="61">
        <f ca="1" t="shared" si="0"/>
        <v>0</v>
      </c>
    </row>
    <row r="44" ht="22.5" customHeight="1" spans="1:5">
      <c r="A44" s="57" t="s">
        <v>13440</v>
      </c>
      <c r="B44" s="58" t="s">
        <v>13441</v>
      </c>
      <c r="C44" s="60"/>
      <c r="D44" s="60"/>
      <c r="E44" s="61">
        <f ca="1" t="shared" si="0"/>
        <v>0</v>
      </c>
    </row>
    <row r="45" ht="22.5" customHeight="1" spans="1:5">
      <c r="A45" s="57" t="s">
        <v>13442</v>
      </c>
      <c r="B45" s="58" t="s">
        <v>13443</v>
      </c>
      <c r="C45" s="60"/>
      <c r="D45" s="60"/>
      <c r="E45" s="61">
        <f ca="1" t="shared" si="0"/>
        <v>0</v>
      </c>
    </row>
    <row r="46" ht="22.5" customHeight="1" spans="1:5">
      <c r="A46" s="57" t="s">
        <v>13444</v>
      </c>
      <c r="B46" s="58" t="s">
        <v>13445</v>
      </c>
      <c r="C46" s="60"/>
      <c r="D46" s="60"/>
      <c r="E46" s="61">
        <f ca="1" t="shared" si="0"/>
        <v>0</v>
      </c>
    </row>
    <row r="47" ht="22.5" customHeight="1" spans="1:5">
      <c r="A47" s="57" t="s">
        <v>13446</v>
      </c>
      <c r="B47" s="58" t="s">
        <v>13447</v>
      </c>
      <c r="C47" s="60"/>
      <c r="D47" s="60"/>
      <c r="E47" s="61">
        <f ca="1" t="shared" si="0"/>
        <v>0</v>
      </c>
    </row>
    <row r="48" ht="22.5" customHeight="1" spans="1:5">
      <c r="A48" s="57" t="s">
        <v>13342</v>
      </c>
      <c r="B48" s="58" t="s">
        <v>13448</v>
      </c>
      <c r="C48" s="60"/>
      <c r="D48" s="60"/>
      <c r="E48" s="61">
        <f ca="1" t="shared" si="0"/>
        <v>0</v>
      </c>
    </row>
    <row r="49" ht="22.5" customHeight="1" spans="1:6">
      <c r="A49" s="71"/>
      <c r="B49" s="72"/>
      <c r="C49" s="63"/>
      <c r="D49" s="63"/>
      <c r="E49" s="71"/>
    </row>
    <row r="50" ht="22.5" customHeight="1" spans="1:6">
      <c r="A50" s="389" t="s">
        <v>13348</v>
      </c>
      <c r="B50" s="73" t="s">
        <v>13345</v>
      </c>
      <c r="C50" s="74">
        <v>20</v>
      </c>
      <c r="D50" s="60">
        <v>20</v>
      </c>
      <c r="E50" s="61">
        <f ca="1" t="shared" si="0"/>
        <v>1</v>
      </c>
      <c r="F50" s="67" t="s">
        <v>13449</v>
      </c>
    </row>
    <row r="51" ht="22.5" customHeight="1" spans="1:6">
      <c r="A51" s="391" t="s">
        <v>13450</v>
      </c>
      <c r="B51" s="75" t="s">
        <v>13451</v>
      </c>
      <c r="C51" s="74"/>
      <c r="D51" s="60"/>
      <c r="E51" s="61">
        <f ca="1" t="shared" si="0"/>
        <v>0</v>
      </c>
      <c r="F51" s="67" t="s">
        <v>13452</v>
      </c>
    </row>
    <row r="52" ht="22.5" customHeight="1" spans="1:6">
      <c r="A52" s="389" t="s">
        <v>13351</v>
      </c>
      <c r="B52" s="73" t="s">
        <v>13352</v>
      </c>
      <c r="C52" s="60"/>
      <c r="D52" s="60"/>
      <c r="E52" s="61">
        <f ca="1" t="shared" si="0"/>
        <v>0</v>
      </c>
    </row>
    <row r="53" ht="22.5" customHeight="1" spans="1:6">
      <c r="A53" s="391" t="s">
        <v>13453</v>
      </c>
      <c r="B53" s="75" t="s">
        <v>13454</v>
      </c>
      <c r="C53" s="60"/>
      <c r="D53" s="60"/>
      <c r="E53" s="61">
        <f ca="1" t="shared" si="0"/>
        <v>0</v>
      </c>
    </row>
    <row r="54" ht="22.5" customHeight="1" spans="1:6">
      <c r="A54" s="57" t="s">
        <v>13355</v>
      </c>
      <c r="B54" s="58" t="s">
        <v>13356</v>
      </c>
      <c r="C54" s="60"/>
      <c r="D54" s="76">
        <f ca="1">OFFSET('表十三（录入表）'!$B$33,0,1)</f>
        <v>0</v>
      </c>
      <c r="E54" s="61">
        <f ca="1" t="shared" si="0"/>
        <v>0</v>
      </c>
    </row>
    <row r="55" hidden="1"/>
  </sheetData>
  <sheetProtection algorithmName="SHA-512" hashValue="hRCcsH4ODv9YdHbN63lj6T4Xo8ekuXFodfx3yrtXIaSNtKtq+VUkKx6KwkSjaR8N42D5ap1rZc1Q5B/63ZQM6g==" saltValue="sDxfXRrDvWDl7raKITrRuQ==" spinCount="100000" sheet="1" formatColumns="0" formatRows="0" autoFilter="0" objects="1" scenarios="1"/>
  <mergeCells count="5">
    <mergeCell ref="A2:E2"/>
    <mergeCell ref="D4:E4"/>
    <mergeCell ref="A4:A5"/>
    <mergeCell ref="B4:B5"/>
    <mergeCell ref="C4:C5"/>
  </mergeCells>
  <printOptions horizontalCentered="1"/>
  <pageMargins left="0.354330708661417" right="0.354330708661417" top="0.275590551181102" bottom="0.393700787401575" header="0.511811023622047" footer="0.275590551181102"/>
  <pageSetup paperSize="9" fitToHeight="5" orientation="portrait" blackAndWhite="1" horizontalDpi="300" verticalDpi="300"/>
  <headerFooter alignWithMargins="0" scaleWithDoc="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pageSetUpPr fitToPage="1"/>
  </sheetPr>
  <dimension ref="A1:L34"/>
  <sheetViews>
    <sheetView showZeros="0" workbookViewId="0">
      <pane xSplit="2" ySplit="7" topLeftCell="C8" activePane="bottomRight" state="frozen"/>
      <selection/>
      <selection pane="topRight"/>
      <selection pane="bottomLeft"/>
      <selection pane="bottomRight" activeCell="E16" sqref="E16"/>
    </sheetView>
  </sheetViews>
  <sheetFormatPr defaultColWidth="7.8" defaultRowHeight="14.25"/>
  <cols>
    <col min="1" max="1" width="9.45" style="28" customWidth="1"/>
    <col min="2" max="2" width="52.1" style="28" customWidth="1"/>
    <col min="3" max="11" width="10.4" style="28" customWidth="1"/>
    <col min="12" max="16384" width="7.8" style="28"/>
  </cols>
  <sheetData>
    <row r="1" ht="18.75" spans="1:11">
      <c r="A1" s="45" t="s">
        <v>13455</v>
      </c>
      <c r="B1" s="46">
        <f ca="1" t="array" ref="B1">IF(SUMPRODUCT(ISTEXT(C6:C34)*ROW(C6:C34))&gt;0,"录入了非数字，请检查 "&amp;IFERROR(ADDRESS(SUMPRODUCT(MAX(ISTEXT(C6:C34)*ROW(C6:C34))),3)&amp;" 单元格！",0),IF(SUMPRODUCT(ISTEXT(D6:D34)*ROW(D6:D34))&gt;0,"录入了非数字，请检查 "&amp;IFERROR(ADDRESS(SUMPRODUCT(MAX(ISTEXT(D6:D34)*ROW(D6:D34))),4)&amp;" 单元格！",0),IF(SUMPRODUCT(ISTEXT(E6:E34)*ROW(H6:H34))&gt;0,"录入了非数字，请检查 "&amp;IFERROR(ADDRESS(SUMPRODUCT(MAX(ISTEXT(E6:E34)*ROW(E6:E34))),5)&amp;" 单元格！",0),IF(SUMPRODUCT(ISTEXT(F6:F34)*ROW(F6:F34))&gt;0,"录入了非数字，请检查 "&amp;IFERROR(ADDRESS(SUMPRODUCT(MAX(ISTEXT(F6:F34)*ROW(F6:F34))),6)&amp;" 单元格！",0),IF(SUMPRODUCT(ISTEXT(G6:G34)*ROW(G6:G34))&gt;0,"录入了非数字，请检查 "&amp;IFERROR(ADDRESS(SUMPRODUCT(MAX(ISTEXT(G6:G34)*ROW(G6:G34))),7)&amp;" 单元格！",0),IF(SUMPRODUCT(ISTEXT(H6:H34)*ROW(H6:H34))&gt;0,"录入了非数字，请检查 "&amp;IFERROR(ADDRESS(SUMPRODUCT(MAX((ISTEXT(H6:H34)*ROW(F6:F34)))),8)&amp;" 单元格！",0),IF(SUMPRODUCT(ISTEXT(I6:I34)*ROW(G6:G34))&gt;0,"录入了非数字，请检查 "&amp;IFERROR(ADDRESS(SUMPRODUCT(MAX(ISTEXT(I6:I34)*ROW(G6:G34))),9)&amp;" 单元格！",0),IF(SUMPRODUCT(ISTEXT(J6:J34)*ROW(H6:H34))&gt;0,"录入了非数字，请检查 "&amp;IFERROR(ADDRESS(SUMPRODUCT(MAX(ISTEXT(J6:J34)*ROW(H6:H34))),10)&amp;" 单元格！",0),IF(SUMPRODUCT(ISTEXT(K6:K34)*ROW(D6:D34))&gt;0,"录入了非数字，请检查 "&amp;IFERROR(ADDRESS(SUMPRODUCT(MAX(ISTEXT(K6:K34)*ROW(D6:D34))),11)&amp;" 单元格！",0),IF(SUMPRODUCT(ISERROR(C30:Q30)*COLUMN(C30:Q30))&gt;0,"录入了错误值，请检查 "&amp;IFERROR(CHAR(SUMPRODUCT(MAX(ISERROR(C30:Q30)*COLUMN(C30:Q30)))+64)&amp;" 列！",0),0))))))))))</f>
        <v>0</v>
      </c>
      <c r="C1" s="47"/>
      <c r="D1" s="47"/>
      <c r="E1" s="47"/>
      <c r="F1" s="47"/>
      <c r="G1" s="47"/>
      <c r="H1" s="47"/>
      <c r="I1" s="47"/>
      <c r="J1" s="47"/>
    </row>
    <row r="2" s="27" customFormat="1" ht="45" customHeight="1" spans="1:11">
      <c r="A2" s="48" t="s">
        <v>13456</v>
      </c>
      <c r="B2" s="48"/>
      <c r="C2" s="48"/>
      <c r="D2" s="48"/>
      <c r="E2" s="48"/>
      <c r="F2" s="48"/>
      <c r="G2" s="48"/>
      <c r="H2" s="48"/>
      <c r="I2" s="48"/>
      <c r="J2" s="48"/>
      <c r="K2" s="48"/>
    </row>
    <row r="3" ht="21" customHeight="1" spans="1:11">
      <c r="B3" s="49"/>
      <c r="C3" s="49"/>
      <c r="D3" s="49"/>
      <c r="E3" s="49"/>
      <c r="F3" s="49"/>
      <c r="G3" s="49"/>
      <c r="H3" s="49"/>
      <c r="I3" s="49"/>
      <c r="K3" s="50" t="s">
        <v>9749</v>
      </c>
    </row>
    <row r="4" ht="22.2" customHeight="1" spans="1:11">
      <c r="A4" s="51" t="s">
        <v>9815</v>
      </c>
      <c r="B4" s="52" t="s">
        <v>9814</v>
      </c>
      <c r="C4" s="53" t="s">
        <v>13365</v>
      </c>
      <c r="D4" s="53"/>
      <c r="E4" s="53"/>
      <c r="F4" s="53"/>
      <c r="G4" s="54" t="s">
        <v>12134</v>
      </c>
      <c r="H4" s="54"/>
      <c r="I4" s="54"/>
      <c r="J4" s="54"/>
      <c r="K4" s="54"/>
    </row>
    <row r="5" ht="41.4" customHeight="1" spans="1:11">
      <c r="A5" s="55"/>
      <c r="B5" s="53"/>
      <c r="C5" s="53" t="s">
        <v>12434</v>
      </c>
      <c r="D5" s="53" t="s">
        <v>13324</v>
      </c>
      <c r="E5" s="53" t="s">
        <v>13325</v>
      </c>
      <c r="F5" s="53" t="s">
        <v>10190</v>
      </c>
      <c r="G5" s="56" t="s">
        <v>12434</v>
      </c>
      <c r="H5" s="56" t="s">
        <v>13324</v>
      </c>
      <c r="I5" s="56" t="s">
        <v>13325</v>
      </c>
      <c r="J5" s="56" t="s">
        <v>10190</v>
      </c>
      <c r="K5" s="54" t="s">
        <v>12137</v>
      </c>
    </row>
    <row r="6" ht="41.4" hidden="1" customHeight="1" spans="1:11">
      <c r="A6" s="55"/>
      <c r="B6" s="53"/>
      <c r="C6" s="53"/>
      <c r="D6" s="53"/>
      <c r="E6" s="53"/>
      <c r="F6" s="53"/>
      <c r="G6" s="56"/>
      <c r="H6" s="56"/>
      <c r="I6" s="56"/>
      <c r="J6" s="56"/>
      <c r="K6" s="54"/>
    </row>
    <row r="7" ht="32.1" customHeight="1" spans="1:11">
      <c r="A7" s="57" t="s">
        <v>13457</v>
      </c>
      <c r="B7" s="58" t="s">
        <v>13458</v>
      </c>
      <c r="C7" s="59">
        <f ca="1" t="shared" ref="C7:C26" si="0">SUM(OFFSET(C7,0,1,1,3))</f>
        <v>0</v>
      </c>
      <c r="D7" s="60"/>
      <c r="E7" s="60"/>
      <c r="F7" s="60"/>
      <c r="G7" s="59">
        <f ca="1" t="shared" ref="G7:G26" si="1">SUM(OFFSET(G7,0,1,1,3))</f>
        <v>0</v>
      </c>
      <c r="H7" s="60"/>
      <c r="I7" s="60"/>
      <c r="J7" s="60"/>
      <c r="K7" s="61">
        <f ca="1" t="shared" ref="K7:K33" si="2">IFERROR(OFFSET(K7,0,-4)/OFFSET(K7,0,-8),)</f>
        <v>0</v>
      </c>
    </row>
    <row r="8" ht="32.1" customHeight="1" spans="1:11">
      <c r="A8" s="57" t="s">
        <v>13459</v>
      </c>
      <c r="B8" s="58" t="s">
        <v>13460</v>
      </c>
      <c r="C8" s="59">
        <f ca="1" t="shared" si="0"/>
        <v>0</v>
      </c>
      <c r="D8" s="60"/>
      <c r="E8" s="60"/>
      <c r="F8" s="60"/>
      <c r="G8" s="59">
        <f ca="1" t="shared" si="1"/>
        <v>0</v>
      </c>
      <c r="H8" s="60"/>
      <c r="I8" s="60"/>
      <c r="J8" s="60"/>
      <c r="K8" s="61">
        <f ca="1" t="shared" si="2"/>
        <v>0</v>
      </c>
    </row>
    <row r="9" ht="32.1" customHeight="1" spans="1:11">
      <c r="A9" s="57" t="s">
        <v>13461</v>
      </c>
      <c r="B9" s="58" t="s">
        <v>13462</v>
      </c>
      <c r="C9" s="59">
        <f ca="1" t="shared" si="0"/>
        <v>0</v>
      </c>
      <c r="D9" s="60"/>
      <c r="E9" s="60"/>
      <c r="F9" s="60"/>
      <c r="G9" s="59">
        <f ca="1" t="shared" si="1"/>
        <v>0</v>
      </c>
      <c r="H9" s="60"/>
      <c r="I9" s="60"/>
      <c r="J9" s="60"/>
      <c r="K9" s="61">
        <f ca="1" t="shared" si="2"/>
        <v>0</v>
      </c>
    </row>
    <row r="10" ht="32.1" customHeight="1" spans="1:11">
      <c r="A10" s="57" t="s">
        <v>13463</v>
      </c>
      <c r="B10" s="58" t="s">
        <v>13464</v>
      </c>
      <c r="C10" s="59">
        <f ca="1" t="shared" si="0"/>
        <v>0</v>
      </c>
      <c r="D10" s="60"/>
      <c r="E10" s="60"/>
      <c r="F10" s="60"/>
      <c r="G10" s="59">
        <f ca="1" t="shared" si="1"/>
        <v>0</v>
      </c>
      <c r="H10" s="60"/>
      <c r="I10" s="60"/>
      <c r="J10" s="60"/>
      <c r="K10" s="61">
        <f ca="1" t="shared" si="2"/>
        <v>0</v>
      </c>
    </row>
    <row r="11" ht="32.1" customHeight="1" spans="1:11">
      <c r="A11" s="57" t="s">
        <v>13465</v>
      </c>
      <c r="B11" s="58" t="s">
        <v>13466</v>
      </c>
      <c r="C11" s="59">
        <f ca="1" t="shared" si="0"/>
        <v>0</v>
      </c>
      <c r="D11" s="60"/>
      <c r="E11" s="60"/>
      <c r="F11" s="60"/>
      <c r="G11" s="59">
        <f ca="1" t="shared" si="1"/>
        <v>0</v>
      </c>
      <c r="H11" s="60"/>
      <c r="I11" s="60"/>
      <c r="J11" s="60"/>
      <c r="K11" s="61">
        <f ca="1" t="shared" si="2"/>
        <v>0</v>
      </c>
    </row>
    <row r="12" ht="32.1" customHeight="1" spans="1:11">
      <c r="A12" s="57" t="s">
        <v>13467</v>
      </c>
      <c r="B12" s="58" t="s">
        <v>13468</v>
      </c>
      <c r="C12" s="59">
        <f ca="1" t="shared" si="0"/>
        <v>0</v>
      </c>
      <c r="D12" s="60"/>
      <c r="E12" s="60"/>
      <c r="F12" s="60"/>
      <c r="G12" s="59">
        <f ca="1" t="shared" si="1"/>
        <v>0</v>
      </c>
      <c r="H12" s="60"/>
      <c r="I12" s="60"/>
      <c r="J12" s="60"/>
      <c r="K12" s="61">
        <f ca="1" t="shared" si="2"/>
        <v>0</v>
      </c>
    </row>
    <row r="13" ht="32.1" customHeight="1" spans="1:11">
      <c r="A13" s="57" t="s">
        <v>13469</v>
      </c>
      <c r="B13" s="58" t="s">
        <v>13470</v>
      </c>
      <c r="C13" s="59">
        <f ca="1" t="shared" si="0"/>
        <v>0</v>
      </c>
      <c r="D13" s="60"/>
      <c r="E13" s="60"/>
      <c r="F13" s="60"/>
      <c r="G13" s="59">
        <f ca="1" t="shared" si="1"/>
        <v>0</v>
      </c>
      <c r="H13" s="60"/>
      <c r="I13" s="60"/>
      <c r="J13" s="60"/>
      <c r="K13" s="61">
        <f ca="1" t="shared" si="2"/>
        <v>0</v>
      </c>
    </row>
    <row r="14" ht="32.1" customHeight="1" spans="1:11">
      <c r="A14" s="57" t="s">
        <v>13471</v>
      </c>
      <c r="B14" s="58" t="s">
        <v>13472</v>
      </c>
      <c r="C14" s="59">
        <f ca="1" t="shared" si="0"/>
        <v>0</v>
      </c>
      <c r="D14" s="60"/>
      <c r="E14" s="60"/>
      <c r="F14" s="60"/>
      <c r="G14" s="59">
        <f ca="1" t="shared" si="1"/>
        <v>0</v>
      </c>
      <c r="H14" s="60"/>
      <c r="I14" s="60"/>
      <c r="J14" s="60"/>
      <c r="K14" s="61">
        <f ca="1" t="shared" si="2"/>
        <v>0</v>
      </c>
    </row>
    <row r="15" ht="32.1" customHeight="1" spans="1:11">
      <c r="A15" s="57" t="s">
        <v>13473</v>
      </c>
      <c r="B15" s="58" t="s">
        <v>13474</v>
      </c>
      <c r="C15" s="59">
        <f ca="1" t="shared" si="0"/>
        <v>0</v>
      </c>
      <c r="D15" s="60"/>
      <c r="E15" s="60"/>
      <c r="F15" s="60"/>
      <c r="G15" s="59">
        <f ca="1" t="shared" si="1"/>
        <v>0</v>
      </c>
      <c r="H15" s="60"/>
      <c r="I15" s="60"/>
      <c r="J15" s="60"/>
      <c r="K15" s="61">
        <f ca="1" t="shared" si="2"/>
        <v>0</v>
      </c>
    </row>
    <row r="16" ht="32.1" customHeight="1" spans="1:11">
      <c r="A16" s="57" t="s">
        <v>13475</v>
      </c>
      <c r="B16" s="58" t="s">
        <v>13476</v>
      </c>
      <c r="C16" s="59">
        <f ca="1" t="shared" si="0"/>
        <v>20</v>
      </c>
      <c r="D16" s="60"/>
      <c r="E16" s="60">
        <v>20</v>
      </c>
      <c r="F16" s="60"/>
      <c r="G16" s="59">
        <f ca="1" t="shared" si="1"/>
        <v>20</v>
      </c>
      <c r="H16" s="60"/>
      <c r="I16" s="60">
        <v>20</v>
      </c>
      <c r="J16" s="60"/>
      <c r="K16" s="61">
        <f ca="1" t="shared" si="2"/>
        <v>1</v>
      </c>
    </row>
    <row r="17" ht="32.1" customHeight="1" spans="1:12">
      <c r="A17" s="57" t="s">
        <v>13477</v>
      </c>
      <c r="B17" s="58" t="s">
        <v>13478</v>
      </c>
      <c r="C17" s="59">
        <f ca="1" t="shared" si="0"/>
        <v>0</v>
      </c>
      <c r="D17" s="60"/>
      <c r="E17" s="60"/>
      <c r="F17" s="60"/>
      <c r="G17" s="59">
        <f ca="1" t="shared" si="1"/>
        <v>0</v>
      </c>
      <c r="H17" s="60"/>
      <c r="I17" s="60"/>
      <c r="J17" s="60"/>
      <c r="K17" s="61">
        <f ca="1" t="shared" si="2"/>
        <v>0</v>
      </c>
    </row>
    <row r="18" ht="32.1" customHeight="1" spans="1:12">
      <c r="A18" s="57" t="s">
        <v>13479</v>
      </c>
      <c r="B18" s="58" t="s">
        <v>13480</v>
      </c>
      <c r="C18" s="59">
        <f ca="1" t="shared" si="0"/>
        <v>0</v>
      </c>
      <c r="D18" s="60"/>
      <c r="E18" s="60"/>
      <c r="F18" s="60"/>
      <c r="G18" s="59">
        <f ca="1" t="shared" si="1"/>
        <v>0</v>
      </c>
      <c r="H18" s="60"/>
      <c r="I18" s="60"/>
      <c r="J18" s="60"/>
      <c r="K18" s="61">
        <f ca="1" t="shared" si="2"/>
        <v>0</v>
      </c>
    </row>
    <row r="19" ht="32.1" customHeight="1" spans="1:12">
      <c r="A19" s="57" t="s">
        <v>13481</v>
      </c>
      <c r="B19" s="58" t="s">
        <v>13482</v>
      </c>
      <c r="C19" s="59">
        <f ca="1" t="shared" si="0"/>
        <v>0</v>
      </c>
      <c r="D19" s="60"/>
      <c r="E19" s="60"/>
      <c r="F19" s="60"/>
      <c r="G19" s="59">
        <f ca="1" t="shared" si="1"/>
        <v>0</v>
      </c>
      <c r="H19" s="60"/>
      <c r="I19" s="60"/>
      <c r="J19" s="60"/>
      <c r="K19" s="61">
        <f ca="1" t="shared" si="2"/>
        <v>0</v>
      </c>
    </row>
    <row r="20" ht="32.1" customHeight="1" spans="1:12">
      <c r="A20" s="57" t="s">
        <v>13483</v>
      </c>
      <c r="B20" s="58" t="s">
        <v>13484</v>
      </c>
      <c r="C20" s="59">
        <f ca="1" t="shared" si="0"/>
        <v>0</v>
      </c>
      <c r="D20" s="60"/>
      <c r="E20" s="60"/>
      <c r="F20" s="60"/>
      <c r="G20" s="59">
        <f ca="1" t="shared" si="1"/>
        <v>0</v>
      </c>
      <c r="H20" s="60"/>
      <c r="I20" s="60"/>
      <c r="J20" s="60"/>
      <c r="K20" s="61">
        <f ca="1" t="shared" si="2"/>
        <v>0</v>
      </c>
    </row>
    <row r="21" ht="32.1" customHeight="1" spans="1:12">
      <c r="A21" s="57" t="s">
        <v>13485</v>
      </c>
      <c r="B21" s="58" t="s">
        <v>13486</v>
      </c>
      <c r="C21" s="59">
        <f ca="1" t="shared" si="0"/>
        <v>0</v>
      </c>
      <c r="D21" s="60"/>
      <c r="E21" s="60"/>
      <c r="F21" s="60"/>
      <c r="G21" s="59">
        <f ca="1" t="shared" si="1"/>
        <v>0</v>
      </c>
      <c r="H21" s="60"/>
      <c r="I21" s="60"/>
      <c r="J21" s="60"/>
      <c r="K21" s="61">
        <f ca="1" t="shared" si="2"/>
        <v>0</v>
      </c>
    </row>
    <row r="22" ht="32.1" customHeight="1" spans="1:12">
      <c r="A22" s="57" t="s">
        <v>13487</v>
      </c>
      <c r="B22" s="58" t="s">
        <v>13488</v>
      </c>
      <c r="C22" s="59">
        <f ca="1" t="shared" si="0"/>
        <v>0</v>
      </c>
      <c r="D22" s="60"/>
      <c r="E22" s="60"/>
      <c r="F22" s="60"/>
      <c r="G22" s="59">
        <f ca="1" t="shared" si="1"/>
        <v>0</v>
      </c>
      <c r="H22" s="60"/>
      <c r="I22" s="60"/>
      <c r="J22" s="60"/>
      <c r="K22" s="61">
        <f ca="1" t="shared" si="2"/>
        <v>0</v>
      </c>
    </row>
    <row r="23" ht="32.1" customHeight="1" spans="1:12">
      <c r="A23" s="57" t="s">
        <v>13489</v>
      </c>
      <c r="B23" s="58" t="s">
        <v>13490</v>
      </c>
      <c r="C23" s="59">
        <f ca="1" t="shared" si="0"/>
        <v>0</v>
      </c>
      <c r="D23" s="60"/>
      <c r="E23" s="60"/>
      <c r="F23" s="60"/>
      <c r="G23" s="59">
        <f ca="1" t="shared" si="1"/>
        <v>0</v>
      </c>
      <c r="H23" s="60"/>
      <c r="I23" s="60"/>
      <c r="J23" s="60"/>
      <c r="K23" s="61">
        <f ca="1" t="shared" si="2"/>
        <v>0</v>
      </c>
    </row>
    <row r="24" ht="32.1" customHeight="1" spans="1:12">
      <c r="A24" s="57" t="s">
        <v>13491</v>
      </c>
      <c r="B24" s="58" t="s">
        <v>13492</v>
      </c>
      <c r="C24" s="59">
        <f ca="1" t="shared" si="0"/>
        <v>0</v>
      </c>
      <c r="D24" s="60"/>
      <c r="E24" s="60"/>
      <c r="F24" s="60"/>
      <c r="G24" s="59">
        <f ca="1" t="shared" si="1"/>
        <v>0</v>
      </c>
      <c r="H24" s="60"/>
      <c r="I24" s="60"/>
      <c r="J24" s="60"/>
      <c r="K24" s="61">
        <f ca="1" t="shared" si="2"/>
        <v>0</v>
      </c>
    </row>
    <row r="25" ht="32.1" customHeight="1" spans="1:12">
      <c r="A25" s="57" t="s">
        <v>13493</v>
      </c>
      <c r="B25" s="58" t="s">
        <v>13494</v>
      </c>
      <c r="C25" s="59">
        <f ca="1" t="shared" si="0"/>
        <v>0</v>
      </c>
      <c r="D25" s="60"/>
      <c r="E25" s="60"/>
      <c r="F25" s="60"/>
      <c r="G25" s="59">
        <f ca="1" t="shared" si="1"/>
        <v>0</v>
      </c>
      <c r="H25" s="60"/>
      <c r="I25" s="60"/>
      <c r="J25" s="60"/>
      <c r="K25" s="61">
        <f ca="1" t="shared" si="2"/>
        <v>0</v>
      </c>
    </row>
    <row r="26" ht="32.1" customHeight="1" spans="1:12">
      <c r="A26" s="57" t="s">
        <v>13495</v>
      </c>
      <c r="B26" s="58" t="s">
        <v>13496</v>
      </c>
      <c r="C26" s="59">
        <f ca="1" t="shared" si="0"/>
        <v>0</v>
      </c>
      <c r="D26" s="60"/>
      <c r="E26" s="60"/>
      <c r="F26" s="60"/>
      <c r="G26" s="59">
        <f ca="1" t="shared" si="1"/>
        <v>0</v>
      </c>
      <c r="H26" s="60"/>
      <c r="I26" s="60"/>
      <c r="J26" s="60"/>
      <c r="K26" s="61">
        <f ca="1" t="shared" si="2"/>
        <v>0</v>
      </c>
    </row>
    <row r="27" ht="32.1" customHeight="1" spans="1:12">
      <c r="A27" s="62"/>
      <c r="B27" s="62"/>
      <c r="C27" s="63"/>
      <c r="D27" s="63"/>
      <c r="E27" s="63"/>
      <c r="F27" s="63"/>
      <c r="G27" s="63"/>
      <c r="H27" s="63"/>
      <c r="I27" s="63"/>
      <c r="J27" s="63"/>
      <c r="K27" s="62"/>
    </row>
    <row r="28" ht="32.1" customHeight="1" spans="1:12">
      <c r="A28" s="389" t="s">
        <v>13349</v>
      </c>
      <c r="B28" s="65" t="s">
        <v>13350</v>
      </c>
      <c r="C28" s="60"/>
      <c r="D28" s="66"/>
      <c r="E28" s="66"/>
      <c r="F28" s="66"/>
      <c r="G28" s="60"/>
      <c r="H28" s="66"/>
      <c r="I28" s="66"/>
      <c r="J28" s="66"/>
      <c r="K28" s="61">
        <f ca="1" t="shared" si="2"/>
        <v>0</v>
      </c>
      <c r="L28" s="67" t="s">
        <v>13497</v>
      </c>
    </row>
    <row r="29" ht="32.1" customHeight="1" spans="1:12">
      <c r="A29" s="391" t="s">
        <v>13498</v>
      </c>
      <c r="B29" s="69" t="s">
        <v>13499</v>
      </c>
      <c r="C29" s="60"/>
      <c r="D29" s="66"/>
      <c r="E29" s="66"/>
      <c r="F29" s="66"/>
      <c r="G29" s="60"/>
      <c r="H29" s="66"/>
      <c r="I29" s="66"/>
      <c r="J29" s="66"/>
      <c r="K29" s="61">
        <f ca="1" t="shared" si="2"/>
        <v>0</v>
      </c>
      <c r="L29" s="67" t="s">
        <v>13500</v>
      </c>
    </row>
    <row r="30" ht="32.1" customHeight="1" spans="1:12">
      <c r="A30" s="389" t="s">
        <v>13353</v>
      </c>
      <c r="B30" s="65" t="s">
        <v>13354</v>
      </c>
      <c r="C30" s="60"/>
      <c r="D30" s="66"/>
      <c r="E30" s="66"/>
      <c r="F30" s="66"/>
      <c r="G30" s="60"/>
      <c r="H30" s="66"/>
      <c r="I30" s="66"/>
      <c r="J30" s="66"/>
      <c r="K30" s="61">
        <f ca="1" t="shared" si="2"/>
        <v>0</v>
      </c>
    </row>
    <row r="31" ht="32.1" customHeight="1" spans="1:12">
      <c r="A31" s="391" t="s">
        <v>13501</v>
      </c>
      <c r="B31" s="69" t="s">
        <v>13502</v>
      </c>
      <c r="C31" s="60"/>
      <c r="D31" s="66"/>
      <c r="E31" s="66"/>
      <c r="F31" s="66"/>
      <c r="G31" s="60"/>
      <c r="H31" s="66"/>
      <c r="I31" s="66"/>
      <c r="J31" s="66"/>
      <c r="K31" s="61">
        <f ca="1" t="shared" si="2"/>
        <v>0</v>
      </c>
    </row>
    <row r="32" ht="32.1" customHeight="1" spans="1:12">
      <c r="A32" s="57" t="s">
        <v>13357</v>
      </c>
      <c r="B32" s="58" t="s">
        <v>13358</v>
      </c>
      <c r="C32" s="59">
        <f ca="1">表三!$D$82+表九!$D$363+表九!$D$365+表九!$D$367</f>
        <v>10003</v>
      </c>
      <c r="D32" s="66"/>
      <c r="E32" s="66"/>
      <c r="F32" s="66"/>
      <c r="G32" s="59">
        <f ca="1">表三!$E$82+表九!$E$363+表九!$E$365+表九!$E$367</f>
        <v>11000</v>
      </c>
      <c r="H32" s="66"/>
      <c r="I32" s="66"/>
      <c r="J32" s="66"/>
      <c r="K32" s="61">
        <f ca="1" t="shared" si="2"/>
        <v>1.09967009897031</v>
      </c>
    </row>
    <row r="33" ht="32.1" customHeight="1" spans="1:11">
      <c r="A33" s="57" t="s">
        <v>13359</v>
      </c>
      <c r="B33" s="58" t="s">
        <v>13360</v>
      </c>
      <c r="C33" s="60"/>
      <c r="D33" s="66"/>
      <c r="E33" s="66"/>
      <c r="F33" s="66"/>
      <c r="G33" s="60"/>
      <c r="H33" s="66"/>
      <c r="I33" s="66"/>
      <c r="J33" s="66"/>
      <c r="K33" s="61">
        <f ca="1" t="shared" si="2"/>
        <v>0</v>
      </c>
    </row>
    <row r="34" hidden="1"/>
  </sheetData>
  <sheetProtection algorithmName="SHA-512" hashValue="FRozyaPkYPQxQyhUvClFAeSyY/85BxDR1gy3YwQwW6QumAi5TtRv+R0nPI5U3YI6YhhK4h0tIvpH9E41jf5TkA==" saltValue="xKEXf5u0058xk+eDJnN6WA==" spinCount="100000" sheet="1" formatColumns="0" formatRows="0" autoFilter="0" objects="1" scenarios="1"/>
  <mergeCells count="5">
    <mergeCell ref="A2:K2"/>
    <mergeCell ref="C4:F4"/>
    <mergeCell ref="G4:K4"/>
    <mergeCell ref="A4:A5"/>
    <mergeCell ref="B4:B5"/>
  </mergeCells>
  <printOptions horizontalCentered="1"/>
  <pageMargins left="0.15748031496063" right="0.15748031496063" top="0.984251968503937" bottom="0.984251968503937" header="0.511811023622047" footer="0.511811023622047"/>
  <pageSetup paperSize="9" scale="63" orientation="portrait" blackAndWhite="1" horizontalDpi="300" verticalDpi="300"/>
  <headerFooter alignWithMargins="0" scaleWithDoc="0"/>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dimension ref="A1:D33"/>
  <sheetViews>
    <sheetView workbookViewId="0">
      <pane xSplit="5" ySplit="6" topLeftCell="F7" activePane="bottomRight" state="frozen"/>
      <selection/>
      <selection pane="topRight"/>
      <selection pane="bottomLeft"/>
      <selection pane="bottomRight" activeCell="D14" sqref="D14"/>
    </sheetView>
  </sheetViews>
  <sheetFormatPr defaultColWidth="7.8" defaultRowHeight="14.25" outlineLevelCol="3"/>
  <cols>
    <col min="1" max="1" width="6.2" style="28" customWidth="1"/>
    <col min="2" max="2" width="45" style="28" customWidth="1"/>
    <col min="3" max="3" width="4.2" style="28" customWidth="1"/>
    <col min="4" max="4" width="17.2" style="28" customWidth="1"/>
    <col min="5" max="16384" width="7.8" style="28"/>
  </cols>
  <sheetData>
    <row r="1" ht="15" spans="1:4">
      <c r="A1" s="29" t="s">
        <v>13503</v>
      </c>
      <c r="B1" s="30"/>
      <c r="C1" s="30"/>
      <c r="D1" s="30"/>
    </row>
    <row r="2" s="27" customFormat="1" ht="24" spans="1:4">
      <c r="A2" s="31" t="s">
        <v>13504</v>
      </c>
      <c r="B2" s="31"/>
      <c r="C2" s="31"/>
      <c r="D2" s="31"/>
    </row>
    <row r="3" ht="21" customHeight="1" spans="1:4">
      <c r="B3" s="32"/>
      <c r="C3" s="32"/>
      <c r="D3" s="33" t="s">
        <v>9749</v>
      </c>
    </row>
    <row r="4" ht="22.2" customHeight="1" spans="1:4">
      <c r="A4" s="34" t="s">
        <v>13505</v>
      </c>
      <c r="B4" s="35"/>
      <c r="C4" s="34" t="s">
        <v>13506</v>
      </c>
      <c r="D4" s="36" t="s">
        <v>13507</v>
      </c>
    </row>
    <row r="5" ht="22.2" customHeight="1" spans="1:4">
      <c r="A5" s="37" t="s">
        <v>13508</v>
      </c>
      <c r="B5" s="37"/>
      <c r="C5" s="38" t="s">
        <v>13509</v>
      </c>
      <c r="D5" s="39"/>
    </row>
    <row r="6" ht="22.2" customHeight="1" spans="1:4">
      <c r="A6" s="37"/>
      <c r="B6" s="37" t="s">
        <v>13510</v>
      </c>
      <c r="C6" s="38" t="s">
        <v>13511</v>
      </c>
      <c r="D6" s="40">
        <v>203</v>
      </c>
    </row>
    <row r="7" ht="22.2" customHeight="1" spans="1:4">
      <c r="A7" s="37"/>
      <c r="B7" s="37" t="s">
        <v>13512</v>
      </c>
      <c r="C7" s="38" t="s">
        <v>13513</v>
      </c>
      <c r="D7" s="40">
        <v>21</v>
      </c>
    </row>
    <row r="8" ht="22.2" customHeight="1" spans="1:4">
      <c r="A8" s="37"/>
      <c r="B8" s="37" t="s">
        <v>13514</v>
      </c>
      <c r="C8" s="38" t="s">
        <v>13515</v>
      </c>
      <c r="D8" s="40">
        <v>1</v>
      </c>
    </row>
    <row r="9" ht="22.2" customHeight="1" spans="1:4">
      <c r="A9" s="37"/>
      <c r="B9" s="37" t="s">
        <v>13516</v>
      </c>
      <c r="C9" s="38" t="s">
        <v>13517</v>
      </c>
      <c r="D9" s="41"/>
    </row>
    <row r="10" ht="22.2" customHeight="1" spans="1:4">
      <c r="A10" s="37"/>
      <c r="B10" s="37" t="s">
        <v>13518</v>
      </c>
      <c r="C10" s="38" t="s">
        <v>13519</v>
      </c>
      <c r="D10" s="41"/>
    </row>
    <row r="11" ht="22.2" customHeight="1" spans="1:4">
      <c r="A11" s="37"/>
      <c r="B11" s="37" t="s">
        <v>13520</v>
      </c>
      <c r="C11" s="38" t="s">
        <v>13521</v>
      </c>
      <c r="D11" s="41"/>
    </row>
    <row r="12" ht="22.2" customHeight="1" spans="1:4">
      <c r="A12" s="37"/>
      <c r="B12" s="37" t="s">
        <v>13522</v>
      </c>
      <c r="C12" s="38" t="s">
        <v>13523</v>
      </c>
      <c r="D12" s="41"/>
    </row>
    <row r="13" ht="22.2" customHeight="1" spans="1:4">
      <c r="A13" s="37" t="s">
        <v>13524</v>
      </c>
      <c r="B13" s="37"/>
      <c r="C13" s="38" t="s">
        <v>13525</v>
      </c>
      <c r="D13" s="39"/>
    </row>
    <row r="14" ht="22.2" customHeight="1" spans="1:4">
      <c r="A14" s="37"/>
      <c r="B14" s="37" t="s">
        <v>13526</v>
      </c>
      <c r="C14" s="38" t="s">
        <v>13527</v>
      </c>
      <c r="D14" s="42">
        <v>10000</v>
      </c>
    </row>
    <row r="15" ht="22.2" customHeight="1" spans="1:4">
      <c r="A15" s="37"/>
      <c r="B15" s="37" t="s">
        <v>13528</v>
      </c>
      <c r="C15" s="38" t="s">
        <v>13529</v>
      </c>
      <c r="D15" s="43"/>
    </row>
    <row r="16" ht="22.2" customHeight="1" spans="1:4">
      <c r="A16" s="37"/>
      <c r="B16" s="37" t="s">
        <v>13530</v>
      </c>
      <c r="C16" s="38" t="s">
        <v>13531</v>
      </c>
      <c r="D16" s="43"/>
    </row>
    <row r="17" ht="22.2" customHeight="1" spans="1:4">
      <c r="A17" s="37"/>
      <c r="B17" s="37" t="s">
        <v>13532</v>
      </c>
      <c r="C17" s="38" t="s">
        <v>13533</v>
      </c>
      <c r="D17" s="43"/>
    </row>
    <row r="18" ht="22.2" customHeight="1" spans="1:4">
      <c r="A18" s="37"/>
      <c r="B18" s="37" t="s">
        <v>13534</v>
      </c>
      <c r="C18" s="38" t="s">
        <v>13535</v>
      </c>
      <c r="D18" s="43"/>
    </row>
    <row r="19" ht="22.2" customHeight="1" spans="1:4">
      <c r="A19" s="37"/>
      <c r="B19" s="37" t="s">
        <v>13536</v>
      </c>
      <c r="C19" s="38" t="s">
        <v>13537</v>
      </c>
      <c r="D19" s="43"/>
    </row>
    <row r="20" ht="22.2" customHeight="1" spans="1:4">
      <c r="A20" s="37"/>
      <c r="B20" s="37" t="s">
        <v>13538</v>
      </c>
      <c r="C20" s="38" t="s">
        <v>13539</v>
      </c>
      <c r="D20" s="43"/>
    </row>
    <row r="21" ht="22.2" customHeight="1" spans="1:4">
      <c r="A21" s="37"/>
      <c r="B21" s="37" t="s">
        <v>13540</v>
      </c>
      <c r="C21" s="38" t="s">
        <v>13541</v>
      </c>
      <c r="D21" s="42">
        <v>10000</v>
      </c>
    </row>
    <row r="22" ht="22.2" customHeight="1" spans="1:4">
      <c r="A22" s="37"/>
      <c r="B22" s="37" t="s">
        <v>13528</v>
      </c>
      <c r="C22" s="38" t="s">
        <v>13542</v>
      </c>
      <c r="D22" s="42">
        <v>1180141</v>
      </c>
    </row>
    <row r="23" ht="22.2" customHeight="1" spans="1:4">
      <c r="A23" s="37"/>
      <c r="B23" s="37" t="s">
        <v>13530</v>
      </c>
      <c r="C23" s="38" t="s">
        <v>13543</v>
      </c>
      <c r="D23" s="42">
        <v>371351</v>
      </c>
    </row>
    <row r="24" ht="22.2" customHeight="1" spans="1:4">
      <c r="A24" s="37"/>
      <c r="B24" s="37" t="s">
        <v>13532</v>
      </c>
      <c r="C24" s="38" t="s">
        <v>13544</v>
      </c>
      <c r="D24" s="42">
        <v>808790</v>
      </c>
    </row>
    <row r="25" ht="22.2" customHeight="1" spans="1:4">
      <c r="A25" s="37"/>
      <c r="B25" s="37" t="s">
        <v>13534</v>
      </c>
      <c r="C25" s="38" t="s">
        <v>13545</v>
      </c>
      <c r="D25" s="42">
        <v>10302</v>
      </c>
    </row>
    <row r="26" ht="22.2" customHeight="1" spans="1:4">
      <c r="A26" s="37"/>
      <c r="B26" s="37" t="s">
        <v>13536</v>
      </c>
      <c r="C26" s="38" t="s">
        <v>13546</v>
      </c>
      <c r="D26" s="42">
        <v>10171</v>
      </c>
    </row>
    <row r="27" ht="22.2" customHeight="1" spans="1:4">
      <c r="A27" s="37"/>
      <c r="B27" s="37" t="s">
        <v>13538</v>
      </c>
      <c r="C27" s="38" t="s">
        <v>13547</v>
      </c>
      <c r="D27" s="42">
        <v>10171</v>
      </c>
    </row>
    <row r="28" ht="22.2" customHeight="1" spans="1:4">
      <c r="A28" s="37" t="s">
        <v>13548</v>
      </c>
      <c r="B28" s="37"/>
      <c r="C28" s="38" t="s">
        <v>13549</v>
      </c>
      <c r="D28" s="39"/>
    </row>
    <row r="29" ht="22.2" customHeight="1" spans="1:4">
      <c r="A29" s="37"/>
      <c r="B29" s="37" t="s">
        <v>13550</v>
      </c>
      <c r="C29" s="38" t="s">
        <v>13551</v>
      </c>
      <c r="D29" s="41"/>
    </row>
    <row r="30" ht="22.2" customHeight="1" spans="1:4">
      <c r="A30" s="37"/>
      <c r="B30" s="37" t="s">
        <v>13552</v>
      </c>
      <c r="C30" s="38" t="s">
        <v>13553</v>
      </c>
      <c r="D30" s="43"/>
    </row>
    <row r="31" ht="22.2" customHeight="1" spans="1:4">
      <c r="A31" s="37" t="s">
        <v>13554</v>
      </c>
      <c r="B31" s="37"/>
      <c r="C31" s="38" t="s">
        <v>13555</v>
      </c>
      <c r="D31" s="39"/>
    </row>
    <row r="32" ht="22.2" customHeight="1" spans="1:4">
      <c r="A32" s="37"/>
      <c r="B32" s="37" t="s">
        <v>13556</v>
      </c>
      <c r="C32" s="38" t="s">
        <v>13557</v>
      </c>
      <c r="D32" s="44" t="s">
        <v>13558</v>
      </c>
    </row>
    <row r="33" ht="22.2" customHeight="1" spans="1:4">
      <c r="A33" s="37"/>
      <c r="B33" s="37" t="s">
        <v>13559</v>
      </c>
      <c r="C33" s="38" t="s">
        <v>13560</v>
      </c>
      <c r="D33" s="42">
        <v>2023</v>
      </c>
    </row>
  </sheetData>
  <sheetProtection algorithmName="SHA-512" hashValue="9kqkYTSWlyaV8roY80y2vQqelcj0V02PMUbAlm2KVICqfDMdsPVQ67JtwRb8x6OEfhku1HMjbYkFv1Bv8/V5kA==" saltValue="og47u5wx6ql0w+NOsPolvQ==" spinCount="100000" sheet="1" formatColumns="0" formatRows="0" autoFilter="0" objects="1" scenarios="1"/>
  <mergeCells count="6">
    <mergeCell ref="A2:D2"/>
    <mergeCell ref="A4:B4"/>
    <mergeCell ref="A5:B5"/>
    <mergeCell ref="A13:B13"/>
    <mergeCell ref="A28:B28"/>
    <mergeCell ref="A31:B31"/>
  </mergeCells>
  <dataValidations count="3">
    <dataValidation type="list" allowBlank="1" showInputMessage="1" showErrorMessage="1" sqref="D29">
      <formula1>"单一比例,分类比例"</formula1>
    </dataValidation>
    <dataValidation type="list" allowBlank="1" showInputMessage="1" showErrorMessage="1" sqref="D32">
      <formula1>"人大,政府"</formula1>
    </dataValidation>
    <dataValidation type="list" allowBlank="1" showInputMessage="1" showErrorMessage="1" sqref="D9:D12">
      <formula1>"是,否"</formula1>
    </dataValidation>
  </dataValidations>
  <printOptions horizontalCentered="1"/>
  <pageMargins left="0.62992125984252" right="0.236220472440945" top="0.62992125984252" bottom="0.433070866141732" header="0.236220472440945" footer="0.511811023622047"/>
  <pageSetup paperSize="9" orientation="portrait" blackAndWhite="1" horizontalDpi="300" verticalDpi="300"/>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dimension ref="A1:HXO8"/>
  <sheetViews>
    <sheetView showGridLines="0" showZeros="0" zoomScale="80" zoomScaleNormal="80" workbookViewId="0">
      <pane xSplit="7" ySplit="7" topLeftCell="H23" activePane="bottomRight" state="frozen"/>
      <selection/>
      <selection pane="topRight"/>
      <selection pane="bottomLeft"/>
      <selection pane="bottomRight" activeCell="F5" sqref="F5"/>
    </sheetView>
  </sheetViews>
  <sheetFormatPr defaultColWidth="6.35" defaultRowHeight="14.25" outlineLevelRow="7"/>
  <cols>
    <col min="1" max="1" width="6.4" style="2" customWidth="1"/>
    <col min="2" max="2" width="4.65" style="2" customWidth="1"/>
    <col min="3" max="3" width="16.8" style="2" customWidth="1"/>
    <col min="4" max="6" width="12.05" style="2" customWidth="1"/>
    <col min="7" max="7" width="14.1" style="2" customWidth="1"/>
    <col min="8" max="17" width="6.8" style="2" customWidth="1"/>
    <col min="18" max="23" width="6.8" customWidth="1"/>
    <col min="24" max="24" width="0.95" customWidth="1"/>
    <col min="25" max="33" width="6.8" customWidth="1"/>
    <col min="34" max="34" width="0.95" customWidth="1"/>
    <col min="35" max="35" width="6.8" customWidth="1"/>
    <col min="36" max="36" width="0.95" customWidth="1"/>
    <col min="37" max="253" width="6.8" customWidth="1"/>
    <col min="254" max="254" width="0.95" customWidth="1"/>
    <col min="255" max="255" width="6.8" customWidth="1"/>
    <col min="256" max="256" width="0.95" customWidth="1"/>
    <col min="257" max="1370" width="6.8" customWidth="1"/>
    <col min="1371" max="1371" width="0.95" customWidth="1"/>
    <col min="1372" max="1460" width="6.8" customWidth="1"/>
    <col min="1461" max="1461" width="0.95" customWidth="1"/>
    <col min="1462" max="1468" width="6.8" customWidth="1"/>
    <col min="1469" max="1469" width="0.95" customWidth="1"/>
    <col min="1470" max="1470" width="6.8" customWidth="1"/>
    <col min="1471" max="1471" width="0.95" customWidth="1"/>
    <col min="1472" max="1477" width="6.8" customWidth="1"/>
    <col min="1478" max="1539" width="0.95" customWidth="1"/>
    <col min="1540" max="1545" width="6.8" customWidth="1"/>
    <col min="1546" max="1548" width="0.95" customWidth="1"/>
    <col min="1549" max="1560" width="6.8" customWidth="1"/>
    <col min="1561" max="1561" width="0.95" customWidth="1"/>
    <col min="1562" max="1567" width="6.8" customWidth="1"/>
    <col min="1568" max="1569" width="0.95" customWidth="1"/>
    <col min="1570" max="1570" width="6.8" customWidth="1"/>
    <col min="1571" max="1571" width="0.95" customWidth="1"/>
    <col min="1572" max="1698" width="6.8" customWidth="1"/>
    <col min="1699" max="1699" width="0.95" customWidth="1"/>
    <col min="1700" max="1892" width="6.8" customWidth="1"/>
    <col min="1893" max="1894" width="0.95" customWidth="1"/>
    <col min="1895" max="1919" width="6.8" customWidth="1"/>
    <col min="1920" max="1920" width="0.95" customWidth="1"/>
    <col min="1921" max="1921" width="6.8" customWidth="1"/>
    <col min="1922" max="1922" width="0.95" customWidth="1"/>
    <col min="1923" max="2115" width="6.8" customWidth="1"/>
    <col min="2116" max="2117" width="0.95" customWidth="1"/>
    <col min="2118" max="2142" width="6.8" customWidth="1"/>
    <col min="2143" max="2143" width="0.95" customWidth="1"/>
    <col min="2144" max="2144" width="6.8" customWidth="1"/>
    <col min="2145" max="2145" width="0.95" customWidth="1"/>
    <col min="2146" max="2338" width="6.8" customWidth="1"/>
    <col min="2339" max="2340" width="0.95" customWidth="1"/>
    <col min="2341" max="2365" width="6.8" customWidth="1"/>
    <col min="2366" max="2366" width="0.95" customWidth="1"/>
    <col min="2367" max="2367" width="6.8" customWidth="1"/>
    <col min="2368" max="2368" width="0.95" customWidth="1"/>
    <col min="2369" max="2561" width="6.8" customWidth="1"/>
    <col min="2562" max="2563" width="0.95" customWidth="1"/>
    <col min="2564" max="2588" width="6.8" customWidth="1"/>
    <col min="2589" max="2589" width="0.95" customWidth="1"/>
    <col min="2590" max="2590" width="6.8" customWidth="1"/>
    <col min="2591" max="2591" width="0.95" customWidth="1"/>
    <col min="2592" max="2784" width="6.8" customWidth="1"/>
    <col min="2785" max="2786" width="0.95" customWidth="1"/>
    <col min="2787" max="2811" width="6.8" customWidth="1"/>
    <col min="2812" max="2812" width="0.95" customWidth="1"/>
    <col min="2813" max="2813" width="6.8" customWidth="1"/>
    <col min="2814" max="2814" width="0.95" customWidth="1"/>
    <col min="2815" max="3007" width="6.8" customWidth="1"/>
    <col min="3008" max="3009" width="0.95" customWidth="1"/>
    <col min="3010" max="3034" width="6.8" customWidth="1"/>
    <col min="3035" max="3035" width="0.95" customWidth="1"/>
    <col min="3036" max="3036" width="6.8" customWidth="1"/>
    <col min="3037" max="3037" width="0.95" customWidth="1"/>
    <col min="3038" max="3230" width="6.8" customWidth="1"/>
    <col min="3231" max="3232" width="0.95" customWidth="1"/>
    <col min="3233" max="3257" width="6.8" customWidth="1"/>
    <col min="3258" max="3258" width="0.95" customWidth="1"/>
    <col min="3259" max="3259" width="6.8" customWidth="1"/>
    <col min="3260" max="3260" width="0.95" customWidth="1"/>
    <col min="3261" max="3287" width="6.8" customWidth="1"/>
    <col min="3288" max="3288" width="0.95" customWidth="1"/>
    <col min="3289" max="3289" width="6.8" customWidth="1"/>
    <col min="3290" max="3290" width="0.95" customWidth="1"/>
    <col min="3291" max="3311" width="6.8" customWidth="1"/>
    <col min="3312" max="3312" width="0.95" customWidth="1"/>
    <col min="3313" max="3313" width="6.8" customWidth="1"/>
    <col min="3314" max="3318" width="0.95" customWidth="1"/>
    <col min="3319" max="3319" width="6.8" customWidth="1"/>
    <col min="3320" max="3320" width="0.95" customWidth="1"/>
    <col min="3321" max="3341" width="6.8" customWidth="1"/>
    <col min="3342" max="3342" width="0.95" customWidth="1"/>
    <col min="3343" max="3343" width="6.8" customWidth="1"/>
    <col min="3344" max="3348" width="0.95" customWidth="1"/>
    <col min="3349" max="3349" width="6.8" customWidth="1"/>
    <col min="3350" max="3350" width="0.95" customWidth="1"/>
    <col min="3351" max="3371" width="6.8" customWidth="1"/>
    <col min="3372" max="3372" width="0.95" customWidth="1"/>
    <col min="3373" max="3373" width="6.8" customWidth="1"/>
    <col min="3374" max="3378" width="0.95" customWidth="1"/>
    <col min="3379" max="3379" width="6.8" customWidth="1"/>
    <col min="3380" max="3380" width="0.95" customWidth="1"/>
    <col min="3381" max="3401" width="6.8" customWidth="1"/>
    <col min="3402" max="3402" width="0.95" customWidth="1"/>
    <col min="3403" max="3403" width="6.8" customWidth="1"/>
    <col min="3404" max="3408" width="0.95" customWidth="1"/>
    <col min="3409" max="3409" width="6.8" customWidth="1"/>
    <col min="3410" max="3410" width="0.95" customWidth="1"/>
    <col min="3411" max="3431" width="6.8" customWidth="1"/>
    <col min="3432" max="3432" width="0.95" customWidth="1"/>
    <col min="3433" max="3433" width="6.8" customWidth="1"/>
    <col min="3434" max="3438" width="0.95" customWidth="1"/>
    <col min="3439" max="3439" width="6.8" customWidth="1"/>
    <col min="3440" max="3440" width="0.95" customWidth="1"/>
    <col min="3441" max="3461" width="6.8" customWidth="1"/>
    <col min="3462" max="3462" width="0.95" customWidth="1"/>
    <col min="3463" max="3463" width="6.8" customWidth="1"/>
    <col min="3464" max="3468" width="0.95" customWidth="1"/>
    <col min="3469" max="3469" width="6.8" customWidth="1"/>
    <col min="3470" max="3470" width="0.95" customWidth="1"/>
    <col min="3471" max="3491" width="6.8" customWidth="1"/>
    <col min="3492" max="3492" width="0.95" customWidth="1"/>
    <col min="3493" max="3493" width="6.8" customWidth="1"/>
    <col min="3494" max="3498" width="0.95" customWidth="1"/>
    <col min="3499" max="3499" width="6.8" customWidth="1"/>
    <col min="3500" max="3500" width="0.95" customWidth="1"/>
    <col min="3501" max="3521" width="6.8" customWidth="1"/>
    <col min="3522" max="3522" width="0.95" customWidth="1"/>
    <col min="3523" max="3523" width="6.8" customWidth="1"/>
    <col min="3524" max="3528" width="0.95" customWidth="1"/>
    <col min="3529" max="3529" width="6.8" customWidth="1"/>
    <col min="3530" max="3530" width="0.95" customWidth="1"/>
    <col min="3531" max="3551" width="6.8" customWidth="1"/>
    <col min="3552" max="3552" width="0.95" customWidth="1"/>
    <col min="3553" max="3553" width="6.8" customWidth="1"/>
    <col min="3554" max="3558" width="0.95" customWidth="1"/>
    <col min="3559" max="3559" width="6.8" customWidth="1"/>
    <col min="3560" max="3560" width="0.95" customWidth="1"/>
    <col min="3561" max="3581" width="6.8" customWidth="1"/>
    <col min="3582" max="3582" width="0.95" customWidth="1"/>
    <col min="3583" max="3583" width="6.8" customWidth="1"/>
    <col min="3584" max="3588" width="0.95" customWidth="1"/>
    <col min="3589" max="3589" width="6.8" customWidth="1"/>
    <col min="3590" max="3590" width="0.95" customWidth="1"/>
    <col min="3591" max="3591" width="6.8" customWidth="1"/>
    <col min="3592" max="3613" width="0.95" customWidth="1"/>
    <col min="3614" max="3615" width="6.8" customWidth="1"/>
    <col min="3616" max="3618" width="0.95" customWidth="1"/>
    <col min="3619" max="3619" width="6.8" customWidth="1"/>
    <col min="3620" max="3620" width="0.95" customWidth="1"/>
    <col min="3621" max="3621" width="6.8" customWidth="1"/>
    <col min="3622" max="3646" width="0.95" customWidth="1"/>
    <col min="3647" max="3647" width="6.8" customWidth="1"/>
    <col min="3648" max="3648" width="0.95" customWidth="1"/>
    <col min="3649" max="3649" width="6.8" customWidth="1"/>
    <col min="3650" max="3650" width="0.95" customWidth="1"/>
    <col min="3651" max="3651" width="6.8" customWidth="1"/>
    <col min="3652" max="3675" width="0.95" customWidth="1"/>
    <col min="3676" max="3676" width="6.8" customWidth="1"/>
    <col min="3677" max="3678" width="0.95" customWidth="1"/>
    <col min="3679" max="3679" width="6.8" customWidth="1"/>
    <col min="3680" max="3680" width="0.95" customWidth="1"/>
    <col min="3681" max="3681" width="6.8" customWidth="1"/>
    <col min="3682" max="3701" width="0.95" customWidth="1"/>
    <col min="3702" max="3703" width="6.8" customWidth="1"/>
    <col min="3704" max="3708" width="0.95" customWidth="1"/>
    <col min="3709" max="3709" width="6.8" customWidth="1"/>
    <col min="3710" max="3710" width="0.95" customWidth="1"/>
    <col min="3711" max="3731" width="6.8" customWidth="1"/>
    <col min="3732" max="3732" width="0.95" customWidth="1"/>
    <col min="3733" max="3733" width="6.8" customWidth="1"/>
    <col min="3734" max="3738" width="0.95" customWidth="1"/>
    <col min="3739" max="3739" width="6.8" customWidth="1"/>
    <col min="3740" max="3740" width="0.95" customWidth="1"/>
    <col min="3741" max="3746" width="6.8" customWidth="1"/>
    <col min="3747" max="3747" width="0.95" customWidth="1"/>
    <col min="3748" max="3799" width="6.8" customWidth="1"/>
    <col min="3800" max="4089" width="0.95" customWidth="1"/>
    <col min="4090" max="4113" width="6.8" customWidth="1"/>
    <col min="4114" max="4114" width="0.95" customWidth="1"/>
    <col min="4115" max="4117" width="6.8" customWidth="1"/>
    <col min="4118" max="4118" width="0.95" customWidth="1"/>
    <col min="4119" max="4119" width="6.8" customWidth="1"/>
    <col min="4120" max="4120" width="0.95" customWidth="1"/>
    <col min="4121" max="4461" width="6.8" customWidth="1"/>
    <col min="4462" max="4462" width="0.95" customWidth="1"/>
    <col min="4463" max="4477" width="6.8" customWidth="1"/>
    <col min="4478" max="4487" width="0.95" customWidth="1"/>
    <col min="4488" max="4489" width="6.8" customWidth="1"/>
    <col min="4490" max="4491" width="0.95" customWidth="1"/>
    <col min="4492" max="4492" width="6.8" customWidth="1"/>
    <col min="4493" max="4493" width="0.95" customWidth="1"/>
    <col min="4494" max="4831" width="6.8" customWidth="1"/>
    <col min="4832" max="4832" width="0.95" customWidth="1"/>
    <col min="4833" max="4890" width="6.8" customWidth="1"/>
    <col min="4891" max="4891" width="0.95" customWidth="1"/>
    <col min="4892" max="4910" width="6.8" customWidth="1"/>
    <col min="4911" max="4911" width="0.95" customWidth="1"/>
    <col min="4912" max="4912" width="6.8" customWidth="1"/>
    <col min="4913" max="4913" width="0.95" customWidth="1"/>
    <col min="4914" max="4971" width="6.8" customWidth="1"/>
    <col min="4972" max="4972" width="0.95" customWidth="1"/>
    <col min="4973" max="4991" width="6.8" customWidth="1"/>
    <col min="4992" max="4992" width="0.95" customWidth="1"/>
    <col min="4993" max="4993" width="6.8" customWidth="1"/>
    <col min="4994" max="4994" width="0.95" customWidth="1"/>
    <col min="4995" max="5052" width="6.8" customWidth="1"/>
    <col min="5053" max="5053" width="0.95" customWidth="1"/>
    <col min="5054" max="5072" width="6.8" customWidth="1"/>
    <col min="5073" max="5073" width="0.95" customWidth="1"/>
    <col min="5074" max="5074" width="6.8" customWidth="1"/>
    <col min="5075" max="5075" width="0.95" customWidth="1"/>
    <col min="5076" max="5133" width="6.8" customWidth="1"/>
    <col min="5134" max="5134" width="0.95" customWidth="1"/>
    <col min="5135" max="5153" width="6.8" customWidth="1"/>
    <col min="5154" max="5154" width="0.95" customWidth="1"/>
    <col min="5155" max="5155" width="6.8" customWidth="1"/>
    <col min="5156" max="5156" width="0.95" customWidth="1"/>
    <col min="5157" max="5214" width="6.8" customWidth="1"/>
    <col min="5215" max="5215" width="0.95" customWidth="1"/>
    <col min="5216" max="5234" width="6.8" customWidth="1"/>
    <col min="5235" max="5235" width="0.95" customWidth="1"/>
    <col min="5236" max="5236" width="6.8" customWidth="1"/>
    <col min="5237" max="5237" width="0.95" customWidth="1"/>
    <col min="5238" max="5295" width="6.8" customWidth="1"/>
    <col min="5296" max="5296" width="0.95" customWidth="1"/>
    <col min="5297" max="5315" width="6.8" customWidth="1"/>
    <col min="5316" max="5316" width="0.95" customWidth="1"/>
    <col min="5317" max="5317" width="6.8" customWidth="1"/>
    <col min="5318" max="5318" width="0.95" customWidth="1"/>
    <col min="5319" max="5376" width="6.8" customWidth="1"/>
    <col min="5377" max="5377" width="0.95" customWidth="1"/>
    <col min="5378" max="5396" width="6.8" customWidth="1"/>
    <col min="5397" max="5397" width="0.95" customWidth="1"/>
    <col min="5398" max="5398" width="6.8" customWidth="1"/>
    <col min="5399" max="5399" width="0.95" customWidth="1"/>
    <col min="5400" max="5404" width="6.8" customWidth="1"/>
    <col min="5405" max="5405" width="0.95" customWidth="1"/>
    <col min="5406" max="5413" width="6.8" customWidth="1"/>
    <col min="5414" max="5415" width="0.95" customWidth="1"/>
    <col min="5416" max="5416" width="6.8" customWidth="1"/>
    <col min="5417" max="5417" width="0.95" customWidth="1"/>
    <col min="5418" max="5421" width="6.8" customWidth="1"/>
    <col min="5422" max="5423" width="0.95" customWidth="1"/>
    <col min="5424" max="5434" width="6.8" customWidth="1"/>
    <col min="5435" max="5435" width="0.95" customWidth="1"/>
    <col min="5436" max="5439" width="6.8" customWidth="1"/>
    <col min="5440" max="5441" width="0.95" customWidth="1"/>
    <col min="5442" max="5442" width="6.8" customWidth="1"/>
    <col min="5443" max="5453" width="0.95" customWidth="1"/>
    <col min="5454" max="5457" width="6.8" customWidth="1"/>
    <col min="5458" max="5459" width="0.95" customWidth="1"/>
    <col min="5460" max="5460" width="6.8" customWidth="1"/>
    <col min="5461" max="5471" width="0.95" customWidth="1"/>
    <col min="5472" max="5475" width="6.8" customWidth="1"/>
    <col min="5476" max="5477" width="0.95" customWidth="1"/>
    <col min="5478" max="5478" width="6.8" customWidth="1"/>
    <col min="5479" max="5489" width="0.95" customWidth="1"/>
    <col min="5490" max="5531" width="6.8" customWidth="1"/>
    <col min="5532" max="5532" width="0.95" customWidth="1"/>
    <col min="5533" max="5537" width="6.8" customWidth="1"/>
    <col min="5538" max="5538" width="0.95" customWidth="1"/>
    <col min="5539" max="5558" width="6.8" customWidth="1"/>
    <col min="5559" max="5559" width="0.95" customWidth="1"/>
    <col min="5560" max="5565" width="6.8" customWidth="1"/>
    <col min="5566" max="5566" width="0.95" customWidth="1"/>
    <col min="5567" max="5586" width="6.8" customWidth="1"/>
    <col min="5587" max="5594" width="0.95" customWidth="1"/>
    <col min="5595" max="5614" width="6.8" customWidth="1"/>
    <col min="5615" max="5622" width="0.95" customWidth="1"/>
    <col min="5623" max="5642" width="6.8" customWidth="1"/>
    <col min="5643" max="5650" width="0.95" customWidth="1"/>
    <col min="5651" max="5679" width="6.8" customWidth="1"/>
    <col min="5680" max="5680" width="1.1" customWidth="1"/>
    <col min="5681" max="5697" width="19.1" customWidth="1"/>
    <col min="5698" max="5787" width="6.8" customWidth="1"/>
    <col min="5788" max="5788" width="1.1" customWidth="1"/>
    <col min="5789" max="5877" width="6.8" customWidth="1"/>
    <col min="5878" max="5878" width="1.1" customWidth="1"/>
    <col min="5879" max="5967" width="6.8" customWidth="1"/>
    <col min="5969" max="5984" width="6.8" customWidth="1"/>
    <col min="5985" max="5985" width="1.1" customWidth="1"/>
    <col min="5986" max="6001" width="6.8" customWidth="1"/>
    <col min="6002" max="6002" width="1.1" customWidth="1"/>
    <col min="6003" max="6018" width="6.8" customWidth="1"/>
    <col min="6020" max="6027" width="6.8" customWidth="1"/>
    <col min="6028" max="6028" width="1.1" customWidth="1"/>
    <col min="6029" max="6036" width="6.8" customWidth="1"/>
    <col min="6037" max="6037" width="1.1" customWidth="1"/>
    <col min="6038" max="6045" width="6.8" customWidth="1"/>
    <col min="6046" max="6046" width="1.1" customWidth="1"/>
  </cols>
  <sheetData>
    <row r="1" spans="1:1024 1025:6047">
      <c r="D1" s="3" t="s">
        <v>13561</v>
      </c>
      <c r="H1" s="2" t="s">
        <v>9747</v>
      </c>
      <c r="AK1" s="3" t="s">
        <v>9810</v>
      </c>
      <c r="IW1" s="3" t="s">
        <v>13562</v>
      </c>
      <c r="AZT1" s="3" t="s">
        <v>13563</v>
      </c>
      <c r="BDP1" s="3" t="s">
        <v>13564</v>
      </c>
      <c r="BHL1" s="3" t="s">
        <v>13565</v>
      </c>
      <c r="BLB1" s="3" t="s">
        <v>13566</v>
      </c>
      <c r="BMJ1" s="3" t="s">
        <v>13567</v>
      </c>
      <c r="BUY1" s="4" t="s">
        <v>13568</v>
      </c>
      <c r="CDN1" s="4" t="s">
        <v>13569</v>
      </c>
      <c r="CMC1" s="4" t="s">
        <v>13570</v>
      </c>
      <c r="CUR1" s="4" t="s">
        <v>13571</v>
      </c>
      <c r="DDG1" s="4" t="s">
        <v>13572</v>
      </c>
      <c r="DLV1" s="4" t="s">
        <v>13573</v>
      </c>
      <c r="DUK1" s="3" t="s">
        <v>13574</v>
      </c>
      <c r="DVO1" s="4" t="s">
        <v>13575</v>
      </c>
      <c r="DWS1" s="4" t="s">
        <v>13576</v>
      </c>
      <c r="DXW1" s="4" t="s">
        <v>13577</v>
      </c>
      <c r="DZA1" s="4" t="s">
        <v>13578</v>
      </c>
      <c r="EAE1" s="4" t="s">
        <v>13579</v>
      </c>
      <c r="EBI1" s="4" t="s">
        <v>13580</v>
      </c>
      <c r="ECM1" s="4" t="s">
        <v>13581</v>
      </c>
      <c r="EDQ1" s="4" t="s">
        <v>13582</v>
      </c>
      <c r="EEU1" s="4" t="s">
        <v>13583</v>
      </c>
      <c r="EFY1" s="4" t="s">
        <v>13584</v>
      </c>
      <c r="EHC1" s="4" t="s">
        <v>13585</v>
      </c>
      <c r="EIG1" s="4" t="s">
        <v>13586</v>
      </c>
      <c r="EJK1" s="4" t="s">
        <v>13587</v>
      </c>
      <c r="EKO1" s="4" t="s">
        <v>13588</v>
      </c>
      <c r="ELS1" s="4" t="s">
        <v>13589</v>
      </c>
      <c r="EMW1" s="3" t="s">
        <v>12559</v>
      </c>
      <c r="END1" s="3" t="s">
        <v>13590</v>
      </c>
      <c r="FBM1" s="3" t="s">
        <v>13591</v>
      </c>
      <c r="FPV1" s="3" t="s">
        <v>13592</v>
      </c>
      <c r="FSD1" s="3" t="s">
        <v>13593</v>
      </c>
      <c r="GCW1" s="3" t="s">
        <v>13594</v>
      </c>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t="s">
        <v>13595</v>
      </c>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t="s">
        <v>13596</v>
      </c>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t="s">
        <v>13597</v>
      </c>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t="s">
        <v>13598</v>
      </c>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t="s">
        <v>13599</v>
      </c>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t="s">
        <v>13600</v>
      </c>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R1" s="3" t="s">
        <v>13601</v>
      </c>
      <c r="GZJ1" s="3" t="s">
        <v>13602</v>
      </c>
      <c r="HAB1" s="3" t="s">
        <v>13603</v>
      </c>
      <c r="HAT1" s="3" t="s">
        <v>13604</v>
      </c>
      <c r="HBL1" s="3" t="s">
        <v>13605</v>
      </c>
      <c r="HCD1" s="3" t="s">
        <v>13606</v>
      </c>
      <c r="HEA1" s="3" t="s">
        <v>13607</v>
      </c>
      <c r="HFC1" s="3" t="s">
        <v>13608</v>
      </c>
      <c r="HGE1" s="3" t="s">
        <v>13609</v>
      </c>
      <c r="HHG1" s="3" t="s">
        <v>13610</v>
      </c>
      <c r="HII1" s="3" t="s">
        <v>13503</v>
      </c>
      <c r="HJM1" s="3" t="s">
        <v>13611</v>
      </c>
      <c r="HKD1" s="3" t="s">
        <v>13612</v>
      </c>
      <c r="HKE1" s="1" t="s">
        <v>13613</v>
      </c>
      <c r="HKF1" s="1" t="s">
        <v>13613</v>
      </c>
      <c r="HKG1" s="1" t="s">
        <v>13613</v>
      </c>
      <c r="HKH1" s="1" t="s">
        <v>13613</v>
      </c>
      <c r="HKI1" s="1" t="s">
        <v>13613</v>
      </c>
      <c r="HKJ1" s="1" t="s">
        <v>13613</v>
      </c>
      <c r="HKK1" s="1" t="s">
        <v>13613</v>
      </c>
      <c r="HKL1" s="1" t="s">
        <v>13613</v>
      </c>
      <c r="HKM1" s="1" t="s">
        <v>13613</v>
      </c>
      <c r="HKN1" s="1" t="s">
        <v>13613</v>
      </c>
      <c r="HKO1" s="1" t="s">
        <v>13613</v>
      </c>
      <c r="HKP1" s="1" t="s">
        <v>13613</v>
      </c>
      <c r="HKQ1" s="1" t="s">
        <v>13613</v>
      </c>
      <c r="HKR1" s="1" t="s">
        <v>13613</v>
      </c>
      <c r="HKS1" s="1" t="s">
        <v>13613</v>
      </c>
      <c r="HKT1" s="1" t="s">
        <v>13613</v>
      </c>
      <c r="HKU1" s="1" t="s">
        <v>13613</v>
      </c>
      <c r="HKV1" s="1" t="s">
        <v>13613</v>
      </c>
      <c r="HKW1" s="1" t="s">
        <v>13613</v>
      </c>
      <c r="HKX1" s="1" t="s">
        <v>13613</v>
      </c>
      <c r="HKY1" s="1" t="s">
        <v>13613</v>
      </c>
      <c r="HKZ1" s="1" t="s">
        <v>13613</v>
      </c>
      <c r="HLA1" s="1" t="s">
        <v>13613</v>
      </c>
      <c r="HLB1" s="1" t="s">
        <v>13613</v>
      </c>
      <c r="HLC1" s="1" t="s">
        <v>13613</v>
      </c>
      <c r="HLD1" s="1" t="s">
        <v>13613</v>
      </c>
      <c r="HLE1" s="1" t="s">
        <v>13613</v>
      </c>
      <c r="HLF1" s="1" t="s">
        <v>13613</v>
      </c>
      <c r="HLG1" s="1" t="s">
        <v>13613</v>
      </c>
      <c r="HLH1" s="1" t="s">
        <v>13613</v>
      </c>
      <c r="HLI1" s="1" t="s">
        <v>13613</v>
      </c>
      <c r="HLJ1" s="1" t="s">
        <v>13613</v>
      </c>
      <c r="HLK1" s="1" t="s">
        <v>13613</v>
      </c>
      <c r="HLL1" s="1" t="s">
        <v>13613</v>
      </c>
      <c r="HLM1" s="1" t="s">
        <v>13613</v>
      </c>
      <c r="HLN1" s="1" t="s">
        <v>13613</v>
      </c>
      <c r="HLO1" s="1" t="s">
        <v>13613</v>
      </c>
      <c r="HLP1" s="1" t="s">
        <v>13613</v>
      </c>
      <c r="HLQ1" s="1" t="s">
        <v>13613</v>
      </c>
      <c r="HLR1" s="1" t="s">
        <v>13613</v>
      </c>
      <c r="HLS1" s="1" t="s">
        <v>13613</v>
      </c>
      <c r="HLT1" s="1" t="s">
        <v>13613</v>
      </c>
      <c r="HLU1" s="1" t="s">
        <v>13613</v>
      </c>
      <c r="HLV1" s="1" t="s">
        <v>13613</v>
      </c>
      <c r="HLW1" s="1" t="s">
        <v>13613</v>
      </c>
      <c r="HLX1" s="1" t="s">
        <v>13613</v>
      </c>
      <c r="HLY1" s="1" t="s">
        <v>13613</v>
      </c>
      <c r="HLZ1" s="1" t="s">
        <v>13613</v>
      </c>
      <c r="HMA1" s="1" t="s">
        <v>13613</v>
      </c>
      <c r="HMB1" s="1" t="s">
        <v>13613</v>
      </c>
      <c r="HMC1" s="1" t="s">
        <v>13613</v>
      </c>
      <c r="HMD1" s="1" t="s">
        <v>13613</v>
      </c>
      <c r="HME1" s="1" t="s">
        <v>13613</v>
      </c>
      <c r="HMF1" s="1" t="s">
        <v>13613</v>
      </c>
      <c r="HMG1" s="1" t="s">
        <v>13613</v>
      </c>
      <c r="HMH1" s="1" t="s">
        <v>13613</v>
      </c>
      <c r="HMI1" s="1" t="s">
        <v>13613</v>
      </c>
      <c r="HMJ1" s="1" t="s">
        <v>13613</v>
      </c>
      <c r="HMK1" s="1" t="s">
        <v>13613</v>
      </c>
      <c r="HML1" s="1" t="s">
        <v>13613</v>
      </c>
      <c r="HMM1" s="1" t="s">
        <v>13613</v>
      </c>
      <c r="HMN1" s="1" t="s">
        <v>13613</v>
      </c>
      <c r="HMO1" s="1" t="s">
        <v>13613</v>
      </c>
      <c r="HMP1" s="1" t="s">
        <v>13613</v>
      </c>
      <c r="HMQ1" s="1" t="s">
        <v>13613</v>
      </c>
      <c r="HMR1" s="1" t="s">
        <v>13613</v>
      </c>
      <c r="HMS1" s="1" t="s">
        <v>13613</v>
      </c>
      <c r="HMT1" s="1" t="s">
        <v>13613</v>
      </c>
      <c r="HMU1" s="1" t="s">
        <v>13613</v>
      </c>
      <c r="HMV1" s="1" t="s">
        <v>13613</v>
      </c>
      <c r="HMW1" s="1" t="s">
        <v>13613</v>
      </c>
      <c r="HMX1" s="1" t="s">
        <v>13613</v>
      </c>
      <c r="HMY1" s="1" t="s">
        <v>13613</v>
      </c>
      <c r="HMZ1" s="1" t="s">
        <v>13613</v>
      </c>
      <c r="HNA1" s="1" t="s">
        <v>13613</v>
      </c>
      <c r="HNB1" s="1" t="s">
        <v>13613</v>
      </c>
      <c r="HNC1" s="1" t="s">
        <v>13613</v>
      </c>
      <c r="HND1" s="1" t="s">
        <v>13613</v>
      </c>
      <c r="HNE1" s="1" t="s">
        <v>13613</v>
      </c>
      <c r="HNF1" s="1" t="s">
        <v>13613</v>
      </c>
      <c r="HNG1" s="1" t="s">
        <v>13613</v>
      </c>
      <c r="HNH1" s="1" t="s">
        <v>13613</v>
      </c>
      <c r="HNI1" s="1" t="s">
        <v>13613</v>
      </c>
      <c r="HNJ1" s="1" t="s">
        <v>13613</v>
      </c>
      <c r="HNK1" s="1" t="s">
        <v>13613</v>
      </c>
      <c r="HNL1" s="1" t="s">
        <v>13613</v>
      </c>
      <c r="HNM1" s="1" t="s">
        <v>13613</v>
      </c>
      <c r="HNN1" s="1" t="s">
        <v>13613</v>
      </c>
      <c r="HNO1" s="1" t="s">
        <v>13613</v>
      </c>
      <c r="HNP1" s="1"/>
      <c r="HNQ1" s="1" t="s">
        <v>95</v>
      </c>
      <c r="HNR1" s="1" t="s">
        <v>95</v>
      </c>
      <c r="HNS1" s="1" t="s">
        <v>95</v>
      </c>
      <c r="HNT1" s="1" t="s">
        <v>95</v>
      </c>
      <c r="HNU1" s="1" t="s">
        <v>95</v>
      </c>
      <c r="HNV1" s="1" t="s">
        <v>95</v>
      </c>
      <c r="HNW1" s="1" t="s">
        <v>95</v>
      </c>
      <c r="HNX1" s="1" t="s">
        <v>95</v>
      </c>
      <c r="HNY1" s="1" t="s">
        <v>95</v>
      </c>
      <c r="HNZ1" s="1" t="s">
        <v>95</v>
      </c>
      <c r="HOA1" s="1" t="s">
        <v>95</v>
      </c>
      <c r="HOB1" s="1" t="s">
        <v>95</v>
      </c>
      <c r="HOC1" s="1" t="s">
        <v>95</v>
      </c>
      <c r="HOD1" s="1" t="s">
        <v>95</v>
      </c>
      <c r="HOE1" s="1" t="s">
        <v>95</v>
      </c>
      <c r="HOF1" s="1" t="s">
        <v>95</v>
      </c>
      <c r="HOG1" s="1" t="s">
        <v>95</v>
      </c>
      <c r="HOH1" s="1" t="s">
        <v>95</v>
      </c>
      <c r="HOI1" s="1" t="s">
        <v>95</v>
      </c>
      <c r="HOJ1" s="1" t="s">
        <v>95</v>
      </c>
      <c r="HOK1" s="1" t="s">
        <v>95</v>
      </c>
      <c r="HOL1" s="1" t="s">
        <v>95</v>
      </c>
      <c r="HOM1" s="1" t="s">
        <v>95</v>
      </c>
      <c r="HON1" s="1" t="s">
        <v>95</v>
      </c>
      <c r="HOO1" s="1" t="s">
        <v>95</v>
      </c>
      <c r="HOP1" s="1" t="s">
        <v>95</v>
      </c>
      <c r="HOQ1" s="1" t="s">
        <v>95</v>
      </c>
      <c r="HOR1" s="1" t="s">
        <v>95</v>
      </c>
      <c r="HOS1" s="1" t="s">
        <v>95</v>
      </c>
      <c r="HOT1" s="1" t="s">
        <v>95</v>
      </c>
      <c r="HOU1" s="1" t="s">
        <v>95</v>
      </c>
      <c r="HOV1" s="1" t="s">
        <v>95</v>
      </c>
      <c r="HOW1" s="1" t="s">
        <v>95</v>
      </c>
      <c r="HOX1" s="1" t="s">
        <v>95</v>
      </c>
      <c r="HOY1" s="1" t="s">
        <v>95</v>
      </c>
      <c r="HOZ1" s="1" t="s">
        <v>95</v>
      </c>
      <c r="HPA1" s="1" t="s">
        <v>95</v>
      </c>
      <c r="HPB1" s="1" t="s">
        <v>95</v>
      </c>
      <c r="HPC1" s="1" t="s">
        <v>95</v>
      </c>
      <c r="HPD1" s="1" t="s">
        <v>95</v>
      </c>
      <c r="HPE1" s="1" t="s">
        <v>95</v>
      </c>
      <c r="HPF1" s="1" t="s">
        <v>95</v>
      </c>
      <c r="HPG1" s="1" t="s">
        <v>95</v>
      </c>
      <c r="HPH1" s="1" t="s">
        <v>95</v>
      </c>
      <c r="HPI1" s="1" t="s">
        <v>95</v>
      </c>
      <c r="HPJ1" s="1" t="s">
        <v>95</v>
      </c>
      <c r="HPK1" s="1" t="s">
        <v>95</v>
      </c>
      <c r="HPL1" s="1" t="s">
        <v>95</v>
      </c>
      <c r="HPM1" s="1" t="s">
        <v>95</v>
      </c>
      <c r="HPN1" s="1" t="s">
        <v>95</v>
      </c>
      <c r="HPO1" s="1" t="s">
        <v>95</v>
      </c>
      <c r="HPP1" s="1" t="s">
        <v>95</v>
      </c>
      <c r="HPQ1" s="1" t="s">
        <v>95</v>
      </c>
      <c r="HPR1" s="1" t="s">
        <v>95</v>
      </c>
      <c r="HPS1" s="1" t="s">
        <v>95</v>
      </c>
      <c r="HPT1" s="1" t="s">
        <v>95</v>
      </c>
      <c r="HPU1" s="1" t="s">
        <v>95</v>
      </c>
      <c r="HPV1" s="1" t="s">
        <v>95</v>
      </c>
      <c r="HPW1" s="1" t="s">
        <v>95</v>
      </c>
      <c r="HPX1" s="1" t="s">
        <v>95</v>
      </c>
      <c r="HPY1" s="1" t="s">
        <v>95</v>
      </c>
      <c r="HPZ1" s="1" t="s">
        <v>95</v>
      </c>
      <c r="HQA1" s="1" t="s">
        <v>95</v>
      </c>
      <c r="HQB1" s="1" t="s">
        <v>95</v>
      </c>
      <c r="HQC1" s="1" t="s">
        <v>95</v>
      </c>
      <c r="HQD1" s="1" t="s">
        <v>95</v>
      </c>
      <c r="HQE1" s="1" t="s">
        <v>95</v>
      </c>
      <c r="HQF1" s="1" t="s">
        <v>95</v>
      </c>
      <c r="HQG1" s="1" t="s">
        <v>95</v>
      </c>
      <c r="HQH1" s="1" t="s">
        <v>95</v>
      </c>
      <c r="HQI1" s="1" t="s">
        <v>95</v>
      </c>
      <c r="HQJ1" s="5" t="s">
        <v>95</v>
      </c>
      <c r="HQK1" s="5" t="s">
        <v>95</v>
      </c>
      <c r="HQL1" s="5" t="s">
        <v>95</v>
      </c>
      <c r="HQM1" s="5" t="s">
        <v>95</v>
      </c>
      <c r="HQN1" s="5" t="s">
        <v>95</v>
      </c>
      <c r="HQO1" s="5" t="s">
        <v>95</v>
      </c>
      <c r="HQP1" s="5" t="s">
        <v>95</v>
      </c>
      <c r="HQQ1" s="5" t="s">
        <v>95</v>
      </c>
      <c r="HQR1" s="5" t="s">
        <v>95</v>
      </c>
      <c r="HQS1" s="5" t="s">
        <v>95</v>
      </c>
      <c r="HQT1" s="1" t="s">
        <v>95</v>
      </c>
      <c r="HQU1" s="1" t="s">
        <v>95</v>
      </c>
      <c r="HQV1" s="1" t="s">
        <v>95</v>
      </c>
      <c r="HQW1" s="1" t="s">
        <v>95</v>
      </c>
      <c r="HQX1" s="1" t="s">
        <v>95</v>
      </c>
      <c r="HQY1" s="1" t="s">
        <v>95</v>
      </c>
      <c r="HQZ1" s="1" t="s">
        <v>95</v>
      </c>
      <c r="HRA1" s="1" t="s">
        <v>95</v>
      </c>
      <c r="HRC1" s="1" t="s">
        <v>13614</v>
      </c>
      <c r="HRD1" s="1" t="s">
        <v>13614</v>
      </c>
      <c r="HRE1" s="1" t="s">
        <v>13614</v>
      </c>
      <c r="HRF1" s="1" t="s">
        <v>13614</v>
      </c>
      <c r="HRG1" s="5" t="s">
        <v>13614</v>
      </c>
      <c r="HRH1" s="5" t="s">
        <v>13614</v>
      </c>
      <c r="HRI1" s="5" t="s">
        <v>13614</v>
      </c>
      <c r="HRJ1" s="5" t="s">
        <v>13614</v>
      </c>
      <c r="HRK1" s="5" t="s">
        <v>13614</v>
      </c>
      <c r="HRL1" s="5" t="s">
        <v>13614</v>
      </c>
      <c r="HRM1" s="5" t="s">
        <v>13614</v>
      </c>
      <c r="HRN1" s="5" t="s">
        <v>13614</v>
      </c>
      <c r="HRO1" s="5" t="s">
        <v>13614</v>
      </c>
      <c r="HRP1" s="5" t="s">
        <v>13614</v>
      </c>
      <c r="HRQ1" s="1" t="s">
        <v>13614</v>
      </c>
      <c r="HRR1" s="1" t="s">
        <v>13614</v>
      </c>
      <c r="HRS1" s="1" t="s">
        <v>13614</v>
      </c>
      <c r="HRT1" s="1" t="s">
        <v>13614</v>
      </c>
      <c r="HRU1" s="1" t="s">
        <v>13614</v>
      </c>
      <c r="HRV1" s="1" t="s">
        <v>13614</v>
      </c>
      <c r="HRW1" s="1" t="s">
        <v>13614</v>
      </c>
      <c r="HRX1" s="1" t="s">
        <v>13614</v>
      </c>
      <c r="HRY1" s="1" t="s">
        <v>13614</v>
      </c>
      <c r="HRZ1" s="1" t="s">
        <v>13614</v>
      </c>
      <c r="HSA1" s="1" t="s">
        <v>13614</v>
      </c>
      <c r="HSB1" s="1" t="s">
        <v>13614</v>
      </c>
      <c r="HSC1" s="1" t="s">
        <v>13614</v>
      </c>
      <c r="HSD1" s="1" t="s">
        <v>13614</v>
      </c>
      <c r="HSE1" s="1" t="s">
        <v>13614</v>
      </c>
      <c r="HSF1" s="1" t="s">
        <v>13614</v>
      </c>
      <c r="HSG1" s="1" t="s">
        <v>13614</v>
      </c>
      <c r="HSH1" s="1" t="s">
        <v>13614</v>
      </c>
      <c r="HSI1" s="1" t="s">
        <v>13614</v>
      </c>
      <c r="HSJ1" s="1" t="s">
        <v>13614</v>
      </c>
      <c r="HSK1" s="1" t="s">
        <v>13614</v>
      </c>
      <c r="HSL1" s="1" t="s">
        <v>13614</v>
      </c>
      <c r="HSM1" s="1" t="s">
        <v>13614</v>
      </c>
      <c r="HSN1" s="1" t="s">
        <v>13614</v>
      </c>
      <c r="HSO1" s="1" t="s">
        <v>13614</v>
      </c>
      <c r="HSP1" s="1" t="s">
        <v>13614</v>
      </c>
      <c r="HSQ1" s="1" t="s">
        <v>13614</v>
      </c>
      <c r="HSR1" s="1" t="s">
        <v>13614</v>
      </c>
      <c r="HSS1" s="1" t="s">
        <v>13614</v>
      </c>
      <c r="HST1" s="1" t="s">
        <v>13614</v>
      </c>
      <c r="HSU1" s="1" t="s">
        <v>13614</v>
      </c>
      <c r="HSV1" s="1" t="s">
        <v>13614</v>
      </c>
      <c r="HSW1" s="1" t="s">
        <v>13614</v>
      </c>
      <c r="HSX1" s="1" t="s">
        <v>13614</v>
      </c>
      <c r="HSY1" s="1" t="s">
        <v>13614</v>
      </c>
      <c r="HSZ1" s="1" t="s">
        <v>13614</v>
      </c>
      <c r="HTA1" s="1" t="s">
        <v>13614</v>
      </c>
      <c r="HTB1" s="1" t="s">
        <v>13614</v>
      </c>
      <c r="HTC1" s="1" t="s">
        <v>13614</v>
      </c>
      <c r="HTD1" s="1" t="s">
        <v>13614</v>
      </c>
      <c r="HTE1" s="1" t="s">
        <v>13614</v>
      </c>
      <c r="HTF1" s="1" t="s">
        <v>13614</v>
      </c>
      <c r="HTG1" s="1" t="s">
        <v>13614</v>
      </c>
      <c r="HTH1" s="1" t="s">
        <v>13614</v>
      </c>
      <c r="HTI1" s="1" t="s">
        <v>13614</v>
      </c>
      <c r="HTJ1" s="1" t="s">
        <v>13614</v>
      </c>
      <c r="HTK1" s="1" t="s">
        <v>13614</v>
      </c>
      <c r="HTL1" s="1" t="s">
        <v>13614</v>
      </c>
      <c r="HTM1" s="1" t="s">
        <v>13614</v>
      </c>
      <c r="HTN1" s="1" t="s">
        <v>13614</v>
      </c>
      <c r="HTO1" s="1" t="s">
        <v>13614</v>
      </c>
      <c r="HTP1" s="1" t="s">
        <v>13614</v>
      </c>
      <c r="HTQ1" s="1" t="s">
        <v>13614</v>
      </c>
      <c r="HTR1" s="1" t="s">
        <v>13614</v>
      </c>
      <c r="HTS1" s="1" t="s">
        <v>13614</v>
      </c>
      <c r="HTT1" s="1" t="s">
        <v>13614</v>
      </c>
      <c r="HTU1" s="1" t="s">
        <v>13614</v>
      </c>
      <c r="HTV1" s="1" t="s">
        <v>13614</v>
      </c>
      <c r="HTW1" s="1" t="s">
        <v>13614</v>
      </c>
      <c r="HTX1" s="1" t="s">
        <v>13614</v>
      </c>
      <c r="HTY1" s="1" t="s">
        <v>13614</v>
      </c>
      <c r="HTZ1" s="1" t="s">
        <v>13614</v>
      </c>
      <c r="HUA1" s="1" t="s">
        <v>13614</v>
      </c>
      <c r="HUB1" s="1" t="s">
        <v>13614</v>
      </c>
      <c r="HUC1" s="1" t="s">
        <v>13614</v>
      </c>
      <c r="HUD1" s="1" t="s">
        <v>13614</v>
      </c>
      <c r="HUE1" s="1" t="s">
        <v>13614</v>
      </c>
      <c r="HUF1" s="1" t="s">
        <v>13614</v>
      </c>
      <c r="HUG1" s="1" t="s">
        <v>13614</v>
      </c>
      <c r="HUH1" s="1" t="s">
        <v>13614</v>
      </c>
      <c r="HUI1" s="1" t="s">
        <v>13614</v>
      </c>
      <c r="HUJ1" s="1" t="s">
        <v>13614</v>
      </c>
      <c r="HUK1" s="1" t="s">
        <v>13614</v>
      </c>
      <c r="HUL1" s="1" t="s">
        <v>13614</v>
      </c>
      <c r="HUM1" s="1" t="s">
        <v>13614</v>
      </c>
      <c r="HUN1" s="3" t="s">
        <v>13615</v>
      </c>
      <c r="HUO1" s="1" t="s">
        <v>13613</v>
      </c>
      <c r="HUP1" s="1" t="s">
        <v>13613</v>
      </c>
      <c r="HUQ1" s="1" t="s">
        <v>13613</v>
      </c>
      <c r="HUR1" s="1" t="s">
        <v>13613</v>
      </c>
      <c r="HUS1" s="1" t="s">
        <v>13613</v>
      </c>
      <c r="HUT1" s="1" t="s">
        <v>13613</v>
      </c>
      <c r="HUU1" s="1" t="s">
        <v>13613</v>
      </c>
      <c r="HUV1" s="1" t="s">
        <v>13613</v>
      </c>
      <c r="HUW1" s="1" t="s">
        <v>13613</v>
      </c>
      <c r="HUX1" s="1" t="s">
        <v>13613</v>
      </c>
      <c r="HUY1" s="1" t="s">
        <v>13613</v>
      </c>
      <c r="HUZ1" s="1" t="s">
        <v>13613</v>
      </c>
      <c r="HVA1" s="1" t="s">
        <v>13613</v>
      </c>
      <c r="HVB1" s="1" t="s">
        <v>13613</v>
      </c>
      <c r="HVC1" s="1" t="s">
        <v>13613</v>
      </c>
      <c r="HVD1" s="1" t="s">
        <v>13613</v>
      </c>
      <c r="HVF1" s="5" t="s">
        <v>95</v>
      </c>
      <c r="HVG1" s="5" t="s">
        <v>95</v>
      </c>
      <c r="HVH1" s="5" t="s">
        <v>95</v>
      </c>
      <c r="HVI1" s="5" t="s">
        <v>95</v>
      </c>
      <c r="HVJ1" s="5" t="s">
        <v>95</v>
      </c>
      <c r="HVK1" s="5" t="s">
        <v>95</v>
      </c>
      <c r="HVL1" s="5" t="s">
        <v>95</v>
      </c>
      <c r="HVM1" s="5" t="s">
        <v>95</v>
      </c>
      <c r="HVN1" s="5" t="s">
        <v>95</v>
      </c>
      <c r="HVO1" s="5" t="s">
        <v>95</v>
      </c>
      <c r="HVP1" s="5" t="s">
        <v>95</v>
      </c>
      <c r="HVQ1" s="5" t="s">
        <v>95</v>
      </c>
      <c r="HVR1" s="5" t="s">
        <v>95</v>
      </c>
      <c r="HVS1" s="5" t="s">
        <v>95</v>
      </c>
      <c r="HVT1" s="5" t="s">
        <v>95</v>
      </c>
      <c r="HVU1" s="5" t="s">
        <v>95</v>
      </c>
      <c r="HVW1" s="5" t="s">
        <v>13614</v>
      </c>
      <c r="HVX1" s="5" t="s">
        <v>13614</v>
      </c>
      <c r="HVY1" s="5" t="s">
        <v>13614</v>
      </c>
      <c r="HVZ1" s="5" t="s">
        <v>13614</v>
      </c>
      <c r="HWA1" s="5" t="s">
        <v>13614</v>
      </c>
      <c r="HWB1" s="5" t="s">
        <v>13614</v>
      </c>
      <c r="HWC1" s="5" t="s">
        <v>13614</v>
      </c>
      <c r="HWD1" s="5" t="s">
        <v>13614</v>
      </c>
      <c r="HWE1" s="5" t="s">
        <v>13614</v>
      </c>
      <c r="HWF1" s="5" t="s">
        <v>13614</v>
      </c>
      <c r="HWG1" s="5" t="s">
        <v>13614</v>
      </c>
      <c r="HWH1" s="5" t="s">
        <v>13614</v>
      </c>
      <c r="HWI1" s="5" t="s">
        <v>13614</v>
      </c>
      <c r="HWJ1" s="5" t="s">
        <v>13614</v>
      </c>
      <c r="HWK1" s="5" t="s">
        <v>13614</v>
      </c>
      <c r="HWL1" s="5" t="s">
        <v>13614</v>
      </c>
      <c r="HWM1" s="3" t="s">
        <v>13616</v>
      </c>
      <c r="HWN1" s="3" t="s">
        <v>13613</v>
      </c>
      <c r="HWO1" s="3" t="s">
        <v>13613</v>
      </c>
      <c r="HWP1" s="3" t="s">
        <v>13613</v>
      </c>
      <c r="HWQ1" s="3" t="s">
        <v>13613</v>
      </c>
      <c r="HWR1" s="3" t="s">
        <v>13613</v>
      </c>
      <c r="HWS1" s="3" t="s">
        <v>13613</v>
      </c>
      <c r="HWT1" s="3" t="s">
        <v>13613</v>
      </c>
      <c r="HWU1" s="3" t="s">
        <v>13613</v>
      </c>
      <c r="HWW1" s="3" t="s">
        <v>95</v>
      </c>
      <c r="HWX1" s="3" t="s">
        <v>95</v>
      </c>
      <c r="HWY1" s="3" t="s">
        <v>95</v>
      </c>
      <c r="HWZ1" s="3" t="s">
        <v>95</v>
      </c>
      <c r="HXA1" s="3" t="s">
        <v>95</v>
      </c>
      <c r="HXB1" s="3" t="s">
        <v>95</v>
      </c>
      <c r="HXC1" s="3" t="s">
        <v>95</v>
      </c>
      <c r="HXD1" s="3" t="s">
        <v>95</v>
      </c>
      <c r="HXF1" s="3" t="s">
        <v>13614</v>
      </c>
      <c r="HXG1" s="3" t="s">
        <v>13614</v>
      </c>
      <c r="HXH1" s="3" t="s">
        <v>13614</v>
      </c>
      <c r="HXI1" s="3" t="s">
        <v>13614</v>
      </c>
      <c r="HXJ1" s="3" t="s">
        <v>13614</v>
      </c>
      <c r="HXK1" s="3" t="s">
        <v>13614</v>
      </c>
      <c r="HXL1" s="3" t="s">
        <v>13614</v>
      </c>
      <c r="HXM1" s="3" t="s">
        <v>13614</v>
      </c>
    </row>
    <row r="2" ht="161.4" customHeight="1" spans="1:1024 1025:6047">
      <c r="A2" s="6" t="s">
        <v>12465</v>
      </c>
      <c r="B2" s="6" t="s">
        <v>13617</v>
      </c>
      <c r="C2" s="7" t="s">
        <v>13618</v>
      </c>
      <c r="D2" s="8" t="str">
        <f ca="1">IF(COUNTIF(D4:F6,"请在*")&gt;0,"审核不通过，请按下面提示逐项检查！",IF(内置数据!OA1="定","新版，审核通过可以上报！","请使用2025年1月25日的新版表格填报！"))</f>
        <v>审核不通过，请按下面提示逐项检查！</v>
      </c>
      <c r="E2" s="8"/>
      <c r="F2" s="8"/>
      <c r="G2" s="7" t="s">
        <v>13619</v>
      </c>
      <c r="H2" s="9" t="s">
        <v>13620</v>
      </c>
      <c r="I2" s="9" t="s">
        <v>13621</v>
      </c>
      <c r="J2" s="9" t="s">
        <v>13622</v>
      </c>
      <c r="K2" s="9" t="s">
        <v>13623</v>
      </c>
      <c r="L2" s="9" t="s">
        <v>13624</v>
      </c>
      <c r="M2" s="9" t="s">
        <v>13625</v>
      </c>
      <c r="N2" s="9" t="s">
        <v>13626</v>
      </c>
      <c r="O2" s="9" t="s">
        <v>13627</v>
      </c>
      <c r="P2" s="9" t="s">
        <v>13628</v>
      </c>
      <c r="Q2" s="9" t="s">
        <v>13629</v>
      </c>
      <c r="R2" s="9" t="s">
        <v>13630</v>
      </c>
      <c r="S2" s="9" t="s">
        <v>13631</v>
      </c>
      <c r="T2" s="9" t="s">
        <v>13632</v>
      </c>
      <c r="U2" s="9" t="s">
        <v>13633</v>
      </c>
      <c r="V2" s="9" t="s">
        <v>13634</v>
      </c>
      <c r="W2" s="9" t="s">
        <v>13635</v>
      </c>
      <c r="X2" s="9"/>
      <c r="Y2" s="9" t="s">
        <v>13636</v>
      </c>
      <c r="Z2" s="9" t="s">
        <v>13637</v>
      </c>
      <c r="AA2" s="9" t="s">
        <v>13638</v>
      </c>
      <c r="AB2" s="9" t="s">
        <v>13639</v>
      </c>
      <c r="AC2" s="9" t="s">
        <v>13640</v>
      </c>
      <c r="AD2" s="9" t="s">
        <v>13641</v>
      </c>
      <c r="AE2" s="9" t="s">
        <v>13642</v>
      </c>
      <c r="AF2" s="9" t="s">
        <v>13643</v>
      </c>
      <c r="AG2" s="9" t="s">
        <v>13644</v>
      </c>
      <c r="AH2" s="9"/>
      <c r="AI2" s="6" t="s">
        <v>9809</v>
      </c>
      <c r="AJ2" s="9"/>
      <c r="AK2" s="9" t="s">
        <v>13645</v>
      </c>
      <c r="AL2" s="9" t="s">
        <v>13646</v>
      </c>
      <c r="AM2" s="9" t="s">
        <v>13647</v>
      </c>
      <c r="AN2" s="9" t="s">
        <v>13648</v>
      </c>
      <c r="AO2" s="9" t="s">
        <v>13649</v>
      </c>
      <c r="AP2" s="9" t="s">
        <v>13650</v>
      </c>
      <c r="AQ2" s="9" t="s">
        <v>13651</v>
      </c>
      <c r="AR2" s="9" t="s">
        <v>13652</v>
      </c>
      <c r="AS2" s="9" t="s">
        <v>13653</v>
      </c>
      <c r="AT2" s="9" t="s">
        <v>13654</v>
      </c>
      <c r="AU2" s="9" t="s">
        <v>13655</v>
      </c>
      <c r="AV2" s="9" t="s">
        <v>13656</v>
      </c>
      <c r="AW2" s="9" t="s">
        <v>13657</v>
      </c>
      <c r="AX2" s="9" t="s">
        <v>13658</v>
      </c>
      <c r="AY2" s="9" t="s">
        <v>13659</v>
      </c>
      <c r="AZ2" s="9" t="s">
        <v>13660</v>
      </c>
      <c r="BA2" s="9" t="s">
        <v>13661</v>
      </c>
      <c r="BB2" s="9" t="s">
        <v>13662</v>
      </c>
      <c r="BC2" s="9" t="s">
        <v>13663</v>
      </c>
      <c r="BD2" s="9" t="s">
        <v>13664</v>
      </c>
      <c r="BE2" s="9" t="s">
        <v>13665</v>
      </c>
      <c r="BF2" s="9" t="s">
        <v>13666</v>
      </c>
      <c r="BG2" s="9" t="s">
        <v>13667</v>
      </c>
      <c r="BH2" s="9" t="s">
        <v>13668</v>
      </c>
      <c r="BI2" s="9" t="s">
        <v>13669</v>
      </c>
      <c r="BJ2" s="9" t="s">
        <v>13670</v>
      </c>
      <c r="BK2" s="9" t="s">
        <v>13671</v>
      </c>
      <c r="BL2" s="9" t="s">
        <v>13672</v>
      </c>
      <c r="BM2" s="9" t="s">
        <v>13673</v>
      </c>
      <c r="BN2" s="9" t="s">
        <v>13674</v>
      </c>
      <c r="BO2" s="9" t="s">
        <v>13675</v>
      </c>
      <c r="BP2" s="9" t="s">
        <v>13676</v>
      </c>
      <c r="BQ2" s="9" t="s">
        <v>13677</v>
      </c>
      <c r="BR2" s="9" t="s">
        <v>13678</v>
      </c>
      <c r="BS2" s="9" t="s">
        <v>13679</v>
      </c>
      <c r="BT2" s="9" t="s">
        <v>13680</v>
      </c>
      <c r="BU2" s="9" t="s">
        <v>13681</v>
      </c>
      <c r="BV2" s="9" t="s">
        <v>13682</v>
      </c>
      <c r="BW2" s="9" t="s">
        <v>13683</v>
      </c>
      <c r="BX2" s="9" t="s">
        <v>13684</v>
      </c>
      <c r="BY2" s="9" t="s">
        <v>13685</v>
      </c>
      <c r="BZ2" s="9" t="s">
        <v>13686</v>
      </c>
      <c r="CA2" s="9" t="s">
        <v>13687</v>
      </c>
      <c r="CB2" s="9" t="s">
        <v>13688</v>
      </c>
      <c r="CC2" s="9" t="s">
        <v>13689</v>
      </c>
      <c r="CD2" s="9" t="s">
        <v>13690</v>
      </c>
      <c r="CE2" s="9" t="s">
        <v>13691</v>
      </c>
      <c r="CF2" s="9" t="s">
        <v>13692</v>
      </c>
      <c r="CG2" s="9" t="s">
        <v>13693</v>
      </c>
      <c r="CH2" s="9" t="s">
        <v>13694</v>
      </c>
      <c r="CI2" s="9" t="s">
        <v>13695</v>
      </c>
      <c r="CJ2" s="9" t="s">
        <v>13696</v>
      </c>
      <c r="CK2" s="9" t="s">
        <v>13697</v>
      </c>
      <c r="CL2" s="9" t="s">
        <v>13698</v>
      </c>
      <c r="CM2" s="9" t="s">
        <v>13699</v>
      </c>
      <c r="CN2" s="9" t="s">
        <v>13700</v>
      </c>
      <c r="CO2" s="9" t="s">
        <v>13701</v>
      </c>
      <c r="CP2" s="9" t="s">
        <v>13702</v>
      </c>
      <c r="CQ2" s="9" t="s">
        <v>13703</v>
      </c>
      <c r="CR2" s="9" t="s">
        <v>13704</v>
      </c>
      <c r="CS2" s="9" t="s">
        <v>13705</v>
      </c>
      <c r="CT2" s="9" t="s">
        <v>13706</v>
      </c>
      <c r="CU2" s="9" t="s">
        <v>13707</v>
      </c>
      <c r="CV2" s="9" t="s">
        <v>13708</v>
      </c>
      <c r="CW2" s="9" t="s">
        <v>13709</v>
      </c>
      <c r="CX2" s="9" t="s">
        <v>13710</v>
      </c>
      <c r="CY2" s="9" t="s">
        <v>13711</v>
      </c>
      <c r="CZ2" s="9" t="s">
        <v>13712</v>
      </c>
      <c r="DA2" s="9" t="s">
        <v>13713</v>
      </c>
      <c r="DB2" s="9" t="s">
        <v>13714</v>
      </c>
      <c r="DC2" s="9" t="s">
        <v>13715</v>
      </c>
      <c r="DD2" s="9" t="s">
        <v>13716</v>
      </c>
      <c r="DE2" s="9" t="s">
        <v>13717</v>
      </c>
      <c r="DF2" s="9" t="s">
        <v>13718</v>
      </c>
      <c r="DG2" s="9" t="s">
        <v>13719</v>
      </c>
      <c r="DH2" s="9" t="s">
        <v>13720</v>
      </c>
      <c r="DI2" s="9" t="s">
        <v>13721</v>
      </c>
      <c r="DJ2" s="9" t="s">
        <v>13722</v>
      </c>
      <c r="DK2" s="9" t="s">
        <v>13723</v>
      </c>
      <c r="DL2" s="9" t="s">
        <v>13724</v>
      </c>
      <c r="DM2" s="9" t="s">
        <v>13725</v>
      </c>
      <c r="DN2" s="9" t="s">
        <v>13726</v>
      </c>
      <c r="DO2" s="9" t="s">
        <v>13727</v>
      </c>
      <c r="DP2" s="9" t="s">
        <v>13728</v>
      </c>
      <c r="DQ2" s="9" t="s">
        <v>13729</v>
      </c>
      <c r="DR2" s="9" t="s">
        <v>13730</v>
      </c>
      <c r="DS2" s="9" t="s">
        <v>13731</v>
      </c>
      <c r="DT2" s="9" t="s">
        <v>13732</v>
      </c>
      <c r="DU2" s="9" t="s">
        <v>13733</v>
      </c>
      <c r="DV2" s="9" t="s">
        <v>13734</v>
      </c>
      <c r="DW2" s="9" t="s">
        <v>13735</v>
      </c>
      <c r="DX2" s="9" t="s">
        <v>13736</v>
      </c>
      <c r="DY2" s="9" t="s">
        <v>13737</v>
      </c>
      <c r="DZ2" s="9" t="s">
        <v>13738</v>
      </c>
      <c r="EA2" s="9" t="s">
        <v>13739</v>
      </c>
      <c r="EB2" s="9" t="s">
        <v>13740</v>
      </c>
      <c r="EC2" s="9" t="s">
        <v>13741</v>
      </c>
      <c r="ED2" s="9" t="s">
        <v>13742</v>
      </c>
      <c r="EE2" s="9" t="s">
        <v>13743</v>
      </c>
      <c r="EF2" s="9" t="s">
        <v>13744</v>
      </c>
      <c r="EG2" s="9" t="s">
        <v>13745</v>
      </c>
      <c r="EH2" s="9" t="s">
        <v>13746</v>
      </c>
      <c r="EI2" s="9" t="s">
        <v>13747</v>
      </c>
      <c r="EJ2" s="9" t="s">
        <v>13748</v>
      </c>
      <c r="EK2" s="9" t="s">
        <v>13749</v>
      </c>
      <c r="EL2" s="9" t="s">
        <v>13750</v>
      </c>
      <c r="EM2" s="9" t="s">
        <v>13751</v>
      </c>
      <c r="EN2" s="9" t="s">
        <v>13752</v>
      </c>
      <c r="EO2" s="9" t="s">
        <v>13753</v>
      </c>
      <c r="EP2" s="9" t="s">
        <v>13754</v>
      </c>
      <c r="EQ2" s="9" t="s">
        <v>13755</v>
      </c>
      <c r="ER2" s="9" t="s">
        <v>13756</v>
      </c>
      <c r="ES2" s="9" t="s">
        <v>13757</v>
      </c>
      <c r="ET2" s="9" t="s">
        <v>13758</v>
      </c>
      <c r="EU2" s="9" t="s">
        <v>13759</v>
      </c>
      <c r="EV2" s="9" t="s">
        <v>13760</v>
      </c>
      <c r="EW2" s="9" t="s">
        <v>13761</v>
      </c>
      <c r="EX2" s="9" t="s">
        <v>13762</v>
      </c>
      <c r="EY2" s="9" t="s">
        <v>13763</v>
      </c>
      <c r="EZ2" s="9" t="s">
        <v>13764</v>
      </c>
      <c r="FA2" s="9" t="s">
        <v>13765</v>
      </c>
      <c r="FB2" s="9" t="s">
        <v>13766</v>
      </c>
      <c r="FC2" s="9" t="s">
        <v>13767</v>
      </c>
      <c r="FD2" s="9" t="s">
        <v>13768</v>
      </c>
      <c r="FE2" s="9" t="s">
        <v>13769</v>
      </c>
      <c r="FF2" s="9" t="s">
        <v>13770</v>
      </c>
      <c r="FG2" s="9" t="s">
        <v>13771</v>
      </c>
      <c r="FH2" s="9" t="s">
        <v>13772</v>
      </c>
      <c r="FI2" s="9" t="s">
        <v>13773</v>
      </c>
      <c r="FJ2" s="9" t="s">
        <v>13774</v>
      </c>
      <c r="FK2" s="9" t="s">
        <v>13775</v>
      </c>
      <c r="FL2" s="9" t="s">
        <v>13776</v>
      </c>
      <c r="FM2" s="9" t="s">
        <v>13777</v>
      </c>
      <c r="FN2" s="9" t="s">
        <v>13778</v>
      </c>
      <c r="FO2" s="9" t="s">
        <v>13779</v>
      </c>
      <c r="FP2" s="9" t="s">
        <v>13780</v>
      </c>
      <c r="FQ2" s="9" t="s">
        <v>13781</v>
      </c>
      <c r="FR2" s="9" t="s">
        <v>13782</v>
      </c>
      <c r="FS2" s="9" t="s">
        <v>13783</v>
      </c>
      <c r="FT2" s="9" t="s">
        <v>13784</v>
      </c>
      <c r="FU2" s="9" t="s">
        <v>13785</v>
      </c>
      <c r="FV2" s="9" t="s">
        <v>13786</v>
      </c>
      <c r="FW2" s="9" t="s">
        <v>13787</v>
      </c>
      <c r="FX2" s="9" t="s">
        <v>13788</v>
      </c>
      <c r="FY2" s="9" t="s">
        <v>13789</v>
      </c>
      <c r="FZ2" s="9" t="s">
        <v>13790</v>
      </c>
      <c r="GA2" s="9" t="s">
        <v>13791</v>
      </c>
      <c r="GB2" s="9" t="s">
        <v>13792</v>
      </c>
      <c r="GC2" s="9" t="s">
        <v>13793</v>
      </c>
      <c r="GD2" s="9" t="s">
        <v>13794</v>
      </c>
      <c r="GE2" s="9" t="s">
        <v>13795</v>
      </c>
      <c r="GF2" s="9" t="s">
        <v>13796</v>
      </c>
      <c r="GG2" s="9" t="s">
        <v>13797</v>
      </c>
      <c r="GH2" s="9" t="s">
        <v>13798</v>
      </c>
      <c r="GI2" s="9" t="s">
        <v>13799</v>
      </c>
      <c r="GJ2" s="9" t="s">
        <v>13800</v>
      </c>
      <c r="GK2" s="9" t="s">
        <v>13801</v>
      </c>
      <c r="GL2" s="9" t="s">
        <v>13802</v>
      </c>
      <c r="GM2" s="9" t="s">
        <v>13803</v>
      </c>
      <c r="GN2" s="9" t="s">
        <v>13804</v>
      </c>
      <c r="GO2" s="9" t="s">
        <v>13805</v>
      </c>
      <c r="GP2" s="9" t="s">
        <v>13806</v>
      </c>
      <c r="GQ2" s="9" t="s">
        <v>13807</v>
      </c>
      <c r="GR2" s="9" t="s">
        <v>13808</v>
      </c>
      <c r="GS2" s="9" t="s">
        <v>13809</v>
      </c>
      <c r="GT2" s="9" t="s">
        <v>13810</v>
      </c>
      <c r="GU2" s="9" t="s">
        <v>13811</v>
      </c>
      <c r="GV2" s="9" t="s">
        <v>13812</v>
      </c>
      <c r="GW2" s="9" t="s">
        <v>13813</v>
      </c>
      <c r="GX2" s="9" t="s">
        <v>13814</v>
      </c>
      <c r="GY2" s="9" t="s">
        <v>13815</v>
      </c>
      <c r="GZ2" s="9" t="s">
        <v>13816</v>
      </c>
      <c r="HA2" s="9" t="s">
        <v>13817</v>
      </c>
      <c r="HB2" s="9" t="s">
        <v>13818</v>
      </c>
      <c r="HC2" s="9" t="s">
        <v>13819</v>
      </c>
      <c r="HD2" s="9" t="s">
        <v>13820</v>
      </c>
      <c r="HE2" s="9" t="s">
        <v>13821</v>
      </c>
      <c r="HF2" s="9" t="s">
        <v>13822</v>
      </c>
      <c r="HG2" s="9" t="s">
        <v>13823</v>
      </c>
      <c r="HH2" s="9" t="s">
        <v>13824</v>
      </c>
      <c r="HI2" s="9" t="s">
        <v>13825</v>
      </c>
      <c r="HJ2" s="9" t="s">
        <v>13826</v>
      </c>
      <c r="HK2" s="9" t="s">
        <v>13827</v>
      </c>
      <c r="HL2" s="9" t="s">
        <v>13828</v>
      </c>
      <c r="HM2" s="9" t="s">
        <v>13829</v>
      </c>
      <c r="HN2" s="9" t="s">
        <v>13830</v>
      </c>
      <c r="HO2" s="9" t="s">
        <v>13831</v>
      </c>
      <c r="HP2" s="9" t="s">
        <v>13832</v>
      </c>
      <c r="HQ2" s="9" t="s">
        <v>13833</v>
      </c>
      <c r="HR2" s="9" t="s">
        <v>13834</v>
      </c>
      <c r="HS2" s="9" t="s">
        <v>13835</v>
      </c>
      <c r="HT2" s="9" t="s">
        <v>13836</v>
      </c>
      <c r="HU2" s="9" t="s">
        <v>13837</v>
      </c>
      <c r="HV2" s="9" t="s">
        <v>13838</v>
      </c>
      <c r="HW2" s="9" t="s">
        <v>13839</v>
      </c>
      <c r="HX2" s="9" t="s">
        <v>13840</v>
      </c>
      <c r="HY2" s="9" t="s">
        <v>13841</v>
      </c>
      <c r="HZ2" s="9" t="s">
        <v>13842</v>
      </c>
      <c r="IA2" s="9" t="s">
        <v>13843</v>
      </c>
      <c r="IB2" s="9" t="s">
        <v>13844</v>
      </c>
      <c r="IC2" s="9" t="s">
        <v>13845</v>
      </c>
      <c r="ID2" s="9" t="s">
        <v>13846</v>
      </c>
      <c r="IE2" s="9" t="s">
        <v>13847</v>
      </c>
      <c r="IF2" s="9" t="s">
        <v>13848</v>
      </c>
      <c r="IG2" s="9" t="s">
        <v>13849</v>
      </c>
      <c r="IH2" s="9" t="s">
        <v>13850</v>
      </c>
      <c r="II2" s="9" t="s">
        <v>13851</v>
      </c>
      <c r="IJ2" s="9" t="s">
        <v>13852</v>
      </c>
      <c r="IK2" s="9" t="s">
        <v>13853</v>
      </c>
      <c r="IL2" s="9" t="s">
        <v>13854</v>
      </c>
      <c r="IM2" s="9" t="s">
        <v>13855</v>
      </c>
      <c r="IN2" s="9" t="s">
        <v>13856</v>
      </c>
      <c r="IO2" s="9" t="s">
        <v>13857</v>
      </c>
      <c r="IP2" s="9" t="s">
        <v>13858</v>
      </c>
      <c r="IQ2" s="9" t="s">
        <v>13859</v>
      </c>
      <c r="IR2" s="9" t="s">
        <v>13860</v>
      </c>
      <c r="IS2" s="9" t="s">
        <v>13861</v>
      </c>
      <c r="IT2" s="9"/>
      <c r="IU2" s="6" t="s">
        <v>10247</v>
      </c>
      <c r="IV2" s="9"/>
      <c r="IW2" s="9" t="s">
        <v>13862</v>
      </c>
      <c r="IX2" s="9" t="s">
        <v>13863</v>
      </c>
      <c r="IY2" s="9" t="s">
        <v>13864</v>
      </c>
      <c r="IZ2" s="9" t="s">
        <v>13865</v>
      </c>
      <c r="JA2" s="9" t="s">
        <v>13866</v>
      </c>
      <c r="JB2" s="9" t="s">
        <v>13867</v>
      </c>
      <c r="JC2" s="9" t="s">
        <v>13868</v>
      </c>
      <c r="JD2" s="9" t="s">
        <v>13869</v>
      </c>
      <c r="JE2" s="9" t="s">
        <v>13870</v>
      </c>
      <c r="JF2" s="9" t="s">
        <v>13871</v>
      </c>
      <c r="JG2" s="9" t="s">
        <v>13872</v>
      </c>
      <c r="JH2" s="9" t="s">
        <v>13873</v>
      </c>
      <c r="JI2" s="9" t="s">
        <v>13874</v>
      </c>
      <c r="JJ2" s="9" t="s">
        <v>13875</v>
      </c>
      <c r="JK2" s="9" t="s">
        <v>13876</v>
      </c>
      <c r="JL2" s="9" t="s">
        <v>13877</v>
      </c>
      <c r="JM2" s="9" t="s">
        <v>13878</v>
      </c>
      <c r="JN2" s="9" t="s">
        <v>13879</v>
      </c>
      <c r="JO2" s="9" t="s">
        <v>13880</v>
      </c>
      <c r="JP2" s="9" t="s">
        <v>13881</v>
      </c>
      <c r="JQ2" s="9" t="s">
        <v>13882</v>
      </c>
      <c r="JR2" s="9" t="s">
        <v>13883</v>
      </c>
      <c r="JS2" s="9" t="s">
        <v>13884</v>
      </c>
      <c r="JT2" s="9" t="s">
        <v>13885</v>
      </c>
      <c r="JU2" s="9" t="s">
        <v>13886</v>
      </c>
      <c r="JV2" s="9" t="s">
        <v>13887</v>
      </c>
      <c r="JW2" s="9" t="s">
        <v>13888</v>
      </c>
      <c r="JX2" s="9" t="s">
        <v>13889</v>
      </c>
      <c r="JY2" s="9" t="s">
        <v>13890</v>
      </c>
      <c r="JZ2" s="9" t="s">
        <v>13891</v>
      </c>
      <c r="KA2" s="9" t="s">
        <v>13892</v>
      </c>
      <c r="KB2" s="9" t="s">
        <v>13893</v>
      </c>
      <c r="KC2" s="9" t="s">
        <v>13894</v>
      </c>
      <c r="KD2" s="9" t="s">
        <v>13895</v>
      </c>
      <c r="KE2" s="9" t="s">
        <v>13896</v>
      </c>
      <c r="KF2" s="9" t="s">
        <v>13897</v>
      </c>
      <c r="KG2" s="9" t="s">
        <v>13898</v>
      </c>
      <c r="KH2" s="9" t="s">
        <v>13899</v>
      </c>
      <c r="KI2" s="9" t="s">
        <v>13900</v>
      </c>
      <c r="KJ2" s="9" t="s">
        <v>13901</v>
      </c>
      <c r="KK2" s="9" t="s">
        <v>13902</v>
      </c>
      <c r="KL2" s="9" t="s">
        <v>13903</v>
      </c>
      <c r="KM2" s="9" t="s">
        <v>13904</v>
      </c>
      <c r="KN2" s="9" t="s">
        <v>13905</v>
      </c>
      <c r="KO2" s="9" t="s">
        <v>13906</v>
      </c>
      <c r="KP2" s="9" t="s">
        <v>13907</v>
      </c>
      <c r="KQ2" s="9" t="s">
        <v>13908</v>
      </c>
      <c r="KR2" s="9" t="s">
        <v>13909</v>
      </c>
      <c r="KS2" s="9" t="s">
        <v>13910</v>
      </c>
      <c r="KT2" s="9" t="s">
        <v>13911</v>
      </c>
      <c r="KU2" s="9" t="s">
        <v>13912</v>
      </c>
      <c r="KV2" s="9" t="s">
        <v>13913</v>
      </c>
      <c r="KW2" s="9" t="s">
        <v>13914</v>
      </c>
      <c r="KX2" s="9" t="s">
        <v>13915</v>
      </c>
      <c r="KY2" s="9" t="s">
        <v>13916</v>
      </c>
      <c r="KZ2" s="9" t="s">
        <v>13917</v>
      </c>
      <c r="LA2" s="9" t="s">
        <v>13918</v>
      </c>
      <c r="LB2" s="9" t="s">
        <v>13919</v>
      </c>
      <c r="LC2" s="9" t="s">
        <v>13920</v>
      </c>
      <c r="LD2" s="9" t="s">
        <v>13921</v>
      </c>
      <c r="LE2" s="9" t="s">
        <v>13922</v>
      </c>
      <c r="LF2" s="9" t="s">
        <v>13923</v>
      </c>
      <c r="LG2" s="9" t="s">
        <v>13924</v>
      </c>
      <c r="LH2" s="9" t="s">
        <v>13925</v>
      </c>
      <c r="LI2" s="9" t="s">
        <v>13926</v>
      </c>
      <c r="LJ2" s="9" t="s">
        <v>13927</v>
      </c>
      <c r="LK2" s="9" t="s">
        <v>13928</v>
      </c>
      <c r="LL2" s="9" t="s">
        <v>13929</v>
      </c>
      <c r="LM2" s="9" t="s">
        <v>13930</v>
      </c>
      <c r="LN2" s="9" t="s">
        <v>13931</v>
      </c>
      <c r="LO2" s="9" t="s">
        <v>13932</v>
      </c>
      <c r="LP2" s="9" t="s">
        <v>13933</v>
      </c>
      <c r="LQ2" s="9" t="s">
        <v>13934</v>
      </c>
      <c r="LR2" s="9" t="s">
        <v>13935</v>
      </c>
      <c r="LS2" s="9" t="s">
        <v>13936</v>
      </c>
      <c r="LT2" s="9" t="s">
        <v>13937</v>
      </c>
      <c r="LU2" s="9" t="s">
        <v>13938</v>
      </c>
      <c r="LV2" s="9" t="s">
        <v>13939</v>
      </c>
      <c r="LW2" s="9" t="s">
        <v>13940</v>
      </c>
      <c r="LX2" s="9" t="s">
        <v>13941</v>
      </c>
      <c r="LY2" s="9" t="s">
        <v>13942</v>
      </c>
      <c r="LZ2" s="9" t="s">
        <v>13943</v>
      </c>
      <c r="MA2" s="9" t="s">
        <v>13944</v>
      </c>
      <c r="MB2" s="9" t="s">
        <v>13945</v>
      </c>
      <c r="MC2" s="9" t="s">
        <v>13946</v>
      </c>
      <c r="MD2" s="9" t="s">
        <v>13947</v>
      </c>
      <c r="ME2" s="9" t="s">
        <v>13948</v>
      </c>
      <c r="MF2" s="9" t="s">
        <v>13949</v>
      </c>
      <c r="MG2" s="9" t="s">
        <v>13950</v>
      </c>
      <c r="MH2" s="9" t="s">
        <v>13951</v>
      </c>
      <c r="MI2" s="9" t="s">
        <v>13952</v>
      </c>
      <c r="MJ2" s="9" t="s">
        <v>13953</v>
      </c>
      <c r="MK2" s="9" t="s">
        <v>13954</v>
      </c>
      <c r="ML2" s="9" t="s">
        <v>13955</v>
      </c>
      <c r="MM2" s="9" t="s">
        <v>13956</v>
      </c>
      <c r="MN2" s="9" t="s">
        <v>13957</v>
      </c>
      <c r="MO2" s="9" t="s">
        <v>13958</v>
      </c>
      <c r="MP2" s="9" t="s">
        <v>13959</v>
      </c>
      <c r="MQ2" s="9" t="s">
        <v>13960</v>
      </c>
      <c r="MR2" s="9" t="s">
        <v>13961</v>
      </c>
      <c r="MS2" s="9" t="s">
        <v>13962</v>
      </c>
      <c r="MT2" s="9" t="s">
        <v>13963</v>
      </c>
      <c r="MU2" s="9" t="s">
        <v>13964</v>
      </c>
      <c r="MV2" s="9" t="s">
        <v>13965</v>
      </c>
      <c r="MW2" s="9" t="s">
        <v>13966</v>
      </c>
      <c r="MX2" s="9" t="s">
        <v>13967</v>
      </c>
      <c r="MY2" s="9" t="s">
        <v>13968</v>
      </c>
      <c r="MZ2" s="9" t="s">
        <v>13969</v>
      </c>
      <c r="NA2" s="9" t="s">
        <v>13970</v>
      </c>
      <c r="NB2" s="9" t="s">
        <v>13971</v>
      </c>
      <c r="NC2" s="9" t="s">
        <v>13972</v>
      </c>
      <c r="ND2" s="9" t="s">
        <v>13973</v>
      </c>
      <c r="NE2" s="9" t="s">
        <v>13974</v>
      </c>
      <c r="NF2" s="9" t="s">
        <v>13975</v>
      </c>
      <c r="NG2" s="9" t="s">
        <v>13976</v>
      </c>
      <c r="NH2" s="9" t="s">
        <v>13977</v>
      </c>
      <c r="NI2" s="9" t="s">
        <v>13978</v>
      </c>
      <c r="NJ2" s="9" t="s">
        <v>13979</v>
      </c>
      <c r="NK2" s="9" t="s">
        <v>13980</v>
      </c>
      <c r="NL2" s="9" t="s">
        <v>13981</v>
      </c>
      <c r="NM2" s="9" t="s">
        <v>13982</v>
      </c>
      <c r="NN2" s="9" t="s">
        <v>13983</v>
      </c>
      <c r="NO2" s="9" t="s">
        <v>13984</v>
      </c>
      <c r="NP2" s="9" t="s">
        <v>13985</v>
      </c>
      <c r="NQ2" s="9" t="s">
        <v>13986</v>
      </c>
      <c r="NR2" s="9" t="s">
        <v>13987</v>
      </c>
      <c r="NS2" s="9" t="s">
        <v>13988</v>
      </c>
      <c r="NT2" s="9" t="s">
        <v>13989</v>
      </c>
      <c r="NU2" s="9" t="s">
        <v>13990</v>
      </c>
      <c r="NV2" s="9" t="s">
        <v>13991</v>
      </c>
      <c r="NW2" s="9" t="s">
        <v>13992</v>
      </c>
      <c r="NX2" s="9" t="s">
        <v>13993</v>
      </c>
      <c r="NY2" s="9" t="s">
        <v>13994</v>
      </c>
      <c r="NZ2" s="9" t="s">
        <v>13995</v>
      </c>
      <c r="OA2" s="9" t="s">
        <v>13996</v>
      </c>
      <c r="OB2" s="9" t="s">
        <v>13997</v>
      </c>
      <c r="OC2" s="9" t="s">
        <v>13998</v>
      </c>
      <c r="OD2" s="9" t="s">
        <v>13999</v>
      </c>
      <c r="OE2" s="9" t="s">
        <v>14000</v>
      </c>
      <c r="OF2" s="9" t="s">
        <v>14001</v>
      </c>
      <c r="OG2" s="9" t="s">
        <v>14002</v>
      </c>
      <c r="OH2" s="9" t="s">
        <v>14003</v>
      </c>
      <c r="OI2" s="9" t="s">
        <v>14004</v>
      </c>
      <c r="OJ2" s="9" t="s">
        <v>14005</v>
      </c>
      <c r="OK2" s="9" t="s">
        <v>14006</v>
      </c>
      <c r="OL2" s="9" t="s">
        <v>14007</v>
      </c>
      <c r="OM2" s="9" t="s">
        <v>14008</v>
      </c>
      <c r="ON2" s="9" t="s">
        <v>14009</v>
      </c>
      <c r="OO2" s="9" t="s">
        <v>14010</v>
      </c>
      <c r="OP2" s="9" t="s">
        <v>14011</v>
      </c>
      <c r="OQ2" s="9" t="s">
        <v>14012</v>
      </c>
      <c r="OR2" s="9" t="s">
        <v>14013</v>
      </c>
      <c r="OS2" s="9" t="s">
        <v>14014</v>
      </c>
      <c r="OT2" s="9" t="s">
        <v>14015</v>
      </c>
      <c r="OU2" s="9" t="s">
        <v>14016</v>
      </c>
      <c r="OV2" s="9" t="s">
        <v>14017</v>
      </c>
      <c r="OW2" s="9" t="s">
        <v>14018</v>
      </c>
      <c r="OX2" s="9" t="s">
        <v>14019</v>
      </c>
      <c r="OY2" s="9" t="s">
        <v>14020</v>
      </c>
      <c r="OZ2" s="9" t="s">
        <v>14021</v>
      </c>
      <c r="PA2" s="9" t="s">
        <v>14022</v>
      </c>
      <c r="PB2" s="9" t="s">
        <v>14023</v>
      </c>
      <c r="PC2" s="9" t="s">
        <v>14024</v>
      </c>
      <c r="PD2" s="9" t="s">
        <v>14025</v>
      </c>
      <c r="PE2" s="9" t="s">
        <v>14026</v>
      </c>
      <c r="PF2" s="9" t="s">
        <v>14027</v>
      </c>
      <c r="PG2" s="9" t="s">
        <v>14028</v>
      </c>
      <c r="PH2" s="9" t="s">
        <v>14029</v>
      </c>
      <c r="PI2" s="9" t="s">
        <v>14030</v>
      </c>
      <c r="PJ2" s="9" t="s">
        <v>14031</v>
      </c>
      <c r="PK2" s="9" t="s">
        <v>14032</v>
      </c>
      <c r="PL2" s="9" t="s">
        <v>14033</v>
      </c>
      <c r="PM2" s="9" t="s">
        <v>14034</v>
      </c>
      <c r="PN2" s="9" t="s">
        <v>14035</v>
      </c>
      <c r="PO2" s="9" t="s">
        <v>14036</v>
      </c>
      <c r="PP2" s="9" t="s">
        <v>14037</v>
      </c>
      <c r="PQ2" s="9" t="s">
        <v>14038</v>
      </c>
      <c r="PR2" s="9" t="s">
        <v>14039</v>
      </c>
      <c r="PS2" s="9" t="s">
        <v>14040</v>
      </c>
      <c r="PT2" s="9" t="s">
        <v>14041</v>
      </c>
      <c r="PU2" s="9" t="s">
        <v>14042</v>
      </c>
      <c r="PV2" s="9" t="s">
        <v>14043</v>
      </c>
      <c r="PW2" s="9" t="s">
        <v>14044</v>
      </c>
      <c r="PX2" s="9" t="s">
        <v>14045</v>
      </c>
      <c r="PY2" s="9" t="s">
        <v>14046</v>
      </c>
      <c r="PZ2" s="9" t="s">
        <v>14047</v>
      </c>
      <c r="QA2" s="9" t="s">
        <v>14048</v>
      </c>
      <c r="QB2" s="9" t="s">
        <v>14049</v>
      </c>
      <c r="QC2" s="9" t="s">
        <v>14050</v>
      </c>
      <c r="QD2" s="9" t="s">
        <v>14051</v>
      </c>
      <c r="QE2" s="9" t="s">
        <v>14052</v>
      </c>
      <c r="QF2" s="9" t="s">
        <v>14053</v>
      </c>
      <c r="QG2" s="9" t="s">
        <v>14054</v>
      </c>
      <c r="QH2" s="9" t="s">
        <v>14055</v>
      </c>
      <c r="QI2" s="9" t="s">
        <v>14056</v>
      </c>
      <c r="QJ2" s="9" t="s">
        <v>14057</v>
      </c>
      <c r="QK2" s="9" t="s">
        <v>14058</v>
      </c>
      <c r="QL2" s="9" t="s">
        <v>14059</v>
      </c>
      <c r="QM2" s="9" t="s">
        <v>14060</v>
      </c>
      <c r="QN2" s="9" t="s">
        <v>14061</v>
      </c>
      <c r="QO2" s="9" t="s">
        <v>14062</v>
      </c>
      <c r="QP2" s="9" t="s">
        <v>14063</v>
      </c>
      <c r="QQ2" s="9" t="s">
        <v>14064</v>
      </c>
      <c r="QR2" s="9" t="s">
        <v>14065</v>
      </c>
      <c r="QS2" s="9" t="s">
        <v>14066</v>
      </c>
      <c r="QT2" s="9" t="s">
        <v>14067</v>
      </c>
      <c r="QU2" s="9" t="s">
        <v>14068</v>
      </c>
      <c r="QV2" s="9" t="s">
        <v>14069</v>
      </c>
      <c r="QW2" s="9" t="s">
        <v>14070</v>
      </c>
      <c r="QX2" s="9" t="s">
        <v>14071</v>
      </c>
      <c r="QY2" s="9" t="s">
        <v>14072</v>
      </c>
      <c r="QZ2" s="9" t="s">
        <v>14073</v>
      </c>
      <c r="RA2" s="9" t="s">
        <v>14074</v>
      </c>
      <c r="RB2" s="9" t="s">
        <v>14075</v>
      </c>
      <c r="RC2" s="9" t="s">
        <v>14076</v>
      </c>
      <c r="RD2" s="9" t="s">
        <v>14077</v>
      </c>
      <c r="RE2" s="9" t="s">
        <v>14078</v>
      </c>
      <c r="RF2" s="9" t="s">
        <v>14079</v>
      </c>
      <c r="RG2" s="9" t="s">
        <v>14080</v>
      </c>
      <c r="RH2" s="9" t="s">
        <v>14081</v>
      </c>
      <c r="RI2" s="9" t="s">
        <v>14082</v>
      </c>
      <c r="RJ2" s="9" t="s">
        <v>14083</v>
      </c>
      <c r="RK2" s="9" t="s">
        <v>14084</v>
      </c>
      <c r="RL2" s="9" t="s">
        <v>14085</v>
      </c>
      <c r="RM2" s="9" t="s">
        <v>14086</v>
      </c>
      <c r="RN2" s="9" t="s">
        <v>14087</v>
      </c>
      <c r="RO2" s="9" t="s">
        <v>14088</v>
      </c>
      <c r="RP2" s="9" t="s">
        <v>14089</v>
      </c>
      <c r="RQ2" s="9" t="s">
        <v>14090</v>
      </c>
      <c r="RR2" s="9" t="s">
        <v>14091</v>
      </c>
      <c r="RS2" s="9" t="s">
        <v>14092</v>
      </c>
      <c r="RT2" s="9" t="s">
        <v>14093</v>
      </c>
      <c r="RU2" s="9" t="s">
        <v>14094</v>
      </c>
      <c r="RV2" s="9" t="s">
        <v>14095</v>
      </c>
      <c r="RW2" s="9" t="s">
        <v>14096</v>
      </c>
      <c r="RX2" s="9" t="s">
        <v>14097</v>
      </c>
      <c r="RY2" s="9" t="s">
        <v>14098</v>
      </c>
      <c r="RZ2" s="9" t="s">
        <v>14099</v>
      </c>
      <c r="SA2" s="9" t="s">
        <v>14100</v>
      </c>
      <c r="SB2" s="9" t="s">
        <v>14101</v>
      </c>
      <c r="SC2" s="9" t="s">
        <v>14102</v>
      </c>
      <c r="SD2" s="9" t="s">
        <v>14103</v>
      </c>
      <c r="SE2" s="9" t="s">
        <v>14104</v>
      </c>
      <c r="SF2" s="9" t="s">
        <v>14105</v>
      </c>
      <c r="SG2" s="9" t="s">
        <v>14106</v>
      </c>
      <c r="SH2" s="9" t="s">
        <v>14107</v>
      </c>
      <c r="SI2" s="9" t="s">
        <v>14108</v>
      </c>
      <c r="SJ2" s="9" t="s">
        <v>14109</v>
      </c>
      <c r="SK2" s="9" t="s">
        <v>14110</v>
      </c>
      <c r="SL2" s="9" t="s">
        <v>14111</v>
      </c>
      <c r="SM2" s="9" t="s">
        <v>14112</v>
      </c>
      <c r="SN2" s="9" t="s">
        <v>14113</v>
      </c>
      <c r="SO2" s="9" t="s">
        <v>14114</v>
      </c>
      <c r="SP2" s="9" t="s">
        <v>14115</v>
      </c>
      <c r="SQ2" s="9" t="s">
        <v>14116</v>
      </c>
      <c r="SR2" s="9" t="s">
        <v>14117</v>
      </c>
      <c r="SS2" s="9" t="s">
        <v>14118</v>
      </c>
      <c r="ST2" s="9" t="s">
        <v>14119</v>
      </c>
      <c r="SU2" s="9" t="s">
        <v>14120</v>
      </c>
      <c r="SV2" s="9" t="s">
        <v>14121</v>
      </c>
      <c r="SW2" s="9" t="s">
        <v>14122</v>
      </c>
      <c r="SX2" s="9" t="s">
        <v>14123</v>
      </c>
      <c r="SY2" s="9" t="s">
        <v>14124</v>
      </c>
      <c r="SZ2" s="9" t="s">
        <v>14125</v>
      </c>
      <c r="TA2" s="9" t="s">
        <v>14126</v>
      </c>
      <c r="TB2" s="9" t="s">
        <v>14127</v>
      </c>
      <c r="TC2" s="9" t="s">
        <v>14128</v>
      </c>
      <c r="TD2" s="9" t="s">
        <v>14129</v>
      </c>
      <c r="TE2" s="9" t="s">
        <v>14130</v>
      </c>
      <c r="TF2" s="9" t="s">
        <v>14131</v>
      </c>
      <c r="TG2" s="9" t="s">
        <v>14132</v>
      </c>
      <c r="TH2" s="9" t="s">
        <v>14133</v>
      </c>
      <c r="TI2" s="9" t="s">
        <v>14134</v>
      </c>
      <c r="TJ2" s="9" t="s">
        <v>14135</v>
      </c>
      <c r="TK2" s="9" t="s">
        <v>14136</v>
      </c>
      <c r="TL2" s="9" t="s">
        <v>14137</v>
      </c>
      <c r="TM2" s="9" t="s">
        <v>14138</v>
      </c>
      <c r="TN2" s="9" t="s">
        <v>14139</v>
      </c>
      <c r="TO2" s="9" t="s">
        <v>14140</v>
      </c>
      <c r="TP2" s="9" t="s">
        <v>14141</v>
      </c>
      <c r="TQ2" s="9" t="s">
        <v>14142</v>
      </c>
      <c r="TR2" s="9" t="s">
        <v>14143</v>
      </c>
      <c r="TS2" s="9" t="s">
        <v>14144</v>
      </c>
      <c r="TT2" s="9" t="s">
        <v>14145</v>
      </c>
      <c r="TU2" s="9" t="s">
        <v>14146</v>
      </c>
      <c r="TV2" s="9" t="s">
        <v>14147</v>
      </c>
      <c r="TW2" s="9" t="s">
        <v>14148</v>
      </c>
      <c r="TX2" s="9" t="s">
        <v>14149</v>
      </c>
      <c r="TY2" s="9" t="s">
        <v>14150</v>
      </c>
      <c r="TZ2" s="9" t="s">
        <v>14151</v>
      </c>
      <c r="UA2" s="9" t="s">
        <v>14152</v>
      </c>
      <c r="UB2" s="9" t="s">
        <v>14153</v>
      </c>
      <c r="UC2" s="9" t="s">
        <v>14154</v>
      </c>
      <c r="UD2" s="9" t="s">
        <v>14155</v>
      </c>
      <c r="UE2" s="9" t="s">
        <v>14156</v>
      </c>
      <c r="UF2" s="9" t="s">
        <v>14157</v>
      </c>
      <c r="UG2" s="9" t="s">
        <v>14158</v>
      </c>
      <c r="UH2" s="9" t="s">
        <v>14159</v>
      </c>
      <c r="UI2" s="9" t="s">
        <v>14160</v>
      </c>
      <c r="UJ2" s="9" t="s">
        <v>14161</v>
      </c>
      <c r="UK2" s="9" t="s">
        <v>14162</v>
      </c>
      <c r="UL2" s="9" t="s">
        <v>14163</v>
      </c>
      <c r="UM2" s="9" t="s">
        <v>14164</v>
      </c>
      <c r="UN2" s="9" t="s">
        <v>14165</v>
      </c>
      <c r="UO2" s="9" t="s">
        <v>14166</v>
      </c>
      <c r="UP2" s="9" t="s">
        <v>14167</v>
      </c>
      <c r="UQ2" s="9" t="s">
        <v>14168</v>
      </c>
      <c r="UR2" s="9" t="s">
        <v>14169</v>
      </c>
      <c r="US2" s="9" t="s">
        <v>14170</v>
      </c>
      <c r="UT2" s="9" t="s">
        <v>14171</v>
      </c>
      <c r="UU2" s="9" t="s">
        <v>14172</v>
      </c>
      <c r="UV2" s="9" t="s">
        <v>14173</v>
      </c>
      <c r="UW2" s="9" t="s">
        <v>14174</v>
      </c>
      <c r="UX2" s="9" t="s">
        <v>14175</v>
      </c>
      <c r="UY2" s="9" t="s">
        <v>14176</v>
      </c>
      <c r="UZ2" s="9" t="s">
        <v>14177</v>
      </c>
      <c r="VA2" s="9" t="s">
        <v>14178</v>
      </c>
      <c r="VB2" s="9" t="s">
        <v>14179</v>
      </c>
      <c r="VC2" s="9" t="s">
        <v>14180</v>
      </c>
      <c r="VD2" s="9" t="s">
        <v>14181</v>
      </c>
      <c r="VE2" s="9" t="s">
        <v>14182</v>
      </c>
      <c r="VF2" s="9" t="s">
        <v>14183</v>
      </c>
      <c r="VG2" s="9" t="s">
        <v>14184</v>
      </c>
      <c r="VH2" s="9" t="s">
        <v>14185</v>
      </c>
      <c r="VI2" s="9" t="s">
        <v>14186</v>
      </c>
      <c r="VJ2" s="9" t="s">
        <v>14187</v>
      </c>
      <c r="VK2" s="9" t="s">
        <v>14188</v>
      </c>
      <c r="VL2" s="9" t="s">
        <v>14189</v>
      </c>
      <c r="VM2" s="9" t="s">
        <v>14190</v>
      </c>
      <c r="VN2" s="9" t="s">
        <v>14191</v>
      </c>
      <c r="VO2" s="9" t="s">
        <v>14192</v>
      </c>
      <c r="VP2" s="9" t="s">
        <v>14193</v>
      </c>
      <c r="VQ2" s="9" t="s">
        <v>14194</v>
      </c>
      <c r="VR2" s="9" t="s">
        <v>14195</v>
      </c>
      <c r="VS2" s="9" t="s">
        <v>14196</v>
      </c>
      <c r="VT2" s="9" t="s">
        <v>14197</v>
      </c>
      <c r="VU2" s="9" t="s">
        <v>14198</v>
      </c>
      <c r="VV2" s="9" t="s">
        <v>14199</v>
      </c>
      <c r="VW2" s="9" t="s">
        <v>14200</v>
      </c>
      <c r="VX2" s="9" t="s">
        <v>14201</v>
      </c>
      <c r="VY2" s="9" t="s">
        <v>14202</v>
      </c>
      <c r="VZ2" s="9" t="s">
        <v>14203</v>
      </c>
      <c r="WA2" s="9" t="s">
        <v>14204</v>
      </c>
      <c r="WB2" s="9" t="s">
        <v>14205</v>
      </c>
      <c r="WC2" s="9" t="s">
        <v>14206</v>
      </c>
      <c r="WD2" s="9" t="s">
        <v>14207</v>
      </c>
      <c r="WE2" s="9" t="s">
        <v>14208</v>
      </c>
      <c r="WF2" s="9" t="s">
        <v>14209</v>
      </c>
      <c r="WG2" s="9" t="s">
        <v>14210</v>
      </c>
      <c r="WH2" s="9" t="s">
        <v>14211</v>
      </c>
      <c r="WI2" s="9" t="s">
        <v>14212</v>
      </c>
      <c r="WJ2" s="9" t="s">
        <v>14213</v>
      </c>
      <c r="WK2" s="9" t="s">
        <v>14214</v>
      </c>
      <c r="WL2" s="9" t="s">
        <v>14215</v>
      </c>
      <c r="WM2" s="9" t="s">
        <v>14216</v>
      </c>
      <c r="WN2" s="9" t="s">
        <v>14217</v>
      </c>
      <c r="WO2" s="9" t="s">
        <v>14218</v>
      </c>
      <c r="WP2" s="9" t="s">
        <v>14219</v>
      </c>
      <c r="WQ2" s="9" t="s">
        <v>14220</v>
      </c>
      <c r="WR2" s="9" t="s">
        <v>14221</v>
      </c>
      <c r="WS2" s="9" t="s">
        <v>14222</v>
      </c>
      <c r="WT2" s="9" t="s">
        <v>14223</v>
      </c>
      <c r="WU2" s="9" t="s">
        <v>14224</v>
      </c>
      <c r="WV2" s="9" t="s">
        <v>14225</v>
      </c>
      <c r="WW2" s="9" t="s">
        <v>14226</v>
      </c>
      <c r="WX2" s="9" t="s">
        <v>14227</v>
      </c>
      <c r="WY2" s="9" t="s">
        <v>14228</v>
      </c>
      <c r="WZ2" s="9" t="s">
        <v>14229</v>
      </c>
      <c r="XA2" s="9" t="s">
        <v>14230</v>
      </c>
      <c r="XB2" s="9" t="s">
        <v>14231</v>
      </c>
      <c r="XC2" s="9" t="s">
        <v>14232</v>
      </c>
      <c r="XD2" s="9" t="s">
        <v>14233</v>
      </c>
      <c r="XE2" s="9" t="s">
        <v>14234</v>
      </c>
      <c r="XF2" s="9" t="s">
        <v>14235</v>
      </c>
      <c r="XG2" s="9" t="s">
        <v>14236</v>
      </c>
      <c r="XH2" s="9" t="s">
        <v>14237</v>
      </c>
      <c r="XI2" s="9" t="s">
        <v>14238</v>
      </c>
      <c r="XJ2" s="9" t="s">
        <v>14239</v>
      </c>
      <c r="XK2" s="9" t="s">
        <v>14240</v>
      </c>
      <c r="XL2" s="9" t="s">
        <v>14241</v>
      </c>
      <c r="XM2" s="9" t="s">
        <v>14242</v>
      </c>
      <c r="XN2" s="9" t="s">
        <v>14243</v>
      </c>
      <c r="XO2" s="9" t="s">
        <v>14244</v>
      </c>
      <c r="XP2" s="9" t="s">
        <v>14245</v>
      </c>
      <c r="XQ2" s="9" t="s">
        <v>14246</v>
      </c>
      <c r="XR2" s="9" t="s">
        <v>14247</v>
      </c>
      <c r="XS2" s="9" t="s">
        <v>14248</v>
      </c>
      <c r="XT2" s="9" t="s">
        <v>14249</v>
      </c>
      <c r="XU2" s="9" t="s">
        <v>14250</v>
      </c>
      <c r="XV2" s="9" t="s">
        <v>14251</v>
      </c>
      <c r="XW2" s="9" t="s">
        <v>14252</v>
      </c>
      <c r="XX2" s="9" t="s">
        <v>14253</v>
      </c>
      <c r="XY2" s="9" t="s">
        <v>14254</v>
      </c>
      <c r="XZ2" s="9" t="s">
        <v>14255</v>
      </c>
      <c r="YA2" s="9" t="s">
        <v>14256</v>
      </c>
      <c r="YB2" s="9" t="s">
        <v>14257</v>
      </c>
      <c r="YC2" s="9" t="s">
        <v>14258</v>
      </c>
      <c r="YD2" s="9" t="s">
        <v>14259</v>
      </c>
      <c r="YE2" s="9" t="s">
        <v>14260</v>
      </c>
      <c r="YF2" s="9" t="s">
        <v>14261</v>
      </c>
      <c r="YG2" s="9" t="s">
        <v>14262</v>
      </c>
      <c r="YH2" s="9" t="s">
        <v>14263</v>
      </c>
      <c r="YI2" s="9" t="s">
        <v>14264</v>
      </c>
      <c r="YJ2" s="9" t="s">
        <v>14265</v>
      </c>
      <c r="YK2" s="9" t="s">
        <v>14266</v>
      </c>
      <c r="YL2" s="9" t="s">
        <v>14267</v>
      </c>
      <c r="YM2" s="9" t="s">
        <v>14268</v>
      </c>
      <c r="YN2" s="9" t="s">
        <v>14269</v>
      </c>
      <c r="YO2" s="9" t="s">
        <v>14270</v>
      </c>
      <c r="YP2" s="9" t="s">
        <v>14271</v>
      </c>
      <c r="YQ2" s="9" t="s">
        <v>14272</v>
      </c>
      <c r="YR2" s="9" t="s">
        <v>14273</v>
      </c>
      <c r="YS2" s="9" t="s">
        <v>14274</v>
      </c>
      <c r="YT2" s="9" t="s">
        <v>14275</v>
      </c>
      <c r="YU2" s="9" t="s">
        <v>14276</v>
      </c>
      <c r="YV2" s="9" t="s">
        <v>14277</v>
      </c>
      <c r="YW2" s="9" t="s">
        <v>14278</v>
      </c>
      <c r="YX2" s="9" t="s">
        <v>14279</v>
      </c>
      <c r="YY2" s="9" t="s">
        <v>14280</v>
      </c>
      <c r="YZ2" s="9" t="s">
        <v>14281</v>
      </c>
      <c r="ZA2" s="9" t="s">
        <v>14282</v>
      </c>
      <c r="ZB2" s="9" t="s">
        <v>14283</v>
      </c>
      <c r="ZC2" s="9" t="s">
        <v>14284</v>
      </c>
      <c r="ZD2" s="9" t="s">
        <v>14285</v>
      </c>
      <c r="ZE2" s="9" t="s">
        <v>14286</v>
      </c>
      <c r="ZF2" s="9" t="s">
        <v>14287</v>
      </c>
      <c r="ZG2" s="9" t="s">
        <v>14288</v>
      </c>
      <c r="ZH2" s="9" t="s">
        <v>14289</v>
      </c>
      <c r="ZI2" s="9" t="s">
        <v>14290</v>
      </c>
      <c r="ZJ2" s="9" t="s">
        <v>14291</v>
      </c>
      <c r="ZK2" s="9" t="s">
        <v>14292</v>
      </c>
      <c r="ZL2" s="9" t="s">
        <v>14293</v>
      </c>
      <c r="ZM2" s="9" t="s">
        <v>14294</v>
      </c>
      <c r="ZN2" s="9" t="s">
        <v>14295</v>
      </c>
      <c r="ZO2" s="9" t="s">
        <v>14296</v>
      </c>
      <c r="ZP2" s="9" t="s">
        <v>14297</v>
      </c>
      <c r="ZQ2" s="9" t="s">
        <v>14298</v>
      </c>
      <c r="ZR2" s="9" t="s">
        <v>14299</v>
      </c>
      <c r="ZS2" s="9" t="s">
        <v>14300</v>
      </c>
      <c r="ZT2" s="9" t="s">
        <v>14301</v>
      </c>
      <c r="ZU2" s="9" t="s">
        <v>14302</v>
      </c>
      <c r="ZV2" s="9" t="s">
        <v>14303</v>
      </c>
      <c r="ZW2" s="9" t="s">
        <v>14304</v>
      </c>
      <c r="ZX2" s="9" t="s">
        <v>14305</v>
      </c>
      <c r="ZY2" s="9" t="s">
        <v>14306</v>
      </c>
      <c r="ZZ2" s="9" t="s">
        <v>14307</v>
      </c>
      <c r="AAA2" s="9" t="s">
        <v>14308</v>
      </c>
      <c r="AAB2" s="9" t="s">
        <v>14309</v>
      </c>
      <c r="AAC2" s="9" t="s">
        <v>14310</v>
      </c>
      <c r="AAD2" s="9" t="s">
        <v>14311</v>
      </c>
      <c r="AAE2" s="9" t="s">
        <v>14312</v>
      </c>
      <c r="AAF2" s="9" t="s">
        <v>14313</v>
      </c>
      <c r="AAG2" s="9" t="s">
        <v>14314</v>
      </c>
      <c r="AAH2" s="9" t="s">
        <v>14315</v>
      </c>
      <c r="AAI2" s="9" t="s">
        <v>14316</v>
      </c>
      <c r="AAJ2" s="9" t="s">
        <v>14317</v>
      </c>
      <c r="AAK2" s="9" t="s">
        <v>14318</v>
      </c>
      <c r="AAL2" s="9" t="s">
        <v>14319</v>
      </c>
      <c r="AAM2" s="9" t="s">
        <v>14320</v>
      </c>
      <c r="AAN2" s="9" t="s">
        <v>14321</v>
      </c>
      <c r="AAO2" s="9" t="s">
        <v>14322</v>
      </c>
      <c r="AAP2" s="9" t="s">
        <v>14323</v>
      </c>
      <c r="AAQ2" s="9" t="s">
        <v>14324</v>
      </c>
      <c r="AAR2" s="9" t="s">
        <v>14325</v>
      </c>
      <c r="AAS2" s="9" t="s">
        <v>14326</v>
      </c>
      <c r="AAT2" s="9" t="s">
        <v>14327</v>
      </c>
      <c r="AAU2" s="9" t="s">
        <v>14328</v>
      </c>
      <c r="AAV2" s="9" t="s">
        <v>14329</v>
      </c>
      <c r="AAW2" s="9" t="s">
        <v>14330</v>
      </c>
      <c r="AAX2" s="9" t="s">
        <v>14331</v>
      </c>
      <c r="AAY2" s="9" t="s">
        <v>14332</v>
      </c>
      <c r="AAZ2" s="9" t="s">
        <v>14333</v>
      </c>
      <c r="ABA2" s="9" t="s">
        <v>14334</v>
      </c>
      <c r="ABB2" s="9" t="s">
        <v>14335</v>
      </c>
      <c r="ABC2" s="9" t="s">
        <v>14336</v>
      </c>
      <c r="ABD2" s="9" t="s">
        <v>14337</v>
      </c>
      <c r="ABE2" s="9" t="s">
        <v>14338</v>
      </c>
      <c r="ABF2" s="9" t="s">
        <v>14339</v>
      </c>
      <c r="ABG2" s="9" t="s">
        <v>14340</v>
      </c>
      <c r="ABH2" s="9" t="s">
        <v>14341</v>
      </c>
      <c r="ABI2" s="9" t="s">
        <v>14342</v>
      </c>
      <c r="ABJ2" s="9" t="s">
        <v>14343</v>
      </c>
      <c r="ABK2" s="9" t="s">
        <v>14344</v>
      </c>
      <c r="ABL2" s="9" t="s">
        <v>14345</v>
      </c>
      <c r="ABM2" s="9" t="s">
        <v>14346</v>
      </c>
      <c r="ABN2" s="9" t="s">
        <v>14347</v>
      </c>
      <c r="ABO2" s="9" t="s">
        <v>14348</v>
      </c>
      <c r="ABP2" s="9" t="s">
        <v>14349</v>
      </c>
      <c r="ABQ2" s="9" t="s">
        <v>14350</v>
      </c>
      <c r="ABR2" s="9" t="s">
        <v>14351</v>
      </c>
      <c r="ABS2" s="9" t="s">
        <v>14352</v>
      </c>
      <c r="ABT2" s="9" t="s">
        <v>14353</v>
      </c>
      <c r="ABU2" s="9" t="s">
        <v>14354</v>
      </c>
      <c r="ABV2" s="9" t="s">
        <v>14355</v>
      </c>
      <c r="ABW2" s="9" t="s">
        <v>14356</v>
      </c>
      <c r="ABX2" s="9" t="s">
        <v>14357</v>
      </c>
      <c r="ABY2" s="9" t="s">
        <v>14358</v>
      </c>
      <c r="ABZ2" s="9" t="s">
        <v>14359</v>
      </c>
      <c r="ACA2" s="9" t="s">
        <v>14360</v>
      </c>
      <c r="ACB2" s="9" t="s">
        <v>14361</v>
      </c>
      <c r="ACC2" s="9" t="s">
        <v>14362</v>
      </c>
      <c r="ACD2" s="9" t="s">
        <v>14363</v>
      </c>
      <c r="ACE2" s="9" t="s">
        <v>14364</v>
      </c>
      <c r="ACF2" s="9" t="s">
        <v>14365</v>
      </c>
      <c r="ACG2" s="9" t="s">
        <v>14366</v>
      </c>
      <c r="ACH2" s="9" t="s">
        <v>14367</v>
      </c>
      <c r="ACI2" s="9" t="s">
        <v>14368</v>
      </c>
      <c r="ACJ2" s="9" t="s">
        <v>14369</v>
      </c>
      <c r="ACK2" s="9" t="s">
        <v>14370</v>
      </c>
      <c r="ACL2" s="9" t="s">
        <v>14371</v>
      </c>
      <c r="ACM2" s="9" t="s">
        <v>14372</v>
      </c>
      <c r="ACN2" s="9" t="s">
        <v>14373</v>
      </c>
      <c r="ACO2" s="9" t="s">
        <v>14374</v>
      </c>
      <c r="ACP2" s="9" t="s">
        <v>14375</v>
      </c>
      <c r="ACQ2" s="9" t="s">
        <v>14376</v>
      </c>
      <c r="ACR2" s="9" t="s">
        <v>14377</v>
      </c>
      <c r="ACS2" s="9" t="s">
        <v>14378</v>
      </c>
      <c r="ACT2" s="9" t="s">
        <v>14379</v>
      </c>
      <c r="ACU2" s="9" t="s">
        <v>14380</v>
      </c>
      <c r="ACV2" s="9" t="s">
        <v>14381</v>
      </c>
      <c r="ACW2" s="9" t="s">
        <v>14382</v>
      </c>
      <c r="ACX2" s="9" t="s">
        <v>14383</v>
      </c>
      <c r="ACY2" s="9" t="s">
        <v>14384</v>
      </c>
      <c r="ACZ2" s="9" t="s">
        <v>14385</v>
      </c>
      <c r="ADA2" s="9" t="s">
        <v>14386</v>
      </c>
      <c r="ADB2" s="9" t="s">
        <v>14387</v>
      </c>
      <c r="ADC2" s="9" t="s">
        <v>14388</v>
      </c>
      <c r="ADD2" s="9" t="s">
        <v>14389</v>
      </c>
      <c r="ADE2" s="9" t="s">
        <v>14390</v>
      </c>
      <c r="ADF2" s="9" t="s">
        <v>14391</v>
      </c>
      <c r="ADG2" s="9" t="s">
        <v>14392</v>
      </c>
      <c r="ADH2" s="9" t="s">
        <v>14393</v>
      </c>
      <c r="ADI2" s="9" t="s">
        <v>14394</v>
      </c>
      <c r="ADJ2" s="9" t="s">
        <v>14395</v>
      </c>
      <c r="ADK2" s="9" t="s">
        <v>14396</v>
      </c>
      <c r="ADL2" s="9" t="s">
        <v>14397</v>
      </c>
      <c r="ADM2" s="9" t="s">
        <v>14398</v>
      </c>
      <c r="ADN2" s="9" t="s">
        <v>14399</v>
      </c>
      <c r="ADO2" s="9" t="s">
        <v>14400</v>
      </c>
      <c r="ADP2" s="9" t="s">
        <v>14401</v>
      </c>
      <c r="ADQ2" s="9" t="s">
        <v>14402</v>
      </c>
      <c r="ADR2" s="9" t="s">
        <v>14403</v>
      </c>
      <c r="ADS2" s="9" t="s">
        <v>14404</v>
      </c>
      <c r="ADT2" s="9" t="s">
        <v>14405</v>
      </c>
      <c r="ADU2" s="9" t="s">
        <v>14406</v>
      </c>
      <c r="ADV2" s="9" t="s">
        <v>14407</v>
      </c>
      <c r="ADW2" s="9" t="s">
        <v>14408</v>
      </c>
      <c r="ADX2" s="9" t="s">
        <v>14409</v>
      </c>
      <c r="ADY2" s="9" t="s">
        <v>14410</v>
      </c>
      <c r="ADZ2" s="9" t="s">
        <v>14411</v>
      </c>
      <c r="AEA2" s="9" t="s">
        <v>14412</v>
      </c>
      <c r="AEB2" s="9" t="s">
        <v>14413</v>
      </c>
      <c r="AEC2" s="9" t="s">
        <v>14414</v>
      </c>
      <c r="AED2" s="9" t="s">
        <v>14415</v>
      </c>
      <c r="AEE2" s="9" t="s">
        <v>14416</v>
      </c>
      <c r="AEF2" s="9" t="s">
        <v>14417</v>
      </c>
      <c r="AEG2" s="9" t="s">
        <v>14418</v>
      </c>
      <c r="AEH2" s="9" t="s">
        <v>14419</v>
      </c>
      <c r="AEI2" s="9" t="s">
        <v>14420</v>
      </c>
      <c r="AEJ2" s="9" t="s">
        <v>14421</v>
      </c>
      <c r="AEK2" s="9" t="s">
        <v>14422</v>
      </c>
      <c r="AEL2" s="9" t="s">
        <v>14423</v>
      </c>
      <c r="AEM2" s="9" t="s">
        <v>14424</v>
      </c>
      <c r="AEN2" s="9" t="s">
        <v>14425</v>
      </c>
      <c r="AEO2" s="9" t="s">
        <v>14426</v>
      </c>
      <c r="AEP2" s="9" t="s">
        <v>14427</v>
      </c>
      <c r="AEQ2" s="9" t="s">
        <v>14428</v>
      </c>
      <c r="AER2" s="9" t="s">
        <v>14429</v>
      </c>
      <c r="AES2" s="9" t="s">
        <v>14430</v>
      </c>
      <c r="AET2" s="9" t="s">
        <v>14431</v>
      </c>
      <c r="AEU2" s="9" t="s">
        <v>14432</v>
      </c>
      <c r="AEV2" s="9" t="s">
        <v>14433</v>
      </c>
      <c r="AEW2" s="9" t="s">
        <v>14434</v>
      </c>
      <c r="AEX2" s="9" t="s">
        <v>14435</v>
      </c>
      <c r="AEY2" s="9" t="s">
        <v>14436</v>
      </c>
      <c r="AEZ2" s="9" t="s">
        <v>14437</v>
      </c>
      <c r="AFA2" s="9" t="s">
        <v>14438</v>
      </c>
      <c r="AFB2" s="9" t="s">
        <v>14439</v>
      </c>
      <c r="AFC2" s="9" t="s">
        <v>14440</v>
      </c>
      <c r="AFD2" s="9" t="s">
        <v>14441</v>
      </c>
      <c r="AFE2" s="9" t="s">
        <v>14442</v>
      </c>
      <c r="AFF2" s="9" t="s">
        <v>14443</v>
      </c>
      <c r="AFG2" s="9" t="s">
        <v>14444</v>
      </c>
      <c r="AFH2" s="9" t="s">
        <v>14445</v>
      </c>
      <c r="AFI2" s="9" t="s">
        <v>14446</v>
      </c>
      <c r="AFJ2" s="9" t="s">
        <v>14447</v>
      </c>
      <c r="AFK2" s="9" t="s">
        <v>14448</v>
      </c>
      <c r="AFL2" s="9" t="s">
        <v>14449</v>
      </c>
      <c r="AFM2" s="9" t="s">
        <v>14450</v>
      </c>
      <c r="AFN2" s="9" t="s">
        <v>14451</v>
      </c>
      <c r="AFO2" s="9" t="s">
        <v>14452</v>
      </c>
      <c r="AFP2" s="9" t="s">
        <v>14453</v>
      </c>
      <c r="AFQ2" s="9" t="s">
        <v>14454</v>
      </c>
      <c r="AFR2" s="9" t="s">
        <v>14455</v>
      </c>
      <c r="AFS2" s="9" t="s">
        <v>14456</v>
      </c>
      <c r="AFT2" s="9" t="s">
        <v>14457</v>
      </c>
      <c r="AFU2" s="9" t="s">
        <v>14458</v>
      </c>
      <c r="AFV2" s="9" t="s">
        <v>14459</v>
      </c>
      <c r="AFW2" s="9" t="s">
        <v>14460</v>
      </c>
      <c r="AFX2" s="9" t="s">
        <v>14461</v>
      </c>
      <c r="AFY2" s="9" t="s">
        <v>14462</v>
      </c>
      <c r="AFZ2" s="9" t="s">
        <v>14463</v>
      </c>
      <c r="AGA2" s="9" t="s">
        <v>14464</v>
      </c>
      <c r="AGB2" s="9" t="s">
        <v>14465</v>
      </c>
      <c r="AGC2" s="9" t="s">
        <v>14466</v>
      </c>
      <c r="AGD2" s="9" t="s">
        <v>14467</v>
      </c>
      <c r="AGE2" s="9" t="s">
        <v>14468</v>
      </c>
      <c r="AGF2" s="9" t="s">
        <v>14469</v>
      </c>
      <c r="AGG2" s="9" t="s">
        <v>14470</v>
      </c>
      <c r="AGH2" s="9" t="s">
        <v>14471</v>
      </c>
      <c r="AGI2" s="9" t="s">
        <v>14472</v>
      </c>
      <c r="AGJ2" s="9" t="s">
        <v>14473</v>
      </c>
      <c r="AGK2" s="9" t="s">
        <v>14474</v>
      </c>
      <c r="AGL2" s="9" t="s">
        <v>14475</v>
      </c>
      <c r="AGM2" s="9" t="s">
        <v>14476</v>
      </c>
      <c r="AGN2" s="9" t="s">
        <v>14477</v>
      </c>
      <c r="AGO2" s="9" t="s">
        <v>14478</v>
      </c>
      <c r="AGP2" s="9" t="s">
        <v>14479</v>
      </c>
      <c r="AGQ2" s="9" t="s">
        <v>14480</v>
      </c>
      <c r="AGR2" s="9" t="s">
        <v>14481</v>
      </c>
      <c r="AGS2" s="9" t="s">
        <v>14482</v>
      </c>
      <c r="AGT2" s="9" t="s">
        <v>14483</v>
      </c>
      <c r="AGU2" s="9" t="s">
        <v>14484</v>
      </c>
      <c r="AGV2" s="9" t="s">
        <v>14485</v>
      </c>
      <c r="AGW2" s="9" t="s">
        <v>14486</v>
      </c>
      <c r="AGX2" s="9" t="s">
        <v>14487</v>
      </c>
      <c r="AGY2" s="9" t="s">
        <v>14488</v>
      </c>
      <c r="AGZ2" s="9" t="s">
        <v>14489</v>
      </c>
      <c r="AHA2" s="9" t="s">
        <v>14490</v>
      </c>
      <c r="AHB2" s="9" t="s">
        <v>14491</v>
      </c>
      <c r="AHC2" s="9" t="s">
        <v>14492</v>
      </c>
      <c r="AHD2" s="9" t="s">
        <v>14493</v>
      </c>
      <c r="AHE2" s="9" t="s">
        <v>14494</v>
      </c>
      <c r="AHF2" s="9" t="s">
        <v>14495</v>
      </c>
      <c r="AHG2" s="9" t="s">
        <v>14496</v>
      </c>
      <c r="AHH2" s="9" t="s">
        <v>14497</v>
      </c>
      <c r="AHI2" s="9" t="s">
        <v>14498</v>
      </c>
      <c r="AHJ2" s="9" t="s">
        <v>14499</v>
      </c>
      <c r="AHK2" s="9" t="s">
        <v>14500</v>
      </c>
      <c r="AHL2" s="9" t="s">
        <v>14501</v>
      </c>
      <c r="AHM2" s="9" t="s">
        <v>14502</v>
      </c>
      <c r="AHN2" s="9" t="s">
        <v>14503</v>
      </c>
      <c r="AHO2" s="9" t="s">
        <v>14504</v>
      </c>
      <c r="AHP2" s="9" t="s">
        <v>14505</v>
      </c>
      <c r="AHQ2" s="9" t="s">
        <v>14506</v>
      </c>
      <c r="AHR2" s="9" t="s">
        <v>14507</v>
      </c>
      <c r="AHS2" s="9" t="s">
        <v>14508</v>
      </c>
      <c r="AHT2" s="9" t="s">
        <v>14509</v>
      </c>
      <c r="AHU2" s="9" t="s">
        <v>14510</v>
      </c>
      <c r="AHV2" s="9" t="s">
        <v>14511</v>
      </c>
      <c r="AHW2" s="9" t="s">
        <v>14512</v>
      </c>
      <c r="AHX2" s="9" t="s">
        <v>14513</v>
      </c>
      <c r="AHY2" s="9" t="s">
        <v>14514</v>
      </c>
      <c r="AHZ2" s="9" t="s">
        <v>14515</v>
      </c>
      <c r="AIA2" s="9" t="s">
        <v>14516</v>
      </c>
      <c r="AIB2" s="9" t="s">
        <v>14517</v>
      </c>
      <c r="AIC2" s="9" t="s">
        <v>14518</v>
      </c>
      <c r="AID2" s="9" t="s">
        <v>14519</v>
      </c>
      <c r="AIE2" s="9" t="s">
        <v>14520</v>
      </c>
      <c r="AIF2" s="9" t="s">
        <v>14521</v>
      </c>
      <c r="AIG2" s="9" t="s">
        <v>14522</v>
      </c>
      <c r="AIH2" s="9" t="s">
        <v>14523</v>
      </c>
      <c r="AII2" s="9" t="s">
        <v>14524</v>
      </c>
      <c r="AIJ2" s="9" t="s">
        <v>14525</v>
      </c>
      <c r="AIK2" s="9" t="s">
        <v>14526</v>
      </c>
      <c r="AIL2" s="9" t="s">
        <v>14527</v>
      </c>
      <c r="AIM2" s="9" t="s">
        <v>14528</v>
      </c>
      <c r="AIN2" s="9" t="s">
        <v>14529</v>
      </c>
      <c r="AIO2" s="9" t="s">
        <v>14530</v>
      </c>
      <c r="AIP2" s="9" t="s">
        <v>14531</v>
      </c>
      <c r="AIQ2" s="9" t="s">
        <v>14532</v>
      </c>
      <c r="AIR2" s="9" t="s">
        <v>14533</v>
      </c>
      <c r="AIS2" s="9" t="s">
        <v>14534</v>
      </c>
      <c r="AIT2" s="9" t="s">
        <v>14535</v>
      </c>
      <c r="AIU2" s="9" t="s">
        <v>14536</v>
      </c>
      <c r="AIV2" s="9" t="s">
        <v>14537</v>
      </c>
      <c r="AIW2" s="9" t="s">
        <v>14538</v>
      </c>
      <c r="AIX2" s="9" t="s">
        <v>14539</v>
      </c>
      <c r="AIY2" s="9" t="s">
        <v>14540</v>
      </c>
      <c r="AIZ2" s="9" t="s">
        <v>14541</v>
      </c>
      <c r="AJA2" s="9" t="s">
        <v>14542</v>
      </c>
      <c r="AJB2" s="9" t="s">
        <v>14543</v>
      </c>
      <c r="AJC2" s="9" t="s">
        <v>14544</v>
      </c>
      <c r="AJD2" s="9" t="s">
        <v>14545</v>
      </c>
      <c r="AJE2" s="9" t="s">
        <v>14546</v>
      </c>
      <c r="AJF2" s="9" t="s">
        <v>14547</v>
      </c>
      <c r="AJG2" s="9" t="s">
        <v>14548</v>
      </c>
      <c r="AJH2" s="9" t="s">
        <v>14549</v>
      </c>
      <c r="AJI2" s="9" t="s">
        <v>14550</v>
      </c>
      <c r="AJJ2" s="9" t="s">
        <v>14551</v>
      </c>
      <c r="AJK2" s="9" t="s">
        <v>14552</v>
      </c>
      <c r="AJL2" s="9" t="s">
        <v>14553</v>
      </c>
      <c r="AJM2" s="9" t="s">
        <v>14554</v>
      </c>
      <c r="AJN2" s="9" t="s">
        <v>14555</v>
      </c>
      <c r="AJO2" s="9" t="s">
        <v>14556</v>
      </c>
      <c r="AJP2" s="9" t="s">
        <v>14557</v>
      </c>
      <c r="AJQ2" s="9" t="s">
        <v>14558</v>
      </c>
      <c r="AJR2" s="9" t="s">
        <v>14559</v>
      </c>
      <c r="AJS2" s="9" t="s">
        <v>14560</v>
      </c>
      <c r="AJT2" s="9" t="s">
        <v>14561</v>
      </c>
      <c r="AJU2" s="9" t="s">
        <v>14562</v>
      </c>
      <c r="AJV2" s="9" t="s">
        <v>14563</v>
      </c>
      <c r="AJW2" s="9" t="s">
        <v>14564</v>
      </c>
      <c r="AJX2" s="9" t="s">
        <v>14565</v>
      </c>
      <c r="AJY2" s="9" t="s">
        <v>14566</v>
      </c>
      <c r="AJZ2" s="9" t="s">
        <v>14567</v>
      </c>
      <c r="AKA2" s="9" t="s">
        <v>14568</v>
      </c>
      <c r="AKB2" s="9" t="s">
        <v>14569</v>
      </c>
      <c r="AKC2" s="9" t="s">
        <v>14570</v>
      </c>
      <c r="AKD2" s="9" t="s">
        <v>14571</v>
      </c>
      <c r="AKE2" s="9" t="s">
        <v>14572</v>
      </c>
      <c r="AKF2" s="9" t="s">
        <v>14573</v>
      </c>
      <c r="AKG2" s="9" t="s">
        <v>14574</v>
      </c>
      <c r="AKH2" s="9" t="s">
        <v>14575</v>
      </c>
      <c r="AKI2" s="9" t="s">
        <v>14576</v>
      </c>
      <c r="AKJ2" s="9" t="s">
        <v>14577</v>
      </c>
      <c r="AKK2" s="9" t="s">
        <v>14578</v>
      </c>
      <c r="AKL2" s="9" t="s">
        <v>14579</v>
      </c>
      <c r="AKM2" s="9" t="s">
        <v>14580</v>
      </c>
      <c r="AKN2" s="9" t="s">
        <v>14581</v>
      </c>
      <c r="AKO2" s="9" t="s">
        <v>14582</v>
      </c>
      <c r="AKP2" s="9" t="s">
        <v>14583</v>
      </c>
      <c r="AKQ2" s="9" t="s">
        <v>14584</v>
      </c>
      <c r="AKR2" s="9" t="s">
        <v>14585</v>
      </c>
      <c r="AKS2" s="9" t="s">
        <v>14586</v>
      </c>
      <c r="AKT2" s="9" t="s">
        <v>14587</v>
      </c>
      <c r="AKU2" s="9" t="s">
        <v>14588</v>
      </c>
      <c r="AKV2" s="9" t="s">
        <v>14589</v>
      </c>
      <c r="AKW2" s="9" t="s">
        <v>14590</v>
      </c>
      <c r="AKX2" s="9" t="s">
        <v>14591</v>
      </c>
      <c r="AKY2" s="9" t="s">
        <v>14592</v>
      </c>
      <c r="AKZ2" s="9" t="s">
        <v>14593</v>
      </c>
      <c r="ALA2" s="9" t="s">
        <v>14594</v>
      </c>
      <c r="ALB2" s="9" t="s">
        <v>14595</v>
      </c>
      <c r="ALC2" s="9" t="s">
        <v>14596</v>
      </c>
      <c r="ALD2" s="9" t="s">
        <v>14597</v>
      </c>
      <c r="ALE2" s="9" t="s">
        <v>14598</v>
      </c>
      <c r="ALF2" s="9" t="s">
        <v>14599</v>
      </c>
      <c r="ALG2" s="9" t="s">
        <v>14600</v>
      </c>
      <c r="ALH2" s="9" t="s">
        <v>14601</v>
      </c>
      <c r="ALI2" s="9" t="s">
        <v>14602</v>
      </c>
      <c r="ALJ2" s="9" t="s">
        <v>14603</v>
      </c>
      <c r="ALK2" s="9" t="s">
        <v>14604</v>
      </c>
      <c r="ALL2" s="9" t="s">
        <v>14605</v>
      </c>
      <c r="ALM2" s="9" t="s">
        <v>14606</v>
      </c>
      <c r="ALN2" s="9" t="s">
        <v>14607</v>
      </c>
      <c r="ALO2" s="9" t="s">
        <v>14608</v>
      </c>
      <c r="ALP2" s="9" t="s">
        <v>14609</v>
      </c>
      <c r="ALQ2" s="9" t="s">
        <v>14610</v>
      </c>
      <c r="ALR2" s="9" t="s">
        <v>14611</v>
      </c>
      <c r="ALS2" s="9" t="s">
        <v>14612</v>
      </c>
      <c r="ALT2" s="9" t="s">
        <v>14613</v>
      </c>
      <c r="ALU2" s="9" t="s">
        <v>14614</v>
      </c>
      <c r="ALV2" s="9" t="s">
        <v>14615</v>
      </c>
      <c r="ALW2" s="9" t="s">
        <v>14616</v>
      </c>
      <c r="ALX2" s="9" t="s">
        <v>14617</v>
      </c>
      <c r="ALY2" s="9" t="s">
        <v>14618</v>
      </c>
      <c r="ALZ2" s="9" t="s">
        <v>14619</v>
      </c>
      <c r="AMA2" s="9" t="s">
        <v>14620</v>
      </c>
      <c r="AMB2" s="9" t="s">
        <v>14621</v>
      </c>
      <c r="AMC2" s="9" t="s">
        <v>14622</v>
      </c>
      <c r="AMD2" s="9" t="s">
        <v>14623</v>
      </c>
      <c r="AME2" s="9" t="s">
        <v>14624</v>
      </c>
      <c r="AMF2" s="9" t="s">
        <v>14625</v>
      </c>
      <c r="AMG2" s="9" t="s">
        <v>14626</v>
      </c>
      <c r="AMH2" s="9" t="s">
        <v>14627</v>
      </c>
      <c r="AMI2" s="9" t="s">
        <v>14628</v>
      </c>
      <c r="AMJ2" s="9" t="s">
        <v>14629</v>
      </c>
      <c r="AMK2" s="9" t="s">
        <v>14630</v>
      </c>
      <c r="AML2" s="9" t="s">
        <v>14631</v>
      </c>
      <c r="AMM2" s="9" t="s">
        <v>14632</v>
      </c>
      <c r="AMN2" s="9" t="s">
        <v>14633</v>
      </c>
      <c r="AMO2" s="9" t="s">
        <v>14634</v>
      </c>
      <c r="AMP2" s="9" t="s">
        <v>14635</v>
      </c>
      <c r="AMQ2" s="9" t="s">
        <v>14636</v>
      </c>
      <c r="AMR2" s="9" t="s">
        <v>14637</v>
      </c>
      <c r="AMS2" s="9" t="s">
        <v>14638</v>
      </c>
      <c r="AMT2" s="9" t="s">
        <v>14639</v>
      </c>
      <c r="AMU2" s="9" t="s">
        <v>14640</v>
      </c>
      <c r="AMV2" s="9" t="s">
        <v>14641</v>
      </c>
      <c r="AMW2" s="9" t="s">
        <v>14642</v>
      </c>
      <c r="AMX2" s="9" t="s">
        <v>14643</v>
      </c>
      <c r="AMY2" s="9" t="s">
        <v>14644</v>
      </c>
      <c r="AMZ2" s="9" t="s">
        <v>14645</v>
      </c>
      <c r="ANA2" s="9" t="s">
        <v>14646</v>
      </c>
      <c r="ANB2" s="9" t="s">
        <v>14647</v>
      </c>
      <c r="ANC2" s="9" t="s">
        <v>14648</v>
      </c>
      <c r="AND2" s="9" t="s">
        <v>14649</v>
      </c>
      <c r="ANE2" s="9" t="s">
        <v>14650</v>
      </c>
      <c r="ANF2" s="9" t="s">
        <v>14651</v>
      </c>
      <c r="ANG2" s="9" t="s">
        <v>14652</v>
      </c>
      <c r="ANH2" s="9" t="s">
        <v>14653</v>
      </c>
      <c r="ANI2" s="9" t="s">
        <v>14654</v>
      </c>
      <c r="ANJ2" s="9" t="s">
        <v>14655</v>
      </c>
      <c r="ANK2" s="9" t="s">
        <v>14656</v>
      </c>
      <c r="ANL2" s="9" t="s">
        <v>14657</v>
      </c>
      <c r="ANM2" s="9" t="s">
        <v>14658</v>
      </c>
      <c r="ANN2" s="9" t="s">
        <v>14659</v>
      </c>
      <c r="ANO2" s="9" t="s">
        <v>14660</v>
      </c>
      <c r="ANP2" s="9" t="s">
        <v>14661</v>
      </c>
      <c r="ANQ2" s="9" t="s">
        <v>14662</v>
      </c>
      <c r="ANR2" s="9" t="s">
        <v>14663</v>
      </c>
      <c r="ANS2" s="9" t="s">
        <v>14664</v>
      </c>
      <c r="ANT2" s="9" t="s">
        <v>14665</v>
      </c>
      <c r="ANU2" s="9" t="s">
        <v>14666</v>
      </c>
      <c r="ANV2" s="9" t="s">
        <v>14667</v>
      </c>
      <c r="ANW2" s="9" t="s">
        <v>14668</v>
      </c>
      <c r="ANX2" s="9" t="s">
        <v>14669</v>
      </c>
      <c r="ANY2" s="9" t="s">
        <v>14670</v>
      </c>
      <c r="ANZ2" s="9" t="s">
        <v>14671</v>
      </c>
      <c r="AOA2" s="9" t="s">
        <v>14672</v>
      </c>
      <c r="AOB2" s="9" t="s">
        <v>14673</v>
      </c>
      <c r="AOC2" s="9" t="s">
        <v>14674</v>
      </c>
      <c r="AOD2" s="9" t="s">
        <v>14675</v>
      </c>
      <c r="AOE2" s="9" t="s">
        <v>14676</v>
      </c>
      <c r="AOF2" s="9" t="s">
        <v>14677</v>
      </c>
      <c r="AOG2" s="9" t="s">
        <v>14678</v>
      </c>
      <c r="AOH2" s="9" t="s">
        <v>14679</v>
      </c>
      <c r="AOI2" s="9" t="s">
        <v>14680</v>
      </c>
      <c r="AOJ2" s="9" t="s">
        <v>14681</v>
      </c>
      <c r="AOK2" s="9" t="s">
        <v>14682</v>
      </c>
      <c r="AOL2" s="9" t="s">
        <v>14683</v>
      </c>
      <c r="AOM2" s="9" t="s">
        <v>14684</v>
      </c>
      <c r="AON2" s="9" t="s">
        <v>14685</v>
      </c>
      <c r="AOO2" s="9" t="s">
        <v>14686</v>
      </c>
      <c r="AOP2" s="9" t="s">
        <v>14687</v>
      </c>
      <c r="AOQ2" s="9" t="s">
        <v>14688</v>
      </c>
      <c r="AOR2" s="9" t="s">
        <v>14689</v>
      </c>
      <c r="AOS2" s="9" t="s">
        <v>14690</v>
      </c>
      <c r="AOT2" s="9" t="s">
        <v>14691</v>
      </c>
      <c r="AOU2" s="9" t="s">
        <v>14692</v>
      </c>
      <c r="AOV2" s="9" t="s">
        <v>14693</v>
      </c>
      <c r="AOW2" s="9" t="s">
        <v>14694</v>
      </c>
      <c r="AOX2" s="9" t="s">
        <v>14695</v>
      </c>
      <c r="AOY2" s="9" t="s">
        <v>14696</v>
      </c>
      <c r="AOZ2" s="9" t="s">
        <v>14697</v>
      </c>
      <c r="APA2" s="9" t="s">
        <v>14698</v>
      </c>
      <c r="APB2" s="9" t="s">
        <v>14699</v>
      </c>
      <c r="APC2" s="9" t="s">
        <v>14700</v>
      </c>
      <c r="APD2" s="9" t="s">
        <v>14701</v>
      </c>
      <c r="APE2" s="9" t="s">
        <v>14702</v>
      </c>
      <c r="APF2" s="9" t="s">
        <v>14703</v>
      </c>
      <c r="APG2" s="9" t="s">
        <v>14704</v>
      </c>
      <c r="APH2" s="9" t="s">
        <v>14705</v>
      </c>
      <c r="API2" s="9" t="s">
        <v>14706</v>
      </c>
      <c r="APJ2" s="9" t="s">
        <v>14707</v>
      </c>
      <c r="APK2" s="9" t="s">
        <v>14708</v>
      </c>
      <c r="APL2" s="9" t="s">
        <v>14709</v>
      </c>
      <c r="APM2" s="9" t="s">
        <v>14710</v>
      </c>
      <c r="APN2" s="9" t="s">
        <v>14711</v>
      </c>
      <c r="APO2" s="9" t="s">
        <v>14712</v>
      </c>
      <c r="APP2" s="9" t="s">
        <v>14713</v>
      </c>
      <c r="APQ2" s="9" t="s">
        <v>14714</v>
      </c>
      <c r="APR2" s="9" t="s">
        <v>14715</v>
      </c>
      <c r="APS2" s="9" t="s">
        <v>14716</v>
      </c>
      <c r="APT2" s="9" t="s">
        <v>14717</v>
      </c>
      <c r="APU2" s="9" t="s">
        <v>14718</v>
      </c>
      <c r="APV2" s="9" t="s">
        <v>14719</v>
      </c>
      <c r="APW2" s="9" t="s">
        <v>14720</v>
      </c>
      <c r="APX2" s="9" t="s">
        <v>14721</v>
      </c>
      <c r="APY2" s="9" t="s">
        <v>14722</v>
      </c>
      <c r="APZ2" s="9" t="s">
        <v>14723</v>
      </c>
      <c r="AQA2" s="9" t="s">
        <v>14724</v>
      </c>
      <c r="AQB2" s="9" t="s">
        <v>14725</v>
      </c>
      <c r="AQC2" s="9" t="s">
        <v>14726</v>
      </c>
      <c r="AQD2" s="9" t="s">
        <v>14727</v>
      </c>
      <c r="AQE2" s="9" t="s">
        <v>14728</v>
      </c>
      <c r="AQF2" s="9" t="s">
        <v>14729</v>
      </c>
      <c r="AQG2" s="9" t="s">
        <v>14730</v>
      </c>
      <c r="AQH2" s="9" t="s">
        <v>14731</v>
      </c>
      <c r="AQI2" s="9" t="s">
        <v>14732</v>
      </c>
      <c r="AQJ2" s="9" t="s">
        <v>14733</v>
      </c>
      <c r="AQK2" s="9" t="s">
        <v>14734</v>
      </c>
      <c r="AQL2" s="9" t="s">
        <v>14735</v>
      </c>
      <c r="AQM2" s="9" t="s">
        <v>14736</v>
      </c>
      <c r="AQN2" s="9" t="s">
        <v>14737</v>
      </c>
      <c r="AQO2" s="9" t="s">
        <v>14738</v>
      </c>
      <c r="AQP2" s="9" t="s">
        <v>14739</v>
      </c>
      <c r="AQQ2" s="9" t="s">
        <v>14740</v>
      </c>
      <c r="AQR2" s="9" t="s">
        <v>14741</v>
      </c>
      <c r="AQS2" s="9" t="s">
        <v>14742</v>
      </c>
      <c r="AQT2" s="9" t="s">
        <v>14743</v>
      </c>
      <c r="AQU2" s="9" t="s">
        <v>14744</v>
      </c>
      <c r="AQV2" s="9" t="s">
        <v>14745</v>
      </c>
      <c r="AQW2" s="9" t="s">
        <v>14746</v>
      </c>
      <c r="AQX2" s="9" t="s">
        <v>14747</v>
      </c>
      <c r="AQY2" s="9" t="s">
        <v>14748</v>
      </c>
      <c r="AQZ2" s="9" t="s">
        <v>14749</v>
      </c>
      <c r="ARA2" s="9" t="s">
        <v>14750</v>
      </c>
      <c r="ARB2" s="9" t="s">
        <v>14751</v>
      </c>
      <c r="ARC2" s="9" t="s">
        <v>14752</v>
      </c>
      <c r="ARD2" s="9" t="s">
        <v>14753</v>
      </c>
      <c r="ARE2" s="9" t="s">
        <v>14754</v>
      </c>
      <c r="ARF2" s="9" t="s">
        <v>14755</v>
      </c>
      <c r="ARG2" s="9" t="s">
        <v>14756</v>
      </c>
      <c r="ARH2" s="9" t="s">
        <v>14757</v>
      </c>
      <c r="ARI2" s="9" t="s">
        <v>14758</v>
      </c>
      <c r="ARJ2" s="9" t="s">
        <v>14759</v>
      </c>
      <c r="ARK2" s="9" t="s">
        <v>14760</v>
      </c>
      <c r="ARL2" s="9" t="s">
        <v>14761</v>
      </c>
      <c r="ARM2" s="9" t="s">
        <v>14762</v>
      </c>
      <c r="ARN2" s="9" t="s">
        <v>14763</v>
      </c>
      <c r="ARO2" s="9" t="s">
        <v>14764</v>
      </c>
      <c r="ARP2" s="9" t="s">
        <v>14765</v>
      </c>
      <c r="ARQ2" s="9" t="s">
        <v>14766</v>
      </c>
      <c r="ARR2" s="9" t="s">
        <v>14767</v>
      </c>
      <c r="ARS2" s="9" t="s">
        <v>14768</v>
      </c>
      <c r="ART2" s="9" t="s">
        <v>14769</v>
      </c>
      <c r="ARU2" s="9" t="s">
        <v>14770</v>
      </c>
      <c r="ARV2" s="9" t="s">
        <v>14771</v>
      </c>
      <c r="ARW2" s="9" t="s">
        <v>14772</v>
      </c>
      <c r="ARX2" s="9" t="s">
        <v>14773</v>
      </c>
      <c r="ARY2" s="9" t="s">
        <v>14774</v>
      </c>
      <c r="ARZ2" s="9" t="s">
        <v>14775</v>
      </c>
      <c r="ASA2" s="9" t="s">
        <v>14776</v>
      </c>
      <c r="ASB2" s="9" t="s">
        <v>14777</v>
      </c>
      <c r="ASC2" s="9" t="s">
        <v>14778</v>
      </c>
      <c r="ASD2" s="9" t="s">
        <v>14779</v>
      </c>
      <c r="ASE2" s="9" t="s">
        <v>14780</v>
      </c>
      <c r="ASF2" s="9" t="s">
        <v>14781</v>
      </c>
      <c r="ASG2" s="9" t="s">
        <v>14782</v>
      </c>
      <c r="ASH2" s="9" t="s">
        <v>14783</v>
      </c>
      <c r="ASI2" s="9" t="s">
        <v>14784</v>
      </c>
      <c r="ASJ2" s="9" t="s">
        <v>14785</v>
      </c>
      <c r="ASK2" s="9" t="s">
        <v>14786</v>
      </c>
      <c r="ASL2" s="9" t="s">
        <v>14787</v>
      </c>
      <c r="ASM2" s="9" t="s">
        <v>14788</v>
      </c>
      <c r="ASN2" s="9" t="s">
        <v>14789</v>
      </c>
      <c r="ASO2" s="9" t="s">
        <v>14790</v>
      </c>
      <c r="ASP2" s="9" t="s">
        <v>14791</v>
      </c>
      <c r="ASQ2" s="9" t="s">
        <v>14792</v>
      </c>
      <c r="ASR2" s="9" t="s">
        <v>14793</v>
      </c>
      <c r="ASS2" s="9" t="s">
        <v>14794</v>
      </c>
      <c r="AST2" s="9" t="s">
        <v>14795</v>
      </c>
      <c r="ASU2" s="9" t="s">
        <v>14796</v>
      </c>
      <c r="ASV2" s="9" t="s">
        <v>14797</v>
      </c>
      <c r="ASW2" s="9" t="s">
        <v>14798</v>
      </c>
      <c r="ASX2" s="9" t="s">
        <v>14799</v>
      </c>
      <c r="ASY2" s="9" t="s">
        <v>14800</v>
      </c>
      <c r="ASZ2" s="9" t="s">
        <v>14801</v>
      </c>
      <c r="ATA2" s="9" t="s">
        <v>14802</v>
      </c>
      <c r="ATB2" s="9" t="s">
        <v>14803</v>
      </c>
      <c r="ATC2" s="9" t="s">
        <v>14804</v>
      </c>
      <c r="ATD2" s="9" t="s">
        <v>14805</v>
      </c>
      <c r="ATE2" s="9" t="s">
        <v>14806</v>
      </c>
      <c r="ATF2" s="9" t="s">
        <v>14807</v>
      </c>
      <c r="ATG2" s="9" t="s">
        <v>14808</v>
      </c>
      <c r="ATH2" s="9" t="s">
        <v>14809</v>
      </c>
      <c r="ATI2" s="9" t="s">
        <v>14810</v>
      </c>
      <c r="ATJ2" s="9" t="s">
        <v>14811</v>
      </c>
      <c r="ATK2" s="9" t="s">
        <v>14812</v>
      </c>
      <c r="ATL2" s="9" t="s">
        <v>14813</v>
      </c>
      <c r="ATM2" s="9" t="s">
        <v>14814</v>
      </c>
      <c r="ATN2" s="9" t="s">
        <v>14815</v>
      </c>
      <c r="ATO2" s="9" t="s">
        <v>14816</v>
      </c>
      <c r="ATP2" s="9" t="s">
        <v>14817</v>
      </c>
      <c r="ATQ2" s="9" t="s">
        <v>14818</v>
      </c>
      <c r="ATR2" s="9" t="s">
        <v>14819</v>
      </c>
      <c r="ATS2" s="9" t="s">
        <v>14820</v>
      </c>
      <c r="ATT2" s="9" t="s">
        <v>14821</v>
      </c>
      <c r="ATU2" s="9" t="s">
        <v>13824</v>
      </c>
      <c r="ATV2" s="9" t="s">
        <v>13825</v>
      </c>
      <c r="ATW2" s="9" t="s">
        <v>13826</v>
      </c>
      <c r="ATX2" s="9" t="s">
        <v>13827</v>
      </c>
      <c r="ATY2" s="9" t="s">
        <v>13828</v>
      </c>
      <c r="ATZ2" s="9" t="s">
        <v>13829</v>
      </c>
      <c r="AUA2" s="9" t="s">
        <v>13830</v>
      </c>
      <c r="AUB2" s="9" t="s">
        <v>13831</v>
      </c>
      <c r="AUC2" s="9" t="s">
        <v>13832</v>
      </c>
      <c r="AUD2" s="9" t="s">
        <v>14822</v>
      </c>
      <c r="AUE2" s="9" t="s">
        <v>14823</v>
      </c>
      <c r="AUF2" s="9" t="s">
        <v>14824</v>
      </c>
      <c r="AUG2" s="9" t="s">
        <v>14825</v>
      </c>
      <c r="AUH2" s="9" t="s">
        <v>14826</v>
      </c>
      <c r="AUI2" s="9" t="s">
        <v>14827</v>
      </c>
      <c r="AUJ2" s="9" t="s">
        <v>14828</v>
      </c>
      <c r="AUK2" s="9" t="s">
        <v>14829</v>
      </c>
      <c r="AUL2" s="9" t="s">
        <v>14830</v>
      </c>
      <c r="AUM2" s="9" t="s">
        <v>14831</v>
      </c>
      <c r="AUN2" s="9" t="s">
        <v>14832</v>
      </c>
      <c r="AUO2" s="9" t="s">
        <v>14833</v>
      </c>
      <c r="AUP2" s="9" t="s">
        <v>14834</v>
      </c>
      <c r="AUQ2" s="9" t="s">
        <v>14835</v>
      </c>
      <c r="AUR2" s="9" t="s">
        <v>14836</v>
      </c>
      <c r="AUS2" s="9" t="s">
        <v>14837</v>
      </c>
      <c r="AUT2" s="9" t="s">
        <v>14838</v>
      </c>
      <c r="AUU2" s="9" t="s">
        <v>14839</v>
      </c>
      <c r="AUV2" s="9" t="s">
        <v>14840</v>
      </c>
      <c r="AUW2" s="9" t="s">
        <v>14841</v>
      </c>
      <c r="AUX2" s="9" t="s">
        <v>14842</v>
      </c>
      <c r="AUY2" s="9" t="s">
        <v>14843</v>
      </c>
      <c r="AUZ2" s="9" t="s">
        <v>14844</v>
      </c>
      <c r="AVA2" s="9" t="s">
        <v>14845</v>
      </c>
      <c r="AVB2" s="9" t="s">
        <v>14846</v>
      </c>
      <c r="AVC2" s="9" t="s">
        <v>14847</v>
      </c>
      <c r="AVD2" s="9" t="s">
        <v>14848</v>
      </c>
      <c r="AVE2" s="9" t="s">
        <v>14849</v>
      </c>
      <c r="AVF2" s="9" t="s">
        <v>14850</v>
      </c>
      <c r="AVG2" s="9" t="s">
        <v>14851</v>
      </c>
      <c r="AVH2" s="9" t="s">
        <v>14852</v>
      </c>
      <c r="AVI2" s="9" t="s">
        <v>14853</v>
      </c>
      <c r="AVJ2" s="9" t="s">
        <v>14854</v>
      </c>
      <c r="AVK2" s="9" t="s">
        <v>14855</v>
      </c>
      <c r="AVL2" s="9" t="s">
        <v>14856</v>
      </c>
      <c r="AVM2" s="9" t="s">
        <v>14857</v>
      </c>
      <c r="AVN2" s="9" t="s">
        <v>14858</v>
      </c>
      <c r="AVO2" s="9" t="s">
        <v>14859</v>
      </c>
      <c r="AVP2" s="9" t="s">
        <v>14860</v>
      </c>
      <c r="AVQ2" s="9" t="s">
        <v>14861</v>
      </c>
      <c r="AVR2" s="9" t="s">
        <v>14862</v>
      </c>
      <c r="AVS2" s="9" t="s">
        <v>14863</v>
      </c>
      <c r="AVT2" s="9" t="s">
        <v>14864</v>
      </c>
      <c r="AVU2" s="9" t="s">
        <v>14865</v>
      </c>
      <c r="AVV2" s="9" t="s">
        <v>14866</v>
      </c>
      <c r="AVW2" s="9" t="s">
        <v>14867</v>
      </c>
      <c r="AVX2" s="9" t="s">
        <v>14868</v>
      </c>
      <c r="AVY2" s="9" t="s">
        <v>14869</v>
      </c>
      <c r="AVZ2" s="9" t="s">
        <v>14870</v>
      </c>
      <c r="AWA2" s="9" t="s">
        <v>14871</v>
      </c>
      <c r="AWB2" s="9" t="s">
        <v>14872</v>
      </c>
      <c r="AWC2" s="9" t="s">
        <v>14873</v>
      </c>
      <c r="AWD2" s="9" t="s">
        <v>14874</v>
      </c>
      <c r="AWE2" s="9" t="s">
        <v>14875</v>
      </c>
      <c r="AWF2" s="9" t="s">
        <v>14876</v>
      </c>
      <c r="AWG2" s="9" t="s">
        <v>14877</v>
      </c>
      <c r="AWH2" s="9" t="s">
        <v>14878</v>
      </c>
      <c r="AWI2" s="9" t="s">
        <v>14879</v>
      </c>
      <c r="AWJ2" s="9" t="s">
        <v>14880</v>
      </c>
      <c r="AWK2" s="9" t="s">
        <v>14881</v>
      </c>
      <c r="AWL2" s="9" t="s">
        <v>14882</v>
      </c>
      <c r="AWM2" s="9" t="s">
        <v>14883</v>
      </c>
      <c r="AWN2" s="9" t="s">
        <v>14884</v>
      </c>
      <c r="AWO2" s="9" t="s">
        <v>14885</v>
      </c>
      <c r="AWP2" s="9" t="s">
        <v>14886</v>
      </c>
      <c r="AWQ2" s="9" t="s">
        <v>14887</v>
      </c>
      <c r="AWR2" s="9" t="s">
        <v>14888</v>
      </c>
      <c r="AWS2" s="9" t="s">
        <v>14889</v>
      </c>
      <c r="AWT2" s="9" t="s">
        <v>14890</v>
      </c>
      <c r="AWU2" s="9" t="s">
        <v>14891</v>
      </c>
      <c r="AWV2" s="9" t="s">
        <v>14892</v>
      </c>
      <c r="AWW2" s="9" t="s">
        <v>14893</v>
      </c>
      <c r="AWX2" s="9" t="s">
        <v>14894</v>
      </c>
      <c r="AWY2" s="9" t="s">
        <v>14895</v>
      </c>
      <c r="AWZ2" s="9" t="s">
        <v>14896</v>
      </c>
      <c r="AXA2" s="9" t="s">
        <v>14897</v>
      </c>
      <c r="AXB2" s="9" t="s">
        <v>14898</v>
      </c>
      <c r="AXC2" s="9" t="s">
        <v>14899</v>
      </c>
      <c r="AXD2" s="9" t="s">
        <v>14900</v>
      </c>
      <c r="AXE2" s="9" t="s">
        <v>14901</v>
      </c>
      <c r="AXF2" s="9" t="s">
        <v>14902</v>
      </c>
      <c r="AXG2" s="9" t="s">
        <v>14903</v>
      </c>
      <c r="AXH2" s="9" t="s">
        <v>14904</v>
      </c>
      <c r="AXI2" s="9" t="s">
        <v>14905</v>
      </c>
      <c r="AXJ2" s="9" t="s">
        <v>14906</v>
      </c>
      <c r="AXK2" s="9" t="s">
        <v>14907</v>
      </c>
      <c r="AXL2" s="9" t="s">
        <v>14908</v>
      </c>
      <c r="AXM2" s="9" t="s">
        <v>14909</v>
      </c>
      <c r="AXN2" s="9" t="s">
        <v>14910</v>
      </c>
      <c r="AXO2" s="9" t="s">
        <v>14911</v>
      </c>
      <c r="AXP2" s="9" t="s">
        <v>14912</v>
      </c>
      <c r="AXQ2" s="9" t="s">
        <v>14913</v>
      </c>
      <c r="AXR2" s="9" t="s">
        <v>14914</v>
      </c>
      <c r="AXS2" s="9" t="s">
        <v>14915</v>
      </c>
      <c r="AXT2" s="9" t="s">
        <v>14916</v>
      </c>
      <c r="AXU2" s="9" t="s">
        <v>14917</v>
      </c>
      <c r="AXV2" s="9" t="s">
        <v>14918</v>
      </c>
      <c r="AXW2" s="9" t="s">
        <v>14919</v>
      </c>
      <c r="AXX2" s="9" t="s">
        <v>14920</v>
      </c>
      <c r="AXY2" s="9" t="s">
        <v>14921</v>
      </c>
      <c r="AXZ2" s="9" t="s">
        <v>14922</v>
      </c>
      <c r="AYA2" s="9" t="s">
        <v>14923</v>
      </c>
      <c r="AYB2" s="9" t="s">
        <v>14924</v>
      </c>
      <c r="AYC2" s="9" t="s">
        <v>14925</v>
      </c>
      <c r="AYD2" s="9" t="s">
        <v>14926</v>
      </c>
      <c r="AYE2" s="9" t="s">
        <v>14927</v>
      </c>
      <c r="AYF2" s="9" t="s">
        <v>14928</v>
      </c>
      <c r="AYG2" s="9" t="s">
        <v>14929</v>
      </c>
      <c r="AYH2" s="9" t="s">
        <v>14930</v>
      </c>
      <c r="AYI2" s="9" t="s">
        <v>14931</v>
      </c>
      <c r="AYJ2" s="9" t="s">
        <v>14932</v>
      </c>
      <c r="AYK2" s="9" t="s">
        <v>14933</v>
      </c>
      <c r="AYL2" s="9" t="s">
        <v>14934</v>
      </c>
      <c r="AYM2" s="9" t="s">
        <v>14935</v>
      </c>
      <c r="AYN2" s="9" t="s">
        <v>14936</v>
      </c>
      <c r="AYO2" s="9" t="s">
        <v>14937</v>
      </c>
      <c r="AYP2" s="9" t="s">
        <v>14938</v>
      </c>
      <c r="AYQ2" s="9" t="s">
        <v>14939</v>
      </c>
      <c r="AYR2" s="9" t="s">
        <v>14940</v>
      </c>
      <c r="AYS2" s="9" t="s">
        <v>14941</v>
      </c>
      <c r="AYT2" s="9" t="s">
        <v>14942</v>
      </c>
      <c r="AYU2" s="9" t="s">
        <v>14943</v>
      </c>
      <c r="AYV2" s="9" t="s">
        <v>14944</v>
      </c>
      <c r="AYW2" s="9" t="s">
        <v>14945</v>
      </c>
      <c r="AYX2" s="9" t="s">
        <v>14946</v>
      </c>
      <c r="AYY2" s="9" t="s">
        <v>14947</v>
      </c>
      <c r="AYZ2" s="9" t="s">
        <v>14948</v>
      </c>
      <c r="AZA2" s="9" t="s">
        <v>14949</v>
      </c>
      <c r="AZB2" s="9" t="s">
        <v>14950</v>
      </c>
      <c r="AZC2" s="9" t="s">
        <v>14951</v>
      </c>
      <c r="AZD2" s="9" t="s">
        <v>14952</v>
      </c>
      <c r="AZE2" s="9" t="s">
        <v>14953</v>
      </c>
      <c r="AZF2" s="9" t="s">
        <v>14954</v>
      </c>
      <c r="AZG2" s="9" t="s">
        <v>14955</v>
      </c>
      <c r="AZH2" s="9" t="s">
        <v>14956</v>
      </c>
      <c r="AZI2" s="9" t="s">
        <v>14957</v>
      </c>
      <c r="AZJ2" s="9" t="s">
        <v>14958</v>
      </c>
      <c r="AZK2" s="9" t="s">
        <v>13854</v>
      </c>
      <c r="AZL2" s="9" t="s">
        <v>14959</v>
      </c>
      <c r="AZM2" s="9" t="s">
        <v>14960</v>
      </c>
      <c r="AZN2" s="9" t="s">
        <v>14961</v>
      </c>
      <c r="AZO2" s="9" t="s">
        <v>14962</v>
      </c>
      <c r="AZP2" s="9" t="s">
        <v>14963</v>
      </c>
      <c r="AZQ2" s="9" t="s">
        <v>14964</v>
      </c>
      <c r="AZR2" s="9" t="s">
        <v>14965</v>
      </c>
      <c r="AZS2" s="9"/>
      <c r="AZT2" s="6" t="s">
        <v>12138</v>
      </c>
      <c r="AZU2" s="9" t="s">
        <v>14966</v>
      </c>
      <c r="AZV2" s="6" t="s">
        <v>12144</v>
      </c>
      <c r="AZW2" s="9" t="s">
        <v>14967</v>
      </c>
      <c r="AZX2" s="9" t="s">
        <v>14968</v>
      </c>
      <c r="AZY2" s="9" t="s">
        <v>14969</v>
      </c>
      <c r="AZZ2" s="9" t="s">
        <v>14970</v>
      </c>
      <c r="BAA2" s="9" t="s">
        <v>14971</v>
      </c>
      <c r="BAB2" s="9" t="s">
        <v>14972</v>
      </c>
      <c r="BAC2" s="9" t="s">
        <v>14973</v>
      </c>
      <c r="BAD2" s="9" t="s">
        <v>14974</v>
      </c>
      <c r="BAE2" s="9" t="s">
        <v>14975</v>
      </c>
      <c r="BAF2" s="9" t="s">
        <v>14976</v>
      </c>
      <c r="BAG2" s="9" t="s">
        <v>14977</v>
      </c>
      <c r="BAH2" s="9" t="s">
        <v>14978</v>
      </c>
      <c r="BAI2" s="9" t="s">
        <v>14979</v>
      </c>
      <c r="BAJ2" s="9" t="s">
        <v>14980</v>
      </c>
      <c r="BAK2" s="9" t="s">
        <v>14981</v>
      </c>
      <c r="BAL2" s="9" t="s">
        <v>14982</v>
      </c>
      <c r="BAM2" s="9" t="s">
        <v>14983</v>
      </c>
      <c r="BAN2" s="9" t="s">
        <v>14984</v>
      </c>
      <c r="BAO2" s="9" t="s">
        <v>14985</v>
      </c>
      <c r="BAP2" s="9" t="s">
        <v>14986</v>
      </c>
      <c r="BAQ2" s="9" t="s">
        <v>14987</v>
      </c>
      <c r="BAR2" s="9" t="s">
        <v>14988</v>
      </c>
      <c r="BAS2" s="9" t="s">
        <v>14989</v>
      </c>
      <c r="BAT2" s="9" t="s">
        <v>14990</v>
      </c>
      <c r="BAU2" s="9" t="s">
        <v>14991</v>
      </c>
      <c r="BAV2" s="9" t="s">
        <v>14992</v>
      </c>
      <c r="BAW2" s="9" t="s">
        <v>14993</v>
      </c>
      <c r="BAX2" s="9" t="s">
        <v>14994</v>
      </c>
      <c r="BAY2" s="9" t="s">
        <v>14995</v>
      </c>
      <c r="BAZ2" s="9" t="s">
        <v>14996</v>
      </c>
      <c r="BBA2" s="9" t="s">
        <v>14997</v>
      </c>
      <c r="BBB2" s="9" t="s">
        <v>14998</v>
      </c>
      <c r="BBC2" s="9" t="s">
        <v>14999</v>
      </c>
      <c r="BBD2" s="9" t="s">
        <v>15000</v>
      </c>
      <c r="BBE2" s="9" t="s">
        <v>15001</v>
      </c>
      <c r="BBF2" s="9" t="s">
        <v>15002</v>
      </c>
      <c r="BBG2" s="9" t="s">
        <v>15003</v>
      </c>
      <c r="BBH2" s="9" t="s">
        <v>15004</v>
      </c>
      <c r="BBI2" s="9" t="s">
        <v>15005</v>
      </c>
      <c r="BBJ2" s="9" t="s">
        <v>15006</v>
      </c>
      <c r="BBK2" s="9" t="s">
        <v>15007</v>
      </c>
      <c r="BBL2" s="9" t="s">
        <v>15008</v>
      </c>
      <c r="BBM2" s="9" t="s">
        <v>15009</v>
      </c>
      <c r="BBN2" s="9" t="s">
        <v>15010</v>
      </c>
      <c r="BBO2" s="9" t="s">
        <v>15011</v>
      </c>
      <c r="BBP2" s="9" t="s">
        <v>15012</v>
      </c>
      <c r="BBQ2" s="9" t="s">
        <v>15013</v>
      </c>
      <c r="BBR2" s="9" t="s">
        <v>15014</v>
      </c>
      <c r="BBS2" s="9" t="s">
        <v>15015</v>
      </c>
      <c r="BBT2" s="9" t="s">
        <v>15016</v>
      </c>
      <c r="BBU2" s="9" t="s">
        <v>15017</v>
      </c>
      <c r="BBV2" s="9" t="s">
        <v>15018</v>
      </c>
      <c r="BBW2" s="9" t="s">
        <v>15019</v>
      </c>
      <c r="BBX2" s="9" t="s">
        <v>15020</v>
      </c>
      <c r="BBY2" s="9" t="s">
        <v>15021</v>
      </c>
      <c r="BBZ2" s="9" t="s">
        <v>15022</v>
      </c>
      <c r="BCA2" s="9" t="s">
        <v>15023</v>
      </c>
      <c r="BCB2" s="9" t="s">
        <v>15024</v>
      </c>
      <c r="BCC2" s="9" t="s">
        <v>15025</v>
      </c>
      <c r="BCD2" s="9" t="s">
        <v>15026</v>
      </c>
      <c r="BCE2" s="9" t="s">
        <v>15027</v>
      </c>
      <c r="BCF2" s="9" t="s">
        <v>15028</v>
      </c>
      <c r="BCG2" s="9" t="s">
        <v>15029</v>
      </c>
      <c r="BCH2" s="9" t="s">
        <v>15030</v>
      </c>
      <c r="BCI2" s="9" t="s">
        <v>15031</v>
      </c>
      <c r="BCJ2" s="9" t="s">
        <v>15032</v>
      </c>
      <c r="BCK2" s="9" t="s">
        <v>15033</v>
      </c>
      <c r="BCL2" s="9" t="s">
        <v>15034</v>
      </c>
      <c r="BCM2" s="9" t="s">
        <v>15035</v>
      </c>
      <c r="BCN2" s="9" t="s">
        <v>15036</v>
      </c>
      <c r="BCO2" s="9" t="s">
        <v>15037</v>
      </c>
      <c r="BCP2" s="9" t="s">
        <v>15038</v>
      </c>
      <c r="BCQ2" s="9" t="s">
        <v>15039</v>
      </c>
      <c r="BCR2" s="9" t="s">
        <v>15040</v>
      </c>
      <c r="BCS2" s="9" t="s">
        <v>15041</v>
      </c>
      <c r="BCT2" s="9" t="s">
        <v>15042</v>
      </c>
      <c r="BCU2" s="9" t="s">
        <v>15043</v>
      </c>
      <c r="BCV2" s="9" t="s">
        <v>15044</v>
      </c>
      <c r="BCW2" s="9" t="s">
        <v>15045</v>
      </c>
      <c r="BCX2" s="9" t="s">
        <v>15046</v>
      </c>
      <c r="BCY2" s="9" t="s">
        <v>15047</v>
      </c>
      <c r="BCZ2" s="9" t="s">
        <v>15048</v>
      </c>
      <c r="BDA2" s="9" t="s">
        <v>15049</v>
      </c>
      <c r="BDB2" s="9" t="s">
        <v>15050</v>
      </c>
      <c r="BDC2" s="9" t="s">
        <v>15051</v>
      </c>
      <c r="BDD2" s="9" t="s">
        <v>15052</v>
      </c>
      <c r="BDE2" s="9"/>
      <c r="BDF2" s="9" t="s">
        <v>15053</v>
      </c>
      <c r="BDG2" s="9" t="s">
        <v>15054</v>
      </c>
      <c r="BDH2" s="9" t="s">
        <v>15055</v>
      </c>
      <c r="BDI2" s="9" t="s">
        <v>15056</v>
      </c>
      <c r="BDJ2" s="9" t="s">
        <v>15057</v>
      </c>
      <c r="BDK2" s="9" t="s">
        <v>15058</v>
      </c>
      <c r="BDL2" s="9" t="s">
        <v>15059</v>
      </c>
      <c r="BDM2" s="9"/>
      <c r="BDN2" s="6" t="s">
        <v>9809</v>
      </c>
      <c r="BDO2" s="9"/>
      <c r="BDP2" s="6" t="s">
        <v>12139</v>
      </c>
      <c r="BDQ2" s="9" t="s">
        <v>15060</v>
      </c>
      <c r="BDR2" s="6" t="s">
        <v>12145</v>
      </c>
      <c r="BDS2" s="9" t="s">
        <v>15061</v>
      </c>
      <c r="BDT2" s="9" t="s">
        <v>15062</v>
      </c>
      <c r="BDU2" s="9" t="s">
        <v>15063</v>
      </c>
      <c r="BDV2" s="9"/>
      <c r="BDW2" s="9"/>
      <c r="BDX2" s="9"/>
      <c r="BDY2" s="9"/>
      <c r="BDZ2" s="9"/>
      <c r="BEA2" s="9"/>
      <c r="BEB2" s="9"/>
      <c r="BEC2" s="9"/>
      <c r="BED2" s="9"/>
      <c r="BEE2" s="9"/>
      <c r="BEF2" s="9"/>
      <c r="BEG2" s="9"/>
      <c r="BEH2" s="9"/>
      <c r="BEI2" s="9"/>
      <c r="BEJ2" s="9"/>
      <c r="BEK2" s="9"/>
      <c r="BEL2" s="9"/>
      <c r="BEM2" s="9"/>
      <c r="BEN2" s="9"/>
      <c r="BEO2" s="9"/>
      <c r="BEP2" s="9"/>
      <c r="BEQ2" s="9"/>
      <c r="BER2" s="9"/>
      <c r="BES2" s="9"/>
      <c r="BET2" s="9"/>
      <c r="BEU2" s="9"/>
      <c r="BEV2" s="9"/>
      <c r="BEW2" s="9"/>
      <c r="BEX2" s="9"/>
      <c r="BEY2" s="9"/>
      <c r="BEZ2" s="9"/>
      <c r="BFA2" s="9"/>
      <c r="BFB2" s="9"/>
      <c r="BFC2" s="9"/>
      <c r="BFD2" s="9"/>
      <c r="BFE2" s="9"/>
      <c r="BFF2" s="9"/>
      <c r="BFG2" s="9"/>
      <c r="BFH2" s="9"/>
      <c r="BFI2" s="9"/>
      <c r="BFJ2" s="9"/>
      <c r="BFK2" s="9"/>
      <c r="BFL2" s="9"/>
      <c r="BFM2" s="9"/>
      <c r="BFN2" s="9"/>
      <c r="BFO2" s="9"/>
      <c r="BFP2" s="9"/>
      <c r="BFQ2" s="9"/>
      <c r="BFR2" s="9"/>
      <c r="BFS2" s="9"/>
      <c r="BFT2" s="9"/>
      <c r="BFU2" s="9"/>
      <c r="BFV2" s="9"/>
      <c r="BFW2" s="9"/>
      <c r="BFX2" s="9"/>
      <c r="BFY2" s="9"/>
      <c r="BFZ2" s="9"/>
      <c r="BGA2" s="9"/>
      <c r="BGB2" s="9"/>
      <c r="BGC2" s="9"/>
      <c r="BGD2" s="9"/>
      <c r="BGE2" s="9"/>
      <c r="BGF2" s="9" t="s">
        <v>15064</v>
      </c>
      <c r="BGG2" s="9" t="s">
        <v>15065</v>
      </c>
      <c r="BGH2" s="9" t="s">
        <v>15066</v>
      </c>
      <c r="BGI2" s="9" t="s">
        <v>15067</v>
      </c>
      <c r="BGJ2" s="9" t="s">
        <v>15068</v>
      </c>
      <c r="BGK2" s="9" t="s">
        <v>15069</v>
      </c>
      <c r="BGL2" s="9"/>
      <c r="BGM2" s="9"/>
      <c r="BGN2" s="9"/>
      <c r="BGO2" s="9" t="s">
        <v>15070</v>
      </c>
      <c r="BGP2" s="9" t="s">
        <v>15071</v>
      </c>
      <c r="BGQ2" s="9" t="s">
        <v>15072</v>
      </c>
      <c r="BGR2" s="9" t="s">
        <v>15073</v>
      </c>
      <c r="BGS2" s="9" t="s">
        <v>15074</v>
      </c>
      <c r="BGT2" s="9" t="s">
        <v>15075</v>
      </c>
      <c r="BGU2" s="9" t="s">
        <v>15076</v>
      </c>
      <c r="BGV2" s="9" t="s">
        <v>15077</v>
      </c>
      <c r="BGW2" s="9" t="s">
        <v>15078</v>
      </c>
      <c r="BGX2" s="9" t="s">
        <v>15079</v>
      </c>
      <c r="BGY2" s="9" t="s">
        <v>15080</v>
      </c>
      <c r="BGZ2" s="9" t="s">
        <v>15081</v>
      </c>
      <c r="BHA2" s="9"/>
      <c r="BHB2" s="9" t="s">
        <v>15082</v>
      </c>
      <c r="BHC2" s="9" t="s">
        <v>15083</v>
      </c>
      <c r="BHD2" s="9" t="s">
        <v>15084</v>
      </c>
      <c r="BHE2" s="9" t="s">
        <v>15085</v>
      </c>
      <c r="BHF2" s="9" t="s">
        <v>15086</v>
      </c>
      <c r="BHG2" s="9" t="s">
        <v>15087</v>
      </c>
      <c r="BHH2" s="9"/>
      <c r="BHI2" s="9"/>
      <c r="BHJ2" s="6" t="s">
        <v>10247</v>
      </c>
      <c r="BHK2" s="9"/>
      <c r="BHL2" s="9" t="s">
        <v>15038</v>
      </c>
      <c r="BHM2" s="9" t="s">
        <v>15067</v>
      </c>
      <c r="BHN2" s="9" t="s">
        <v>15035</v>
      </c>
      <c r="BHO2" s="9" t="s">
        <v>15088</v>
      </c>
      <c r="BHP2" s="9" t="s">
        <v>15089</v>
      </c>
      <c r="BHQ2" s="9" t="s">
        <v>14968</v>
      </c>
      <c r="BHR2" s="9" t="s">
        <v>14969</v>
      </c>
      <c r="BHS2" s="9" t="s">
        <v>14970</v>
      </c>
      <c r="BHT2" s="9" t="s">
        <v>14971</v>
      </c>
      <c r="BHU2" s="9" t="s">
        <v>14972</v>
      </c>
      <c r="BHV2" s="9" t="s">
        <v>14973</v>
      </c>
      <c r="BHW2" s="9" t="s">
        <v>14975</v>
      </c>
      <c r="BHX2" s="9" t="s">
        <v>14976</v>
      </c>
      <c r="BHY2" s="9" t="s">
        <v>14977</v>
      </c>
      <c r="BHZ2" s="9" t="s">
        <v>14978</v>
      </c>
      <c r="BIA2" s="9" t="s">
        <v>15090</v>
      </c>
      <c r="BIB2" s="9" t="s">
        <v>14979</v>
      </c>
      <c r="BIC2" s="9" t="s">
        <v>14980</v>
      </c>
      <c r="BID2" s="9" t="s">
        <v>14981</v>
      </c>
      <c r="BIE2" s="9" t="s">
        <v>14982</v>
      </c>
      <c r="BIF2" s="9" t="s">
        <v>14983</v>
      </c>
      <c r="BIG2" s="9" t="s">
        <v>14984</v>
      </c>
      <c r="BIH2" s="9" t="s">
        <v>14985</v>
      </c>
      <c r="BII2" s="9" t="s">
        <v>14986</v>
      </c>
      <c r="BIJ2" s="9" t="s">
        <v>14987</v>
      </c>
      <c r="BIK2" s="9" t="s">
        <v>14988</v>
      </c>
      <c r="BIL2" s="9" t="s">
        <v>14989</v>
      </c>
      <c r="BIM2" s="9" t="s">
        <v>14990</v>
      </c>
      <c r="BIN2" s="9" t="s">
        <v>14991</v>
      </c>
      <c r="BIO2" s="9" t="s">
        <v>14992</v>
      </c>
      <c r="BIP2" s="9" t="s">
        <v>14993</v>
      </c>
      <c r="BIQ2" s="9" t="s">
        <v>14994</v>
      </c>
      <c r="BIR2" s="9" t="s">
        <v>14995</v>
      </c>
      <c r="BIS2" s="9" t="s">
        <v>14996</v>
      </c>
      <c r="BIT2" s="9" t="s">
        <v>14997</v>
      </c>
      <c r="BIU2" s="9" t="s">
        <v>14998</v>
      </c>
      <c r="BIV2" s="9" t="s">
        <v>14999</v>
      </c>
      <c r="BIW2" s="9" t="s">
        <v>15000</v>
      </c>
      <c r="BIX2" s="9" t="s">
        <v>15001</v>
      </c>
      <c r="BIY2" s="9" t="s">
        <v>15002</v>
      </c>
      <c r="BIZ2" s="9" t="s">
        <v>15003</v>
      </c>
      <c r="BJA2" s="9" t="s">
        <v>15004</v>
      </c>
      <c r="BJB2" s="9" t="s">
        <v>15005</v>
      </c>
      <c r="BJC2" s="9" t="s">
        <v>15006</v>
      </c>
      <c r="BJD2" s="9" t="s">
        <v>15007</v>
      </c>
      <c r="BJE2" s="9" t="s">
        <v>15008</v>
      </c>
      <c r="BJF2" s="9" t="s">
        <v>15009</v>
      </c>
      <c r="BJG2" s="9" t="s">
        <v>15011</v>
      </c>
      <c r="BJH2" s="9" t="s">
        <v>15012</v>
      </c>
      <c r="BJI2" s="9" t="s">
        <v>15013</v>
      </c>
      <c r="BJJ2" s="9" t="s">
        <v>15014</v>
      </c>
      <c r="BJK2" s="9" t="s">
        <v>15015</v>
      </c>
      <c r="BJL2" s="9" t="s">
        <v>15016</v>
      </c>
      <c r="BJM2" s="9" t="s">
        <v>15017</v>
      </c>
      <c r="BJN2" s="9" t="s">
        <v>15018</v>
      </c>
      <c r="BJO2" s="9" t="s">
        <v>15019</v>
      </c>
      <c r="BJP2" s="9" t="s">
        <v>15020</v>
      </c>
      <c r="BJQ2" s="9" t="s">
        <v>15021</v>
      </c>
      <c r="BJR2" s="9" t="s">
        <v>15022</v>
      </c>
      <c r="BJS2" s="9" t="s">
        <v>15023</v>
      </c>
      <c r="BJT2" s="9" t="s">
        <v>15024</v>
      </c>
      <c r="BJU2" s="9" t="s">
        <v>15025</v>
      </c>
      <c r="BJV2" s="9" t="s">
        <v>15026</v>
      </c>
      <c r="BJW2" s="9" t="s">
        <v>15027</v>
      </c>
      <c r="BJX2" s="9" t="s">
        <v>15028</v>
      </c>
      <c r="BJY2" s="9" t="s">
        <v>15029</v>
      </c>
      <c r="BJZ2" s="9" t="s">
        <v>15030</v>
      </c>
      <c r="BKA2" s="9" t="s">
        <v>15031</v>
      </c>
      <c r="BKB2" s="9" t="s">
        <v>15033</v>
      </c>
      <c r="BKC2" s="9" t="s">
        <v>15034</v>
      </c>
      <c r="BKD2" s="9" t="s">
        <v>15091</v>
      </c>
      <c r="BKE2" s="9" t="s">
        <v>15039</v>
      </c>
      <c r="BKF2" s="9" t="s">
        <v>15040</v>
      </c>
      <c r="BKG2" s="9" t="s">
        <v>15043</v>
      </c>
      <c r="BKH2" s="9" t="s">
        <v>15044</v>
      </c>
      <c r="BKI2" s="9" t="s">
        <v>15045</v>
      </c>
      <c r="BKJ2" s="9" t="s">
        <v>15046</v>
      </c>
      <c r="BKK2" s="9" t="s">
        <v>15047</v>
      </c>
      <c r="BKL2" s="9" t="s">
        <v>15092</v>
      </c>
      <c r="BKM2" s="9" t="s">
        <v>15093</v>
      </c>
      <c r="BKN2" s="9" t="s">
        <v>15094</v>
      </c>
      <c r="BKO2" s="9" t="s">
        <v>15095</v>
      </c>
      <c r="BKP2" s="9" t="s">
        <v>15096</v>
      </c>
      <c r="BKQ2" s="9" t="s">
        <v>15097</v>
      </c>
      <c r="BKR2" s="9" t="s">
        <v>15098</v>
      </c>
      <c r="BKS2" s="9" t="s">
        <v>15099</v>
      </c>
      <c r="BKT2" s="9" t="s">
        <v>15100</v>
      </c>
      <c r="BKU2" s="9" t="s">
        <v>15101</v>
      </c>
      <c r="BKV2" s="9" t="s">
        <v>15102</v>
      </c>
      <c r="BKW2" s="9" t="s">
        <v>15103</v>
      </c>
      <c r="BKX2" s="9" t="s">
        <v>15056</v>
      </c>
      <c r="BKY2" s="9" t="s">
        <v>15057</v>
      </c>
      <c r="BKZ2" s="9" t="s">
        <v>15058</v>
      </c>
      <c r="BLA2" s="9" t="s">
        <v>15059</v>
      </c>
      <c r="BLB2" s="9" t="s">
        <v>15061</v>
      </c>
      <c r="BLC2" s="9" t="s">
        <v>15062</v>
      </c>
      <c r="BLD2" s="9" t="s">
        <v>15104</v>
      </c>
      <c r="BLE2" s="9" t="s">
        <v>15063</v>
      </c>
      <c r="BLF2" s="9" t="s">
        <v>15065</v>
      </c>
      <c r="BLG2" s="9" t="s">
        <v>15066</v>
      </c>
      <c r="BLH2" s="9" t="s">
        <v>15105</v>
      </c>
      <c r="BLI2" s="9" t="s">
        <v>15069</v>
      </c>
      <c r="BLJ2" s="9" t="s">
        <v>15106</v>
      </c>
      <c r="BLK2" s="9" t="s">
        <v>15107</v>
      </c>
      <c r="BLL2" s="9" t="s">
        <v>15071</v>
      </c>
      <c r="BLM2" s="9" t="s">
        <v>15072</v>
      </c>
      <c r="BLN2" s="9" t="s">
        <v>15073</v>
      </c>
      <c r="BLO2" s="9" t="s">
        <v>15074</v>
      </c>
      <c r="BLP2" s="9" t="s">
        <v>15108</v>
      </c>
      <c r="BLQ2" s="9" t="s">
        <v>15075</v>
      </c>
      <c r="BLR2" s="9" t="s">
        <v>15076</v>
      </c>
      <c r="BLS2" s="9" t="s">
        <v>15109</v>
      </c>
      <c r="BLT2" s="9" t="s">
        <v>15110</v>
      </c>
      <c r="BLU2" s="9" t="s">
        <v>15111</v>
      </c>
      <c r="BLV2" s="9" t="s">
        <v>15112</v>
      </c>
      <c r="BLW2" s="9" t="s">
        <v>15113</v>
      </c>
      <c r="BLX2" s="9" t="s">
        <v>15114</v>
      </c>
      <c r="BLY2" s="9" t="s">
        <v>15115</v>
      </c>
      <c r="BLZ2" s="9" t="s">
        <v>15116</v>
      </c>
      <c r="BMA2" s="9" t="s">
        <v>15117</v>
      </c>
      <c r="BMB2" s="9" t="s">
        <v>15118</v>
      </c>
      <c r="BMC2" s="9" t="s">
        <v>15119</v>
      </c>
      <c r="BMD2" s="9" t="s">
        <v>15120</v>
      </c>
      <c r="BME2" s="9" t="s">
        <v>15084</v>
      </c>
      <c r="BMF2" s="9" t="s">
        <v>15085</v>
      </c>
      <c r="BMG2" s="9" t="s">
        <v>15086</v>
      </c>
      <c r="BMH2" s="9" t="s">
        <v>15087</v>
      </c>
      <c r="BMI2" s="9"/>
      <c r="BMJ2" s="9" t="s">
        <v>15121</v>
      </c>
      <c r="BMK2" s="9" t="s">
        <v>15122</v>
      </c>
      <c r="BML2" s="9" t="s">
        <v>15123</v>
      </c>
      <c r="BMM2" s="9" t="s">
        <v>15124</v>
      </c>
      <c r="BMN2" s="9" t="s">
        <v>15125</v>
      </c>
      <c r="BMO2" s="9" t="s">
        <v>15126</v>
      </c>
      <c r="BMP2" s="9" t="s">
        <v>15127</v>
      </c>
      <c r="BMQ2" s="9" t="s">
        <v>15128</v>
      </c>
      <c r="BMR2" s="9" t="s">
        <v>15129</v>
      </c>
      <c r="BMS2" s="9" t="s">
        <v>15130</v>
      </c>
      <c r="BMT2" s="9" t="s">
        <v>15131</v>
      </c>
      <c r="BMU2" s="9" t="s">
        <v>15132</v>
      </c>
      <c r="BMV2" s="9" t="s">
        <v>15133</v>
      </c>
      <c r="BMW2" s="9" t="s">
        <v>15134</v>
      </c>
      <c r="BMX2" s="9" t="s">
        <v>15135</v>
      </c>
      <c r="BMY2" s="9" t="s">
        <v>15136</v>
      </c>
      <c r="BMZ2" s="9" t="s">
        <v>15137</v>
      </c>
      <c r="BNA2" s="9" t="s">
        <v>15138</v>
      </c>
      <c r="BNB2" s="9" t="s">
        <v>15139</v>
      </c>
      <c r="BNC2" s="9" t="s">
        <v>15140</v>
      </c>
      <c r="BND2" s="9" t="s">
        <v>15141</v>
      </c>
      <c r="BNE2" s="9" t="s">
        <v>15142</v>
      </c>
      <c r="BNF2" s="9" t="s">
        <v>15143</v>
      </c>
      <c r="BNG2" s="9" t="s">
        <v>15144</v>
      </c>
      <c r="BNH2" s="9" t="s">
        <v>15145</v>
      </c>
      <c r="BNI2" s="9" t="s">
        <v>15146</v>
      </c>
      <c r="BNJ2" s="9" t="s">
        <v>15147</v>
      </c>
      <c r="BNK2" s="9" t="s">
        <v>15148</v>
      </c>
      <c r="BNL2" s="9" t="s">
        <v>15149</v>
      </c>
      <c r="BNM2" s="9" t="s">
        <v>15150</v>
      </c>
      <c r="BNN2" s="9" t="s">
        <v>15151</v>
      </c>
      <c r="BNO2" s="9" t="s">
        <v>15152</v>
      </c>
      <c r="BNP2" s="9" t="s">
        <v>15153</v>
      </c>
      <c r="BNQ2" s="9" t="s">
        <v>15154</v>
      </c>
      <c r="BNR2" s="9" t="s">
        <v>15155</v>
      </c>
      <c r="BNS2" s="9" t="s">
        <v>15156</v>
      </c>
      <c r="BNT2" s="9" t="s">
        <v>15157</v>
      </c>
      <c r="BNU2" s="9" t="s">
        <v>15158</v>
      </c>
      <c r="BNV2" s="9" t="s">
        <v>15159</v>
      </c>
      <c r="BNW2" s="9" t="s">
        <v>15160</v>
      </c>
      <c r="BNX2" s="9" t="s">
        <v>15161</v>
      </c>
      <c r="BNY2" s="9" t="s">
        <v>15162</v>
      </c>
      <c r="BNZ2" s="9" t="s">
        <v>15163</v>
      </c>
      <c r="BOA2" s="9" t="s">
        <v>15164</v>
      </c>
      <c r="BOB2" s="9" t="s">
        <v>15165</v>
      </c>
      <c r="BOC2" s="9" t="s">
        <v>15166</v>
      </c>
      <c r="BOD2" s="9" t="s">
        <v>15167</v>
      </c>
      <c r="BOE2" s="9" t="s">
        <v>15168</v>
      </c>
      <c r="BOF2" s="9" t="s">
        <v>15169</v>
      </c>
      <c r="BOG2" s="9" t="s">
        <v>15170</v>
      </c>
      <c r="BOH2" s="9" t="s">
        <v>15171</v>
      </c>
      <c r="BOI2" s="9" t="s">
        <v>15172</v>
      </c>
      <c r="BOJ2" s="9" t="s">
        <v>15173</v>
      </c>
      <c r="BOK2" s="9" t="s">
        <v>15174</v>
      </c>
      <c r="BOL2" s="9" t="s">
        <v>15175</v>
      </c>
      <c r="BOM2" s="9" t="s">
        <v>15176</v>
      </c>
      <c r="BON2" s="9" t="s">
        <v>15177</v>
      </c>
      <c r="BOO2" s="9" t="s">
        <v>15178</v>
      </c>
      <c r="BOP2" s="9" t="s">
        <v>15179</v>
      </c>
      <c r="BOQ2" s="9" t="s">
        <v>15180</v>
      </c>
      <c r="BOR2" s="9" t="s">
        <v>15181</v>
      </c>
      <c r="BOS2" s="9" t="s">
        <v>15182</v>
      </c>
      <c r="BOT2" s="9" t="s">
        <v>15183</v>
      </c>
      <c r="BOU2" s="9" t="s">
        <v>15184</v>
      </c>
      <c r="BOV2" s="9" t="s">
        <v>15185</v>
      </c>
      <c r="BOW2" s="9" t="s">
        <v>15186</v>
      </c>
      <c r="BOX2" s="9" t="s">
        <v>15187</v>
      </c>
      <c r="BOY2" s="9" t="s">
        <v>15188</v>
      </c>
      <c r="BOZ2" s="9" t="s">
        <v>15189</v>
      </c>
      <c r="BPA2" s="9" t="s">
        <v>15190</v>
      </c>
      <c r="BPB2" s="9" t="s">
        <v>15191</v>
      </c>
      <c r="BPC2" s="9" t="s">
        <v>15192</v>
      </c>
      <c r="BPD2" s="9" t="s">
        <v>15193</v>
      </c>
      <c r="BPE2" s="9" t="s">
        <v>15194</v>
      </c>
      <c r="BPF2" s="9" t="s">
        <v>15195</v>
      </c>
      <c r="BPG2" s="9" t="s">
        <v>15196</v>
      </c>
      <c r="BPH2" s="9" t="s">
        <v>15197</v>
      </c>
      <c r="BPI2" s="9" t="s">
        <v>15198</v>
      </c>
      <c r="BPJ2" s="9" t="s">
        <v>15199</v>
      </c>
      <c r="BPK2" s="9" t="s">
        <v>15200</v>
      </c>
      <c r="BPL2" s="9" t="s">
        <v>15201</v>
      </c>
      <c r="BPM2" s="9" t="s">
        <v>15202</v>
      </c>
      <c r="BPN2" s="9" t="s">
        <v>15203</v>
      </c>
      <c r="BPO2" s="9" t="s">
        <v>15204</v>
      </c>
      <c r="BPP2" s="9" t="s">
        <v>15205</v>
      </c>
      <c r="BPQ2" s="9" t="s">
        <v>15206</v>
      </c>
      <c r="BPR2" s="9" t="s">
        <v>15207</v>
      </c>
      <c r="BPS2" s="9" t="s">
        <v>15208</v>
      </c>
      <c r="BPT2" s="9" t="s">
        <v>15209</v>
      </c>
      <c r="BPU2" s="9" t="s">
        <v>15210</v>
      </c>
      <c r="BPV2" s="9" t="s">
        <v>15211</v>
      </c>
      <c r="BPW2" s="9" t="s">
        <v>15212</v>
      </c>
      <c r="BPX2" s="9" t="s">
        <v>15213</v>
      </c>
      <c r="BPY2" s="9" t="s">
        <v>15214</v>
      </c>
      <c r="BPZ2" s="9" t="s">
        <v>15215</v>
      </c>
      <c r="BQA2" s="9" t="s">
        <v>15216</v>
      </c>
      <c r="BQB2" s="9" t="s">
        <v>15217</v>
      </c>
      <c r="BQC2" s="9" t="s">
        <v>15218</v>
      </c>
      <c r="BQD2" s="9" t="s">
        <v>15219</v>
      </c>
      <c r="BQE2" s="9" t="s">
        <v>15220</v>
      </c>
      <c r="BQF2" s="9" t="s">
        <v>15221</v>
      </c>
      <c r="BQG2" s="9" t="s">
        <v>15222</v>
      </c>
      <c r="BQH2" s="9" t="s">
        <v>15223</v>
      </c>
      <c r="BQI2" s="9" t="s">
        <v>15224</v>
      </c>
      <c r="BQJ2" s="9" t="s">
        <v>15225</v>
      </c>
      <c r="BQK2" s="9" t="s">
        <v>15226</v>
      </c>
      <c r="BQL2" s="9" t="s">
        <v>15227</v>
      </c>
      <c r="BQM2" s="9" t="s">
        <v>15228</v>
      </c>
      <c r="BQN2" s="9" t="s">
        <v>15229</v>
      </c>
      <c r="BQO2" s="9" t="s">
        <v>15230</v>
      </c>
      <c r="BQP2" s="9" t="s">
        <v>15231</v>
      </c>
      <c r="BQQ2" s="9" t="s">
        <v>15232</v>
      </c>
      <c r="BQR2" s="9" t="s">
        <v>15233</v>
      </c>
      <c r="BQS2" s="9" t="s">
        <v>15234</v>
      </c>
      <c r="BQT2" s="9" t="s">
        <v>15235</v>
      </c>
      <c r="BQU2" s="9" t="s">
        <v>15236</v>
      </c>
      <c r="BQV2" s="9" t="s">
        <v>15237</v>
      </c>
      <c r="BQW2" s="9" t="s">
        <v>15238</v>
      </c>
      <c r="BQX2" s="9" t="s">
        <v>15239</v>
      </c>
      <c r="BQY2" s="9" t="s">
        <v>15240</v>
      </c>
      <c r="BQZ2" s="9" t="s">
        <v>15241</v>
      </c>
      <c r="BRA2" s="9" t="s">
        <v>15242</v>
      </c>
      <c r="BRB2" s="9" t="s">
        <v>15243</v>
      </c>
      <c r="BRC2" s="9" t="s">
        <v>15244</v>
      </c>
      <c r="BRD2" s="9" t="s">
        <v>15245</v>
      </c>
      <c r="BRE2" s="9" t="s">
        <v>15246</v>
      </c>
      <c r="BRF2" s="9" t="s">
        <v>15247</v>
      </c>
      <c r="BRG2" s="9" t="s">
        <v>15248</v>
      </c>
      <c r="BRH2" s="9" t="s">
        <v>15249</v>
      </c>
      <c r="BRI2" s="9" t="s">
        <v>15250</v>
      </c>
      <c r="BRJ2" s="9" t="s">
        <v>15251</v>
      </c>
      <c r="BRK2" s="9" t="s">
        <v>15252</v>
      </c>
      <c r="BRL2" s="9" t="s">
        <v>15253</v>
      </c>
      <c r="BRM2" s="9" t="s">
        <v>15254</v>
      </c>
      <c r="BRN2" s="9" t="s">
        <v>15255</v>
      </c>
      <c r="BRO2" s="9" t="s">
        <v>15256</v>
      </c>
      <c r="BRP2" s="9" t="s">
        <v>15257</v>
      </c>
      <c r="BRQ2" s="9" t="s">
        <v>15258</v>
      </c>
      <c r="BRR2" s="9" t="s">
        <v>15259</v>
      </c>
      <c r="BRS2" s="9" t="s">
        <v>15260</v>
      </c>
      <c r="BRT2" s="9" t="s">
        <v>15261</v>
      </c>
      <c r="BRU2" s="9" t="s">
        <v>15262</v>
      </c>
      <c r="BRV2" s="9" t="s">
        <v>15263</v>
      </c>
      <c r="BRW2" s="9" t="s">
        <v>15264</v>
      </c>
      <c r="BRX2" s="9" t="s">
        <v>15265</v>
      </c>
      <c r="BRY2" s="9" t="s">
        <v>15266</v>
      </c>
      <c r="BRZ2" s="9" t="s">
        <v>15267</v>
      </c>
      <c r="BSA2" s="9" t="s">
        <v>15268</v>
      </c>
      <c r="BSB2" s="9" t="s">
        <v>15269</v>
      </c>
      <c r="BSC2" s="9" t="s">
        <v>15270</v>
      </c>
      <c r="BSD2" s="9" t="s">
        <v>15271</v>
      </c>
      <c r="BSE2" s="9" t="s">
        <v>15272</v>
      </c>
      <c r="BSF2" s="9" t="s">
        <v>15273</v>
      </c>
      <c r="BSG2" s="9" t="s">
        <v>15274</v>
      </c>
      <c r="BSH2" s="9" t="s">
        <v>15275</v>
      </c>
      <c r="BSI2" s="9" t="s">
        <v>15276</v>
      </c>
      <c r="BSJ2" s="9" t="s">
        <v>15277</v>
      </c>
      <c r="BSK2" s="9" t="s">
        <v>15278</v>
      </c>
      <c r="BSL2" s="9" t="s">
        <v>15279</v>
      </c>
      <c r="BSM2" s="9" t="s">
        <v>15280</v>
      </c>
      <c r="BSN2" s="9" t="s">
        <v>15281</v>
      </c>
      <c r="BSO2" s="9" t="s">
        <v>15282</v>
      </c>
      <c r="BSP2" s="9" t="s">
        <v>15283</v>
      </c>
      <c r="BSQ2" s="9" t="s">
        <v>15284</v>
      </c>
      <c r="BSR2" s="9" t="s">
        <v>15285</v>
      </c>
      <c r="BSS2" s="9" t="s">
        <v>15286</v>
      </c>
      <c r="BST2" s="9" t="s">
        <v>15287</v>
      </c>
      <c r="BSU2" s="9" t="s">
        <v>15288</v>
      </c>
      <c r="BSV2" s="9" t="s">
        <v>15289</v>
      </c>
      <c r="BSW2" s="9" t="s">
        <v>15290</v>
      </c>
      <c r="BSX2" s="9" t="s">
        <v>15291</v>
      </c>
      <c r="BSY2" s="9" t="s">
        <v>15292</v>
      </c>
      <c r="BSZ2" s="9" t="s">
        <v>15293</v>
      </c>
      <c r="BTA2" s="9" t="s">
        <v>15294</v>
      </c>
      <c r="BTB2" s="9" t="s">
        <v>15295</v>
      </c>
      <c r="BTC2" s="9" t="s">
        <v>15296</v>
      </c>
      <c r="BTD2" s="9" t="s">
        <v>15297</v>
      </c>
      <c r="BTE2" s="9" t="s">
        <v>15298</v>
      </c>
      <c r="BTF2" s="9" t="s">
        <v>15299</v>
      </c>
      <c r="BTG2" s="9" t="s">
        <v>15300</v>
      </c>
      <c r="BTH2" s="9" t="s">
        <v>15301</v>
      </c>
      <c r="BTI2" s="9" t="s">
        <v>15302</v>
      </c>
      <c r="BTJ2" s="9" t="s">
        <v>15303</v>
      </c>
      <c r="BTK2" s="9" t="s">
        <v>15304</v>
      </c>
      <c r="BTL2" s="9" t="s">
        <v>15305</v>
      </c>
      <c r="BTM2" s="9" t="s">
        <v>15306</v>
      </c>
      <c r="BTN2" s="9" t="s">
        <v>15307</v>
      </c>
      <c r="BTO2" s="9" t="s">
        <v>15308</v>
      </c>
      <c r="BTP2" s="9" t="s">
        <v>15309</v>
      </c>
      <c r="BTQ2" s="9" t="s">
        <v>15310</v>
      </c>
      <c r="BTR2" s="9" t="s">
        <v>15311</v>
      </c>
      <c r="BTS2" s="9" t="s">
        <v>15312</v>
      </c>
      <c r="BTT2" s="9" t="s">
        <v>15313</v>
      </c>
      <c r="BTU2" s="9"/>
      <c r="BTV2" s="9"/>
      <c r="BTW2" s="9" t="s">
        <v>15314</v>
      </c>
      <c r="BTX2" s="9" t="s">
        <v>15315</v>
      </c>
      <c r="BTY2" s="9" t="s">
        <v>15316</v>
      </c>
      <c r="BTZ2" s="9" t="s">
        <v>15317</v>
      </c>
      <c r="BUA2" s="9" t="s">
        <v>15318</v>
      </c>
      <c r="BUB2" s="9" t="s">
        <v>15319</v>
      </c>
      <c r="BUC2" s="9" t="s">
        <v>15320</v>
      </c>
      <c r="BUD2" s="9" t="s">
        <v>15321</v>
      </c>
      <c r="BUE2" s="9" t="s">
        <v>15322</v>
      </c>
      <c r="BUF2" s="9" t="s">
        <v>15323</v>
      </c>
      <c r="BUG2" s="9" t="s">
        <v>15324</v>
      </c>
      <c r="BUH2" s="9" t="s">
        <v>15325</v>
      </c>
      <c r="BUI2" s="9" t="s">
        <v>15326</v>
      </c>
      <c r="BUJ2" s="9" t="s">
        <v>15327</v>
      </c>
      <c r="BUK2" s="9" t="s">
        <v>15328</v>
      </c>
      <c r="BUL2" s="9" t="s">
        <v>15329</v>
      </c>
      <c r="BUM2" s="9" t="s">
        <v>15330</v>
      </c>
      <c r="BUN2" s="9" t="s">
        <v>15331</v>
      </c>
      <c r="BUO2" s="9" t="s">
        <v>15332</v>
      </c>
      <c r="BUP2" s="9" t="s">
        <v>15333</v>
      </c>
      <c r="BUQ2" s="9" t="s">
        <v>15334</v>
      </c>
      <c r="BUR2" s="9" t="s">
        <v>15309</v>
      </c>
      <c r="BUS2" s="9" t="s">
        <v>15335</v>
      </c>
      <c r="BUT2" s="9" t="s">
        <v>15336</v>
      </c>
      <c r="BUU2" s="9" t="s">
        <v>15337</v>
      </c>
      <c r="BUV2" s="9"/>
      <c r="BUW2" s="6" t="s">
        <v>15338</v>
      </c>
      <c r="BUX2" s="9"/>
      <c r="BUY2" s="9" t="s">
        <v>15339</v>
      </c>
      <c r="BUZ2" s="9" t="s">
        <v>15340</v>
      </c>
      <c r="BVA2" s="9" t="s">
        <v>15341</v>
      </c>
      <c r="BVB2" s="9" t="s">
        <v>15342</v>
      </c>
      <c r="BVC2" s="9" t="s">
        <v>15343</v>
      </c>
      <c r="BVD2" s="9" t="s">
        <v>15344</v>
      </c>
      <c r="BVE2" s="9" t="s">
        <v>15345</v>
      </c>
      <c r="BVF2" s="9" t="s">
        <v>15346</v>
      </c>
      <c r="BVG2" s="9" t="s">
        <v>15347</v>
      </c>
      <c r="BVH2" s="9" t="s">
        <v>15348</v>
      </c>
      <c r="BVI2" s="9" t="s">
        <v>15349</v>
      </c>
      <c r="BVJ2" s="9" t="s">
        <v>15350</v>
      </c>
      <c r="BVK2" s="9" t="s">
        <v>15351</v>
      </c>
      <c r="BVL2" s="9" t="s">
        <v>15352</v>
      </c>
      <c r="BVM2" s="9" t="s">
        <v>15353</v>
      </c>
      <c r="BVN2" s="9" t="s">
        <v>15354</v>
      </c>
      <c r="BVO2" s="9" t="s">
        <v>15355</v>
      </c>
      <c r="BVP2" s="9" t="s">
        <v>15356</v>
      </c>
      <c r="BVQ2" s="9" t="s">
        <v>15357</v>
      </c>
      <c r="BVR2" s="9" t="s">
        <v>15358</v>
      </c>
      <c r="BVS2" s="9" t="s">
        <v>15359</v>
      </c>
      <c r="BVT2" s="9" t="s">
        <v>15360</v>
      </c>
      <c r="BVU2" s="9" t="s">
        <v>15361</v>
      </c>
      <c r="BVV2" s="9" t="s">
        <v>15362</v>
      </c>
      <c r="BVW2" s="9" t="s">
        <v>15363</v>
      </c>
      <c r="BVX2" s="9" t="s">
        <v>15364</v>
      </c>
      <c r="BVY2" s="9" t="s">
        <v>15365</v>
      </c>
      <c r="BVZ2" s="9" t="s">
        <v>15366</v>
      </c>
      <c r="BWA2" s="9" t="s">
        <v>15367</v>
      </c>
      <c r="BWB2" s="9" t="s">
        <v>15368</v>
      </c>
      <c r="BWC2" s="9" t="s">
        <v>15369</v>
      </c>
      <c r="BWD2" s="9" t="s">
        <v>15370</v>
      </c>
      <c r="BWE2" s="9" t="s">
        <v>15371</v>
      </c>
      <c r="BWF2" s="9" t="s">
        <v>15372</v>
      </c>
      <c r="BWG2" s="9" t="s">
        <v>15373</v>
      </c>
      <c r="BWH2" s="9" t="s">
        <v>15374</v>
      </c>
      <c r="BWI2" s="9" t="s">
        <v>15375</v>
      </c>
      <c r="BWJ2" s="9" t="s">
        <v>15376</v>
      </c>
      <c r="BWK2" s="9" t="s">
        <v>15377</v>
      </c>
      <c r="BWL2" s="9" t="s">
        <v>15378</v>
      </c>
      <c r="BWM2" s="9" t="s">
        <v>15379</v>
      </c>
      <c r="BWN2" s="9" t="s">
        <v>15380</v>
      </c>
      <c r="BWO2" s="9" t="s">
        <v>15381</v>
      </c>
      <c r="BWP2" s="9" t="s">
        <v>15382</v>
      </c>
      <c r="BWQ2" s="9" t="s">
        <v>15383</v>
      </c>
      <c r="BWR2" s="9" t="s">
        <v>15384</v>
      </c>
      <c r="BWS2" s="9" t="s">
        <v>15385</v>
      </c>
      <c r="BWT2" s="9" t="s">
        <v>15386</v>
      </c>
      <c r="BWU2" s="9" t="s">
        <v>15387</v>
      </c>
      <c r="BWV2" s="9" t="s">
        <v>15388</v>
      </c>
      <c r="BWW2" s="9" t="s">
        <v>15389</v>
      </c>
      <c r="BWX2" s="9" t="s">
        <v>15390</v>
      </c>
      <c r="BWY2" s="9" t="s">
        <v>15391</v>
      </c>
      <c r="BWZ2" s="9" t="s">
        <v>15392</v>
      </c>
      <c r="BXA2" s="9" t="s">
        <v>15393</v>
      </c>
      <c r="BXB2" s="9" t="s">
        <v>15394</v>
      </c>
      <c r="BXC2" s="9" t="s">
        <v>15395</v>
      </c>
      <c r="BXD2" s="9" t="s">
        <v>15396</v>
      </c>
      <c r="BXE2" s="9" t="s">
        <v>15397</v>
      </c>
      <c r="BXF2" s="9" t="s">
        <v>15398</v>
      </c>
      <c r="BXG2" s="9" t="s">
        <v>15399</v>
      </c>
      <c r="BXH2" s="9" t="s">
        <v>15400</v>
      </c>
      <c r="BXI2" s="9" t="s">
        <v>15401</v>
      </c>
      <c r="BXJ2" s="9" t="s">
        <v>15402</v>
      </c>
      <c r="BXK2" s="9" t="s">
        <v>15403</v>
      </c>
      <c r="BXL2" s="9" t="s">
        <v>15404</v>
      </c>
      <c r="BXM2" s="9" t="s">
        <v>15405</v>
      </c>
      <c r="BXN2" s="9" t="s">
        <v>15406</v>
      </c>
      <c r="BXO2" s="9" t="s">
        <v>15407</v>
      </c>
      <c r="BXP2" s="9" t="s">
        <v>15408</v>
      </c>
      <c r="BXQ2" s="9" t="s">
        <v>15409</v>
      </c>
      <c r="BXR2" s="9" t="s">
        <v>15410</v>
      </c>
      <c r="BXS2" s="9" t="s">
        <v>15411</v>
      </c>
      <c r="BXT2" s="9" t="s">
        <v>15412</v>
      </c>
      <c r="BXU2" s="9" t="s">
        <v>15413</v>
      </c>
      <c r="BXV2" s="9" t="s">
        <v>15414</v>
      </c>
      <c r="BXW2" s="9" t="s">
        <v>15415</v>
      </c>
      <c r="BXX2" s="9" t="s">
        <v>15416</v>
      </c>
      <c r="BXY2" s="9" t="s">
        <v>15417</v>
      </c>
      <c r="BXZ2" s="9" t="s">
        <v>15418</v>
      </c>
      <c r="BYA2" s="9" t="s">
        <v>15419</v>
      </c>
      <c r="BYB2" s="9" t="s">
        <v>15420</v>
      </c>
      <c r="BYC2" s="9" t="s">
        <v>15421</v>
      </c>
      <c r="BYD2" s="9" t="s">
        <v>15422</v>
      </c>
      <c r="BYE2" s="9" t="s">
        <v>15423</v>
      </c>
      <c r="BYF2" s="9" t="s">
        <v>15424</v>
      </c>
      <c r="BYG2" s="9" t="s">
        <v>15425</v>
      </c>
      <c r="BYH2" s="9" t="s">
        <v>15426</v>
      </c>
      <c r="BYI2" s="9" t="s">
        <v>15427</v>
      </c>
      <c r="BYJ2" s="9" t="s">
        <v>15428</v>
      </c>
      <c r="BYK2" s="9" t="s">
        <v>15429</v>
      </c>
      <c r="BYL2" s="9" t="s">
        <v>15430</v>
      </c>
      <c r="BYM2" s="9" t="s">
        <v>15431</v>
      </c>
      <c r="BYN2" s="9" t="s">
        <v>15432</v>
      </c>
      <c r="BYO2" s="9" t="s">
        <v>15433</v>
      </c>
      <c r="BYP2" s="9" t="s">
        <v>15434</v>
      </c>
      <c r="BYQ2" s="9" t="s">
        <v>15435</v>
      </c>
      <c r="BYR2" s="9" t="s">
        <v>15436</v>
      </c>
      <c r="BYS2" s="9" t="s">
        <v>15437</v>
      </c>
      <c r="BYT2" s="9" t="s">
        <v>15438</v>
      </c>
      <c r="BYU2" s="9" t="s">
        <v>15439</v>
      </c>
      <c r="BYV2" s="9" t="s">
        <v>15440</v>
      </c>
      <c r="BYW2" s="9" t="s">
        <v>15441</v>
      </c>
      <c r="BYX2" s="9" t="s">
        <v>15442</v>
      </c>
      <c r="BYY2" s="9" t="s">
        <v>15443</v>
      </c>
      <c r="BYZ2" s="9" t="s">
        <v>15444</v>
      </c>
      <c r="BZA2" s="9" t="s">
        <v>15445</v>
      </c>
      <c r="BZB2" s="9" t="s">
        <v>15446</v>
      </c>
      <c r="BZC2" s="9" t="s">
        <v>15447</v>
      </c>
      <c r="BZD2" s="9" t="s">
        <v>15448</v>
      </c>
      <c r="BZE2" s="9" t="s">
        <v>15449</v>
      </c>
      <c r="BZF2" s="9" t="s">
        <v>15450</v>
      </c>
      <c r="BZG2" s="9" t="s">
        <v>15451</v>
      </c>
      <c r="BZH2" s="9" t="s">
        <v>15452</v>
      </c>
      <c r="BZI2" s="9" t="s">
        <v>15453</v>
      </c>
      <c r="BZJ2" s="9" t="s">
        <v>15454</v>
      </c>
      <c r="BZK2" s="9" t="s">
        <v>15455</v>
      </c>
      <c r="BZL2" s="9" t="s">
        <v>15456</v>
      </c>
      <c r="BZM2" s="9" t="s">
        <v>15457</v>
      </c>
      <c r="BZN2" s="9" t="s">
        <v>15458</v>
      </c>
      <c r="BZO2" s="9" t="s">
        <v>15459</v>
      </c>
      <c r="BZP2" s="9" t="s">
        <v>15460</v>
      </c>
      <c r="BZQ2" s="9" t="s">
        <v>15461</v>
      </c>
      <c r="BZR2" s="9" t="s">
        <v>15462</v>
      </c>
      <c r="BZS2" s="9" t="s">
        <v>15463</v>
      </c>
      <c r="BZT2" s="9" t="s">
        <v>15464</v>
      </c>
      <c r="BZU2" s="9" t="s">
        <v>15465</v>
      </c>
      <c r="BZV2" s="9" t="s">
        <v>15466</v>
      </c>
      <c r="BZW2" s="9" t="s">
        <v>15467</v>
      </c>
      <c r="BZX2" s="9" t="s">
        <v>15468</v>
      </c>
      <c r="BZY2" s="9" t="s">
        <v>15469</v>
      </c>
      <c r="BZZ2" s="9" t="s">
        <v>15470</v>
      </c>
      <c r="CAA2" s="9" t="s">
        <v>15471</v>
      </c>
      <c r="CAB2" s="9" t="s">
        <v>15472</v>
      </c>
      <c r="CAC2" s="9" t="s">
        <v>15473</v>
      </c>
      <c r="CAD2" s="9" t="s">
        <v>15474</v>
      </c>
      <c r="CAE2" s="9" t="s">
        <v>15475</v>
      </c>
      <c r="CAF2" s="9" t="s">
        <v>15476</v>
      </c>
      <c r="CAG2" s="9" t="s">
        <v>15477</v>
      </c>
      <c r="CAH2" s="9" t="s">
        <v>15478</v>
      </c>
      <c r="CAI2" s="9" t="s">
        <v>15479</v>
      </c>
      <c r="CAJ2" s="9" t="s">
        <v>15480</v>
      </c>
      <c r="CAK2" s="9" t="s">
        <v>15481</v>
      </c>
      <c r="CAL2" s="9" t="s">
        <v>15482</v>
      </c>
      <c r="CAM2" s="9" t="s">
        <v>15483</v>
      </c>
      <c r="CAN2" s="9" t="s">
        <v>15484</v>
      </c>
      <c r="CAO2" s="9" t="s">
        <v>15485</v>
      </c>
      <c r="CAP2" s="9" t="s">
        <v>15486</v>
      </c>
      <c r="CAQ2" s="9" t="s">
        <v>15487</v>
      </c>
      <c r="CAR2" s="9" t="s">
        <v>15488</v>
      </c>
      <c r="CAS2" s="9" t="s">
        <v>15489</v>
      </c>
      <c r="CAT2" s="9" t="s">
        <v>15490</v>
      </c>
      <c r="CAU2" s="9" t="s">
        <v>15491</v>
      </c>
      <c r="CAV2" s="9" t="s">
        <v>15492</v>
      </c>
      <c r="CAW2" s="9" t="s">
        <v>15493</v>
      </c>
      <c r="CAX2" s="9" t="s">
        <v>15494</v>
      </c>
      <c r="CAY2" s="9" t="s">
        <v>15495</v>
      </c>
      <c r="CAZ2" s="9" t="s">
        <v>15496</v>
      </c>
      <c r="CBA2" s="9" t="s">
        <v>15497</v>
      </c>
      <c r="CBB2" s="9" t="s">
        <v>15498</v>
      </c>
      <c r="CBC2" s="9" t="s">
        <v>15499</v>
      </c>
      <c r="CBD2" s="9" t="s">
        <v>15500</v>
      </c>
      <c r="CBE2" s="9" t="s">
        <v>15501</v>
      </c>
      <c r="CBF2" s="9" t="s">
        <v>15502</v>
      </c>
      <c r="CBG2" s="9" t="s">
        <v>15503</v>
      </c>
      <c r="CBH2" s="9" t="s">
        <v>15504</v>
      </c>
      <c r="CBI2" s="9" t="s">
        <v>15505</v>
      </c>
      <c r="CBJ2" s="9" t="s">
        <v>15506</v>
      </c>
      <c r="CBK2" s="9" t="s">
        <v>15507</v>
      </c>
      <c r="CBL2" s="9" t="s">
        <v>15508</v>
      </c>
      <c r="CBM2" s="9" t="s">
        <v>15509</v>
      </c>
      <c r="CBN2" s="9" t="s">
        <v>15510</v>
      </c>
      <c r="CBO2" s="9" t="s">
        <v>15511</v>
      </c>
      <c r="CBP2" s="9" t="s">
        <v>15512</v>
      </c>
      <c r="CBQ2" s="9" t="s">
        <v>15513</v>
      </c>
      <c r="CBR2" s="9" t="s">
        <v>15514</v>
      </c>
      <c r="CBS2" s="9" t="s">
        <v>15515</v>
      </c>
      <c r="CBT2" s="9" t="s">
        <v>15516</v>
      </c>
      <c r="CBU2" s="9" t="s">
        <v>15517</v>
      </c>
      <c r="CBV2" s="9" t="s">
        <v>15518</v>
      </c>
      <c r="CBW2" s="9" t="s">
        <v>15519</v>
      </c>
      <c r="CBX2" s="9" t="s">
        <v>15520</v>
      </c>
      <c r="CBY2" s="9" t="s">
        <v>15521</v>
      </c>
      <c r="CBZ2" s="9" t="s">
        <v>15522</v>
      </c>
      <c r="CCA2" s="9" t="s">
        <v>15523</v>
      </c>
      <c r="CCB2" s="9" t="s">
        <v>15524</v>
      </c>
      <c r="CCC2" s="9" t="s">
        <v>15525</v>
      </c>
      <c r="CCD2" s="9" t="s">
        <v>15526</v>
      </c>
      <c r="CCE2" s="9" t="s">
        <v>15527</v>
      </c>
      <c r="CCF2" s="9" t="s">
        <v>15528</v>
      </c>
      <c r="CCG2" s="9" t="s">
        <v>15529</v>
      </c>
      <c r="CCH2" s="9" t="s">
        <v>15530</v>
      </c>
      <c r="CCI2" s="9" t="s">
        <v>15531</v>
      </c>
      <c r="CCJ2" s="9"/>
      <c r="CCK2" s="9"/>
      <c r="CCL2" s="9" t="s">
        <v>15532</v>
      </c>
      <c r="CCM2" s="9" t="s">
        <v>15533</v>
      </c>
      <c r="CCN2" s="9" t="s">
        <v>15534</v>
      </c>
      <c r="CCO2" s="9" t="s">
        <v>15535</v>
      </c>
      <c r="CCP2" s="9" t="s">
        <v>15536</v>
      </c>
      <c r="CCQ2" s="9" t="s">
        <v>15537</v>
      </c>
      <c r="CCR2" s="9" t="s">
        <v>15538</v>
      </c>
      <c r="CCS2" s="9" t="s">
        <v>15539</v>
      </c>
      <c r="CCT2" s="9" t="s">
        <v>15540</v>
      </c>
      <c r="CCU2" s="9" t="s">
        <v>15541</v>
      </c>
      <c r="CCV2" s="9" t="s">
        <v>15542</v>
      </c>
      <c r="CCW2" s="9" t="s">
        <v>15543</v>
      </c>
      <c r="CCX2" s="9" t="s">
        <v>15544</v>
      </c>
      <c r="CCY2" s="9" t="s">
        <v>15545</v>
      </c>
      <c r="CCZ2" s="9" t="s">
        <v>15546</v>
      </c>
      <c r="CDA2" s="9" t="s">
        <v>15547</v>
      </c>
      <c r="CDB2" s="9" t="s">
        <v>15548</v>
      </c>
      <c r="CDC2" s="9" t="s">
        <v>15549</v>
      </c>
      <c r="CDD2" s="9" t="s">
        <v>15550</v>
      </c>
      <c r="CDE2" s="9" t="s">
        <v>15551</v>
      </c>
      <c r="CDF2" s="9" t="s">
        <v>15552</v>
      </c>
      <c r="CDG2" s="9" t="s">
        <v>15527</v>
      </c>
      <c r="CDH2" s="9" t="s">
        <v>15553</v>
      </c>
      <c r="CDI2" s="9" t="s">
        <v>15554</v>
      </c>
      <c r="CDJ2" s="9" t="s">
        <v>15555</v>
      </c>
      <c r="CDK2" s="9"/>
      <c r="CDL2" s="6" t="s">
        <v>15556</v>
      </c>
      <c r="CDM2" s="9"/>
      <c r="CDN2" s="9" t="s">
        <v>15557</v>
      </c>
      <c r="CDO2" s="9" t="s">
        <v>15558</v>
      </c>
      <c r="CDP2" s="9" t="s">
        <v>15559</v>
      </c>
      <c r="CDQ2" s="9" t="s">
        <v>15560</v>
      </c>
      <c r="CDR2" s="9" t="s">
        <v>15561</v>
      </c>
      <c r="CDS2" s="9" t="s">
        <v>15562</v>
      </c>
      <c r="CDT2" s="9" t="s">
        <v>15563</v>
      </c>
      <c r="CDU2" s="9" t="s">
        <v>15564</v>
      </c>
      <c r="CDV2" s="9" t="s">
        <v>15565</v>
      </c>
      <c r="CDW2" s="9" t="s">
        <v>15566</v>
      </c>
      <c r="CDX2" s="9" t="s">
        <v>15567</v>
      </c>
      <c r="CDY2" s="9" t="s">
        <v>15568</v>
      </c>
      <c r="CDZ2" s="9" t="s">
        <v>15569</v>
      </c>
      <c r="CEA2" s="9" t="s">
        <v>15570</v>
      </c>
      <c r="CEB2" s="9" t="s">
        <v>15571</v>
      </c>
      <c r="CEC2" s="9" t="s">
        <v>15572</v>
      </c>
      <c r="CED2" s="9" t="s">
        <v>15573</v>
      </c>
      <c r="CEE2" s="9" t="s">
        <v>15574</v>
      </c>
      <c r="CEF2" s="9" t="s">
        <v>15575</v>
      </c>
      <c r="CEG2" s="9" t="s">
        <v>15576</v>
      </c>
      <c r="CEH2" s="9" t="s">
        <v>15577</v>
      </c>
      <c r="CEI2" s="9" t="s">
        <v>15578</v>
      </c>
      <c r="CEJ2" s="9" t="s">
        <v>15579</v>
      </c>
      <c r="CEK2" s="9" t="s">
        <v>15580</v>
      </c>
      <c r="CEL2" s="9" t="s">
        <v>15581</v>
      </c>
      <c r="CEM2" s="9" t="s">
        <v>15582</v>
      </c>
      <c r="CEN2" s="9" t="s">
        <v>15583</v>
      </c>
      <c r="CEO2" s="9" t="s">
        <v>15584</v>
      </c>
      <c r="CEP2" s="9" t="s">
        <v>15585</v>
      </c>
      <c r="CEQ2" s="9" t="s">
        <v>15586</v>
      </c>
      <c r="CER2" s="9" t="s">
        <v>15587</v>
      </c>
      <c r="CES2" s="9" t="s">
        <v>15588</v>
      </c>
      <c r="CET2" s="9" t="s">
        <v>15589</v>
      </c>
      <c r="CEU2" s="9" t="s">
        <v>15590</v>
      </c>
      <c r="CEV2" s="9" t="s">
        <v>15591</v>
      </c>
      <c r="CEW2" s="9" t="s">
        <v>15592</v>
      </c>
      <c r="CEX2" s="9" t="s">
        <v>15593</v>
      </c>
      <c r="CEY2" s="9" t="s">
        <v>15594</v>
      </c>
      <c r="CEZ2" s="9" t="s">
        <v>15595</v>
      </c>
      <c r="CFA2" s="9" t="s">
        <v>15596</v>
      </c>
      <c r="CFB2" s="9" t="s">
        <v>15597</v>
      </c>
      <c r="CFC2" s="9" t="s">
        <v>15598</v>
      </c>
      <c r="CFD2" s="9" t="s">
        <v>15599</v>
      </c>
      <c r="CFE2" s="9" t="s">
        <v>15600</v>
      </c>
      <c r="CFF2" s="9" t="s">
        <v>15601</v>
      </c>
      <c r="CFG2" s="9" t="s">
        <v>15602</v>
      </c>
      <c r="CFH2" s="9" t="s">
        <v>15603</v>
      </c>
      <c r="CFI2" s="9" t="s">
        <v>15604</v>
      </c>
      <c r="CFJ2" s="9" t="s">
        <v>15605</v>
      </c>
      <c r="CFK2" s="9" t="s">
        <v>15606</v>
      </c>
      <c r="CFL2" s="9" t="s">
        <v>15607</v>
      </c>
      <c r="CFM2" s="9" t="s">
        <v>15608</v>
      </c>
      <c r="CFN2" s="9" t="s">
        <v>15609</v>
      </c>
      <c r="CFO2" s="9" t="s">
        <v>15610</v>
      </c>
      <c r="CFP2" s="9" t="s">
        <v>15611</v>
      </c>
      <c r="CFQ2" s="9" t="s">
        <v>15612</v>
      </c>
      <c r="CFR2" s="9" t="s">
        <v>15613</v>
      </c>
      <c r="CFS2" s="9" t="s">
        <v>15614</v>
      </c>
      <c r="CFT2" s="9" t="s">
        <v>15615</v>
      </c>
      <c r="CFU2" s="9" t="s">
        <v>15616</v>
      </c>
      <c r="CFV2" s="9" t="s">
        <v>15617</v>
      </c>
      <c r="CFW2" s="9" t="s">
        <v>15618</v>
      </c>
      <c r="CFX2" s="9" t="s">
        <v>15619</v>
      </c>
      <c r="CFY2" s="9" t="s">
        <v>15620</v>
      </c>
      <c r="CFZ2" s="9" t="s">
        <v>15621</v>
      </c>
      <c r="CGA2" s="9" t="s">
        <v>15622</v>
      </c>
      <c r="CGB2" s="9" t="s">
        <v>15623</v>
      </c>
      <c r="CGC2" s="9" t="s">
        <v>15624</v>
      </c>
      <c r="CGD2" s="9" t="s">
        <v>15625</v>
      </c>
      <c r="CGE2" s="9" t="s">
        <v>15626</v>
      </c>
      <c r="CGF2" s="9" t="s">
        <v>15627</v>
      </c>
      <c r="CGG2" s="9" t="s">
        <v>15628</v>
      </c>
      <c r="CGH2" s="9" t="s">
        <v>15629</v>
      </c>
      <c r="CGI2" s="9" t="s">
        <v>15630</v>
      </c>
      <c r="CGJ2" s="9" t="s">
        <v>15631</v>
      </c>
      <c r="CGK2" s="9" t="s">
        <v>15632</v>
      </c>
      <c r="CGL2" s="9" t="s">
        <v>15633</v>
      </c>
      <c r="CGM2" s="9" t="s">
        <v>15634</v>
      </c>
      <c r="CGN2" s="9" t="s">
        <v>15635</v>
      </c>
      <c r="CGO2" s="9" t="s">
        <v>15636</v>
      </c>
      <c r="CGP2" s="9" t="s">
        <v>15637</v>
      </c>
      <c r="CGQ2" s="9" t="s">
        <v>15638</v>
      </c>
      <c r="CGR2" s="9" t="s">
        <v>15639</v>
      </c>
      <c r="CGS2" s="9" t="s">
        <v>15640</v>
      </c>
      <c r="CGT2" s="9" t="s">
        <v>15641</v>
      </c>
      <c r="CGU2" s="9" t="s">
        <v>15642</v>
      </c>
      <c r="CGV2" s="9" t="s">
        <v>15643</v>
      </c>
      <c r="CGW2" s="9" t="s">
        <v>15644</v>
      </c>
      <c r="CGX2" s="9" t="s">
        <v>15645</v>
      </c>
      <c r="CGY2" s="9" t="s">
        <v>15646</v>
      </c>
      <c r="CGZ2" s="9" t="s">
        <v>15647</v>
      </c>
      <c r="CHA2" s="9" t="s">
        <v>15648</v>
      </c>
      <c r="CHB2" s="9" t="s">
        <v>15649</v>
      </c>
      <c r="CHC2" s="9" t="s">
        <v>15650</v>
      </c>
      <c r="CHD2" s="9" t="s">
        <v>15651</v>
      </c>
      <c r="CHE2" s="9" t="s">
        <v>15652</v>
      </c>
      <c r="CHF2" s="9" t="s">
        <v>15653</v>
      </c>
      <c r="CHG2" s="9" t="s">
        <v>15654</v>
      </c>
      <c r="CHH2" s="9" t="s">
        <v>15655</v>
      </c>
      <c r="CHI2" s="9" t="s">
        <v>15656</v>
      </c>
      <c r="CHJ2" s="9" t="s">
        <v>15657</v>
      </c>
      <c r="CHK2" s="9" t="s">
        <v>15658</v>
      </c>
      <c r="CHL2" s="9" t="s">
        <v>15659</v>
      </c>
      <c r="CHM2" s="9" t="s">
        <v>15660</v>
      </c>
      <c r="CHN2" s="9" t="s">
        <v>15661</v>
      </c>
      <c r="CHO2" s="9" t="s">
        <v>15662</v>
      </c>
      <c r="CHP2" s="9" t="s">
        <v>15663</v>
      </c>
      <c r="CHQ2" s="9" t="s">
        <v>15664</v>
      </c>
      <c r="CHR2" s="9" t="s">
        <v>15665</v>
      </c>
      <c r="CHS2" s="9" t="s">
        <v>15666</v>
      </c>
      <c r="CHT2" s="9" t="s">
        <v>15667</v>
      </c>
      <c r="CHU2" s="9" t="s">
        <v>15668</v>
      </c>
      <c r="CHV2" s="9" t="s">
        <v>15669</v>
      </c>
      <c r="CHW2" s="9" t="s">
        <v>15670</v>
      </c>
      <c r="CHX2" s="9" t="s">
        <v>15671</v>
      </c>
      <c r="CHY2" s="9" t="s">
        <v>15672</v>
      </c>
      <c r="CHZ2" s="9" t="s">
        <v>15673</v>
      </c>
      <c r="CIA2" s="9" t="s">
        <v>15674</v>
      </c>
      <c r="CIB2" s="9" t="s">
        <v>15675</v>
      </c>
      <c r="CIC2" s="9" t="s">
        <v>15676</v>
      </c>
      <c r="CID2" s="9" t="s">
        <v>15677</v>
      </c>
      <c r="CIE2" s="9" t="s">
        <v>15678</v>
      </c>
      <c r="CIF2" s="9" t="s">
        <v>15679</v>
      </c>
      <c r="CIG2" s="9" t="s">
        <v>15680</v>
      </c>
      <c r="CIH2" s="9" t="s">
        <v>15681</v>
      </c>
      <c r="CII2" s="9" t="s">
        <v>15682</v>
      </c>
      <c r="CIJ2" s="9" t="s">
        <v>15683</v>
      </c>
      <c r="CIK2" s="9" t="s">
        <v>15684</v>
      </c>
      <c r="CIL2" s="9" t="s">
        <v>15685</v>
      </c>
      <c r="CIM2" s="9" t="s">
        <v>15686</v>
      </c>
      <c r="CIN2" s="9" t="s">
        <v>15687</v>
      </c>
      <c r="CIO2" s="9" t="s">
        <v>15688</v>
      </c>
      <c r="CIP2" s="9" t="s">
        <v>15689</v>
      </c>
      <c r="CIQ2" s="9" t="s">
        <v>15690</v>
      </c>
      <c r="CIR2" s="9" t="s">
        <v>15691</v>
      </c>
      <c r="CIS2" s="9" t="s">
        <v>15692</v>
      </c>
      <c r="CIT2" s="9" t="s">
        <v>15693</v>
      </c>
      <c r="CIU2" s="9" t="s">
        <v>15694</v>
      </c>
      <c r="CIV2" s="9" t="s">
        <v>15695</v>
      </c>
      <c r="CIW2" s="9" t="s">
        <v>15696</v>
      </c>
      <c r="CIX2" s="9" t="s">
        <v>15697</v>
      </c>
      <c r="CIY2" s="9" t="s">
        <v>15698</v>
      </c>
      <c r="CIZ2" s="9" t="s">
        <v>15699</v>
      </c>
      <c r="CJA2" s="9" t="s">
        <v>15700</v>
      </c>
      <c r="CJB2" s="9" t="s">
        <v>15701</v>
      </c>
      <c r="CJC2" s="9" t="s">
        <v>15702</v>
      </c>
      <c r="CJD2" s="9" t="s">
        <v>15703</v>
      </c>
      <c r="CJE2" s="9" t="s">
        <v>15704</v>
      </c>
      <c r="CJF2" s="9" t="s">
        <v>15705</v>
      </c>
      <c r="CJG2" s="9" t="s">
        <v>15706</v>
      </c>
      <c r="CJH2" s="9" t="s">
        <v>15707</v>
      </c>
      <c r="CJI2" s="9" t="s">
        <v>15708</v>
      </c>
      <c r="CJJ2" s="9" t="s">
        <v>15709</v>
      </c>
      <c r="CJK2" s="9" t="s">
        <v>15710</v>
      </c>
      <c r="CJL2" s="9" t="s">
        <v>15711</v>
      </c>
      <c r="CJM2" s="9" t="s">
        <v>15712</v>
      </c>
      <c r="CJN2" s="9" t="s">
        <v>15713</v>
      </c>
      <c r="CJO2" s="9" t="s">
        <v>15714</v>
      </c>
      <c r="CJP2" s="9" t="s">
        <v>15715</v>
      </c>
      <c r="CJQ2" s="9" t="s">
        <v>15716</v>
      </c>
      <c r="CJR2" s="9" t="s">
        <v>15717</v>
      </c>
      <c r="CJS2" s="9" t="s">
        <v>15718</v>
      </c>
      <c r="CJT2" s="9" t="s">
        <v>15719</v>
      </c>
      <c r="CJU2" s="9" t="s">
        <v>15720</v>
      </c>
      <c r="CJV2" s="9" t="s">
        <v>15721</v>
      </c>
      <c r="CJW2" s="9" t="s">
        <v>15722</v>
      </c>
      <c r="CJX2" s="9" t="s">
        <v>15723</v>
      </c>
      <c r="CJY2" s="9" t="s">
        <v>15724</v>
      </c>
      <c r="CJZ2" s="9" t="s">
        <v>15725</v>
      </c>
      <c r="CKA2" s="9" t="s">
        <v>15726</v>
      </c>
      <c r="CKB2" s="9" t="s">
        <v>15727</v>
      </c>
      <c r="CKC2" s="9" t="s">
        <v>15728</v>
      </c>
      <c r="CKD2" s="9" t="s">
        <v>15729</v>
      </c>
      <c r="CKE2" s="9" t="s">
        <v>15730</v>
      </c>
      <c r="CKF2" s="9" t="s">
        <v>15731</v>
      </c>
      <c r="CKG2" s="9" t="s">
        <v>15732</v>
      </c>
      <c r="CKH2" s="9" t="s">
        <v>15733</v>
      </c>
      <c r="CKI2" s="9" t="s">
        <v>15734</v>
      </c>
      <c r="CKJ2" s="9" t="s">
        <v>15735</v>
      </c>
      <c r="CKK2" s="9" t="s">
        <v>15736</v>
      </c>
      <c r="CKL2" s="9" t="s">
        <v>15737</v>
      </c>
      <c r="CKM2" s="9" t="s">
        <v>15738</v>
      </c>
      <c r="CKN2" s="9" t="s">
        <v>15739</v>
      </c>
      <c r="CKO2" s="9" t="s">
        <v>15740</v>
      </c>
      <c r="CKP2" s="9" t="s">
        <v>15741</v>
      </c>
      <c r="CKQ2" s="9" t="s">
        <v>15742</v>
      </c>
      <c r="CKR2" s="9" t="s">
        <v>15743</v>
      </c>
      <c r="CKS2" s="9" t="s">
        <v>15744</v>
      </c>
      <c r="CKT2" s="9" t="s">
        <v>15745</v>
      </c>
      <c r="CKU2" s="9" t="s">
        <v>15746</v>
      </c>
      <c r="CKV2" s="9" t="s">
        <v>15747</v>
      </c>
      <c r="CKW2" s="9" t="s">
        <v>15748</v>
      </c>
      <c r="CKX2" s="9" t="s">
        <v>15749</v>
      </c>
      <c r="CKY2" s="9"/>
      <c r="CKZ2" s="9"/>
      <c r="CLA2" s="9" t="s">
        <v>15750</v>
      </c>
      <c r="CLB2" s="9" t="s">
        <v>15751</v>
      </c>
      <c r="CLC2" s="9" t="s">
        <v>15752</v>
      </c>
      <c r="CLD2" s="9" t="s">
        <v>15753</v>
      </c>
      <c r="CLE2" s="9" t="s">
        <v>15754</v>
      </c>
      <c r="CLF2" s="9" t="s">
        <v>15755</v>
      </c>
      <c r="CLG2" s="9" t="s">
        <v>15756</v>
      </c>
      <c r="CLH2" s="9" t="s">
        <v>15757</v>
      </c>
      <c r="CLI2" s="9" t="s">
        <v>15758</v>
      </c>
      <c r="CLJ2" s="9" t="s">
        <v>15759</v>
      </c>
      <c r="CLK2" s="9" t="s">
        <v>15760</v>
      </c>
      <c r="CLL2" s="9" t="s">
        <v>15761</v>
      </c>
      <c r="CLM2" s="9" t="s">
        <v>15762</v>
      </c>
      <c r="CLN2" s="9" t="s">
        <v>15763</v>
      </c>
      <c r="CLO2" s="9" t="s">
        <v>15764</v>
      </c>
      <c r="CLP2" s="9" t="s">
        <v>15765</v>
      </c>
      <c r="CLQ2" s="9" t="s">
        <v>15766</v>
      </c>
      <c r="CLR2" s="9" t="s">
        <v>15767</v>
      </c>
      <c r="CLS2" s="9" t="s">
        <v>15768</v>
      </c>
      <c r="CLT2" s="9" t="s">
        <v>15769</v>
      </c>
      <c r="CLU2" s="9" t="s">
        <v>15770</v>
      </c>
      <c r="CLV2" s="9" t="s">
        <v>15745</v>
      </c>
      <c r="CLW2" s="9" t="s">
        <v>15771</v>
      </c>
      <c r="CLX2" s="9" t="s">
        <v>15772</v>
      </c>
      <c r="CLY2" s="9" t="s">
        <v>15773</v>
      </c>
      <c r="CLZ2" s="9"/>
      <c r="CMA2" s="6" t="s">
        <v>15774</v>
      </c>
      <c r="CMB2" s="9"/>
      <c r="CMC2" s="9" t="s">
        <v>15775</v>
      </c>
      <c r="CMD2" s="9" t="s">
        <v>15776</v>
      </c>
      <c r="CME2" s="9" t="s">
        <v>15777</v>
      </c>
      <c r="CMF2" s="9" t="s">
        <v>15778</v>
      </c>
      <c r="CMG2" s="9" t="s">
        <v>15779</v>
      </c>
      <c r="CMH2" s="9" t="s">
        <v>15780</v>
      </c>
      <c r="CMI2" s="9" t="s">
        <v>15781</v>
      </c>
      <c r="CMJ2" s="9" t="s">
        <v>15782</v>
      </c>
      <c r="CMK2" s="9" t="s">
        <v>15783</v>
      </c>
      <c r="CML2" s="9" t="s">
        <v>15784</v>
      </c>
      <c r="CMM2" s="9" t="s">
        <v>15785</v>
      </c>
      <c r="CMN2" s="9" t="s">
        <v>15786</v>
      </c>
      <c r="CMO2" s="9" t="s">
        <v>15787</v>
      </c>
      <c r="CMP2" s="9" t="s">
        <v>15788</v>
      </c>
      <c r="CMQ2" s="9" t="s">
        <v>15789</v>
      </c>
      <c r="CMR2" s="9" t="s">
        <v>15790</v>
      </c>
      <c r="CMS2" s="9" t="s">
        <v>15791</v>
      </c>
      <c r="CMT2" s="9" t="s">
        <v>15792</v>
      </c>
      <c r="CMU2" s="9" t="s">
        <v>15793</v>
      </c>
      <c r="CMV2" s="9" t="s">
        <v>15794</v>
      </c>
      <c r="CMW2" s="9" t="s">
        <v>15795</v>
      </c>
      <c r="CMX2" s="9" t="s">
        <v>15796</v>
      </c>
      <c r="CMY2" s="9" t="s">
        <v>15797</v>
      </c>
      <c r="CMZ2" s="9" t="s">
        <v>15798</v>
      </c>
      <c r="CNA2" s="9" t="s">
        <v>15799</v>
      </c>
      <c r="CNB2" s="9" t="s">
        <v>15800</v>
      </c>
      <c r="CNC2" s="9" t="s">
        <v>15801</v>
      </c>
      <c r="CND2" s="9" t="s">
        <v>15802</v>
      </c>
      <c r="CNE2" s="9" t="s">
        <v>15803</v>
      </c>
      <c r="CNF2" s="9" t="s">
        <v>15804</v>
      </c>
      <c r="CNG2" s="9" t="s">
        <v>15805</v>
      </c>
      <c r="CNH2" s="9" t="s">
        <v>15806</v>
      </c>
      <c r="CNI2" s="9" t="s">
        <v>15807</v>
      </c>
      <c r="CNJ2" s="9" t="s">
        <v>15808</v>
      </c>
      <c r="CNK2" s="9" t="s">
        <v>15809</v>
      </c>
      <c r="CNL2" s="9" t="s">
        <v>15810</v>
      </c>
      <c r="CNM2" s="9" t="s">
        <v>15811</v>
      </c>
      <c r="CNN2" s="9" t="s">
        <v>15812</v>
      </c>
      <c r="CNO2" s="9" t="s">
        <v>15813</v>
      </c>
      <c r="CNP2" s="9" t="s">
        <v>15814</v>
      </c>
      <c r="CNQ2" s="9" t="s">
        <v>15815</v>
      </c>
      <c r="CNR2" s="9" t="s">
        <v>15816</v>
      </c>
      <c r="CNS2" s="9" t="s">
        <v>15817</v>
      </c>
      <c r="CNT2" s="9" t="s">
        <v>15818</v>
      </c>
      <c r="CNU2" s="9" t="s">
        <v>15819</v>
      </c>
      <c r="CNV2" s="9" t="s">
        <v>15820</v>
      </c>
      <c r="CNW2" s="9" t="s">
        <v>15821</v>
      </c>
      <c r="CNX2" s="9" t="s">
        <v>15822</v>
      </c>
      <c r="CNY2" s="9" t="s">
        <v>15823</v>
      </c>
      <c r="CNZ2" s="9" t="s">
        <v>15824</v>
      </c>
      <c r="COA2" s="9" t="s">
        <v>15825</v>
      </c>
      <c r="COB2" s="9" t="s">
        <v>15826</v>
      </c>
      <c r="COC2" s="9" t="s">
        <v>15827</v>
      </c>
      <c r="COD2" s="9" t="s">
        <v>15828</v>
      </c>
      <c r="COE2" s="9" t="s">
        <v>15829</v>
      </c>
      <c r="COF2" s="9" t="s">
        <v>15830</v>
      </c>
      <c r="COG2" s="9" t="s">
        <v>15831</v>
      </c>
      <c r="COH2" s="9" t="s">
        <v>15832</v>
      </c>
      <c r="COI2" s="9" t="s">
        <v>15833</v>
      </c>
      <c r="COJ2" s="9" t="s">
        <v>15834</v>
      </c>
      <c r="COK2" s="9" t="s">
        <v>15835</v>
      </c>
      <c r="COL2" s="9" t="s">
        <v>15836</v>
      </c>
      <c r="COM2" s="9" t="s">
        <v>15837</v>
      </c>
      <c r="CON2" s="9" t="s">
        <v>15838</v>
      </c>
      <c r="COO2" s="9" t="s">
        <v>15839</v>
      </c>
      <c r="COP2" s="9" t="s">
        <v>15840</v>
      </c>
      <c r="COQ2" s="9" t="s">
        <v>15841</v>
      </c>
      <c r="COR2" s="9" t="s">
        <v>15842</v>
      </c>
      <c r="COS2" s="9" t="s">
        <v>15843</v>
      </c>
      <c r="COT2" s="9" t="s">
        <v>15844</v>
      </c>
      <c r="COU2" s="9" t="s">
        <v>15845</v>
      </c>
      <c r="COV2" s="9" t="s">
        <v>15846</v>
      </c>
      <c r="COW2" s="9" t="s">
        <v>15847</v>
      </c>
      <c r="COX2" s="9" t="s">
        <v>15848</v>
      </c>
      <c r="COY2" s="9" t="s">
        <v>15849</v>
      </c>
      <c r="COZ2" s="9" t="s">
        <v>15850</v>
      </c>
      <c r="CPA2" s="9" t="s">
        <v>15851</v>
      </c>
      <c r="CPB2" s="9" t="s">
        <v>15852</v>
      </c>
      <c r="CPC2" s="9" t="s">
        <v>15853</v>
      </c>
      <c r="CPD2" s="9" t="s">
        <v>15854</v>
      </c>
      <c r="CPE2" s="9" t="s">
        <v>15855</v>
      </c>
      <c r="CPF2" s="9" t="s">
        <v>15856</v>
      </c>
      <c r="CPG2" s="9" t="s">
        <v>15857</v>
      </c>
      <c r="CPH2" s="9" t="s">
        <v>15858</v>
      </c>
      <c r="CPI2" s="9" t="s">
        <v>15859</v>
      </c>
      <c r="CPJ2" s="9" t="s">
        <v>15860</v>
      </c>
      <c r="CPK2" s="9" t="s">
        <v>15861</v>
      </c>
      <c r="CPL2" s="9" t="s">
        <v>15862</v>
      </c>
      <c r="CPM2" s="9" t="s">
        <v>15863</v>
      </c>
      <c r="CPN2" s="9" t="s">
        <v>15864</v>
      </c>
      <c r="CPO2" s="9" t="s">
        <v>15865</v>
      </c>
      <c r="CPP2" s="9" t="s">
        <v>15866</v>
      </c>
      <c r="CPQ2" s="9" t="s">
        <v>15867</v>
      </c>
      <c r="CPR2" s="9" t="s">
        <v>15868</v>
      </c>
      <c r="CPS2" s="9" t="s">
        <v>15869</v>
      </c>
      <c r="CPT2" s="9" t="s">
        <v>15870</v>
      </c>
      <c r="CPU2" s="9" t="s">
        <v>15871</v>
      </c>
      <c r="CPV2" s="9" t="s">
        <v>15872</v>
      </c>
      <c r="CPW2" s="9" t="s">
        <v>15873</v>
      </c>
      <c r="CPX2" s="9" t="s">
        <v>15874</v>
      </c>
      <c r="CPY2" s="9" t="s">
        <v>15875</v>
      </c>
      <c r="CPZ2" s="9" t="s">
        <v>15876</v>
      </c>
      <c r="CQA2" s="9" t="s">
        <v>15877</v>
      </c>
      <c r="CQB2" s="9" t="s">
        <v>15878</v>
      </c>
      <c r="CQC2" s="9" t="s">
        <v>15879</v>
      </c>
      <c r="CQD2" s="9" t="s">
        <v>15880</v>
      </c>
      <c r="CQE2" s="9" t="s">
        <v>15881</v>
      </c>
      <c r="CQF2" s="9" t="s">
        <v>15882</v>
      </c>
      <c r="CQG2" s="9" t="s">
        <v>15883</v>
      </c>
      <c r="CQH2" s="9" t="s">
        <v>15884</v>
      </c>
      <c r="CQI2" s="9" t="s">
        <v>15885</v>
      </c>
      <c r="CQJ2" s="9" t="s">
        <v>15886</v>
      </c>
      <c r="CQK2" s="9" t="s">
        <v>15887</v>
      </c>
      <c r="CQL2" s="9" t="s">
        <v>15888</v>
      </c>
      <c r="CQM2" s="9" t="s">
        <v>15889</v>
      </c>
      <c r="CQN2" s="9" t="s">
        <v>15890</v>
      </c>
      <c r="CQO2" s="9" t="s">
        <v>15891</v>
      </c>
      <c r="CQP2" s="9" t="s">
        <v>15892</v>
      </c>
      <c r="CQQ2" s="9" t="s">
        <v>15893</v>
      </c>
      <c r="CQR2" s="9" t="s">
        <v>15894</v>
      </c>
      <c r="CQS2" s="9" t="s">
        <v>15895</v>
      </c>
      <c r="CQT2" s="9" t="s">
        <v>15896</v>
      </c>
      <c r="CQU2" s="9" t="s">
        <v>15897</v>
      </c>
      <c r="CQV2" s="9" t="s">
        <v>15898</v>
      </c>
      <c r="CQW2" s="9" t="s">
        <v>15899</v>
      </c>
      <c r="CQX2" s="9" t="s">
        <v>15900</v>
      </c>
      <c r="CQY2" s="9" t="s">
        <v>15901</v>
      </c>
      <c r="CQZ2" s="9" t="s">
        <v>15902</v>
      </c>
      <c r="CRA2" s="9" t="s">
        <v>15903</v>
      </c>
      <c r="CRB2" s="9" t="s">
        <v>15904</v>
      </c>
      <c r="CRC2" s="9" t="s">
        <v>15905</v>
      </c>
      <c r="CRD2" s="9" t="s">
        <v>15906</v>
      </c>
      <c r="CRE2" s="9" t="s">
        <v>15907</v>
      </c>
      <c r="CRF2" s="9" t="s">
        <v>15908</v>
      </c>
      <c r="CRG2" s="9" t="s">
        <v>15909</v>
      </c>
      <c r="CRH2" s="9" t="s">
        <v>15910</v>
      </c>
      <c r="CRI2" s="9" t="s">
        <v>15911</v>
      </c>
      <c r="CRJ2" s="9" t="s">
        <v>15912</v>
      </c>
      <c r="CRK2" s="9" t="s">
        <v>15913</v>
      </c>
      <c r="CRL2" s="9" t="s">
        <v>15914</v>
      </c>
      <c r="CRM2" s="9" t="s">
        <v>15915</v>
      </c>
      <c r="CRN2" s="9" t="s">
        <v>15916</v>
      </c>
      <c r="CRO2" s="9" t="s">
        <v>15917</v>
      </c>
      <c r="CRP2" s="9" t="s">
        <v>15918</v>
      </c>
      <c r="CRQ2" s="9" t="s">
        <v>15919</v>
      </c>
      <c r="CRR2" s="9" t="s">
        <v>15920</v>
      </c>
      <c r="CRS2" s="9" t="s">
        <v>15921</v>
      </c>
      <c r="CRT2" s="9" t="s">
        <v>15922</v>
      </c>
      <c r="CRU2" s="9" t="s">
        <v>15923</v>
      </c>
      <c r="CRV2" s="9" t="s">
        <v>15924</v>
      </c>
      <c r="CRW2" s="9" t="s">
        <v>15925</v>
      </c>
      <c r="CRX2" s="9" t="s">
        <v>15926</v>
      </c>
      <c r="CRY2" s="9" t="s">
        <v>15927</v>
      </c>
      <c r="CRZ2" s="9" t="s">
        <v>15928</v>
      </c>
      <c r="CSA2" s="9" t="s">
        <v>15929</v>
      </c>
      <c r="CSB2" s="9" t="s">
        <v>15930</v>
      </c>
      <c r="CSC2" s="9" t="s">
        <v>15931</v>
      </c>
      <c r="CSD2" s="9" t="s">
        <v>15932</v>
      </c>
      <c r="CSE2" s="9" t="s">
        <v>15933</v>
      </c>
      <c r="CSF2" s="9" t="s">
        <v>15934</v>
      </c>
      <c r="CSG2" s="9" t="s">
        <v>15935</v>
      </c>
      <c r="CSH2" s="9" t="s">
        <v>15936</v>
      </c>
      <c r="CSI2" s="9" t="s">
        <v>15937</v>
      </c>
      <c r="CSJ2" s="9" t="s">
        <v>15938</v>
      </c>
      <c r="CSK2" s="9" t="s">
        <v>15939</v>
      </c>
      <c r="CSL2" s="9" t="s">
        <v>15940</v>
      </c>
      <c r="CSM2" s="9" t="s">
        <v>15941</v>
      </c>
      <c r="CSN2" s="9" t="s">
        <v>15942</v>
      </c>
      <c r="CSO2" s="9" t="s">
        <v>15943</v>
      </c>
      <c r="CSP2" s="9" t="s">
        <v>15944</v>
      </c>
      <c r="CSQ2" s="9" t="s">
        <v>15945</v>
      </c>
      <c r="CSR2" s="9" t="s">
        <v>15946</v>
      </c>
      <c r="CSS2" s="9" t="s">
        <v>15947</v>
      </c>
      <c r="CST2" s="9" t="s">
        <v>15948</v>
      </c>
      <c r="CSU2" s="9" t="s">
        <v>15949</v>
      </c>
      <c r="CSV2" s="9" t="s">
        <v>15950</v>
      </c>
      <c r="CSW2" s="9" t="s">
        <v>15951</v>
      </c>
      <c r="CSX2" s="9" t="s">
        <v>15952</v>
      </c>
      <c r="CSY2" s="9" t="s">
        <v>15953</v>
      </c>
      <c r="CSZ2" s="9" t="s">
        <v>15954</v>
      </c>
      <c r="CTA2" s="9" t="s">
        <v>15955</v>
      </c>
      <c r="CTB2" s="9" t="s">
        <v>15956</v>
      </c>
      <c r="CTC2" s="9" t="s">
        <v>15957</v>
      </c>
      <c r="CTD2" s="9" t="s">
        <v>15958</v>
      </c>
      <c r="CTE2" s="9" t="s">
        <v>15959</v>
      </c>
      <c r="CTF2" s="9" t="s">
        <v>15960</v>
      </c>
      <c r="CTG2" s="9" t="s">
        <v>15961</v>
      </c>
      <c r="CTH2" s="9" t="s">
        <v>15962</v>
      </c>
      <c r="CTI2" s="9" t="s">
        <v>15963</v>
      </c>
      <c r="CTJ2" s="9" t="s">
        <v>15964</v>
      </c>
      <c r="CTK2" s="9" t="s">
        <v>15965</v>
      </c>
      <c r="CTL2" s="9" t="s">
        <v>15966</v>
      </c>
      <c r="CTM2" s="9" t="s">
        <v>15967</v>
      </c>
      <c r="CTN2" s="9"/>
      <c r="CTO2" s="9"/>
      <c r="CTP2" s="9" t="s">
        <v>15968</v>
      </c>
      <c r="CTQ2" s="9" t="s">
        <v>15969</v>
      </c>
      <c r="CTR2" s="9" t="s">
        <v>15970</v>
      </c>
      <c r="CTS2" s="9" t="s">
        <v>15971</v>
      </c>
      <c r="CTT2" s="9" t="s">
        <v>15972</v>
      </c>
      <c r="CTU2" s="9" t="s">
        <v>15973</v>
      </c>
      <c r="CTV2" s="9" t="s">
        <v>15974</v>
      </c>
      <c r="CTW2" s="9" t="s">
        <v>15975</v>
      </c>
      <c r="CTX2" s="9" t="s">
        <v>15976</v>
      </c>
      <c r="CTY2" s="9" t="s">
        <v>15977</v>
      </c>
      <c r="CTZ2" s="9" t="s">
        <v>15978</v>
      </c>
      <c r="CUA2" s="9" t="s">
        <v>15979</v>
      </c>
      <c r="CUB2" s="9" t="s">
        <v>15980</v>
      </c>
      <c r="CUC2" s="9" t="s">
        <v>15981</v>
      </c>
      <c r="CUD2" s="9" t="s">
        <v>15982</v>
      </c>
      <c r="CUE2" s="9" t="s">
        <v>15983</v>
      </c>
      <c r="CUF2" s="9" t="s">
        <v>15984</v>
      </c>
      <c r="CUG2" s="9" t="s">
        <v>15985</v>
      </c>
      <c r="CUH2" s="9" t="s">
        <v>15986</v>
      </c>
      <c r="CUI2" s="9" t="s">
        <v>15987</v>
      </c>
      <c r="CUJ2" s="9" t="s">
        <v>15988</v>
      </c>
      <c r="CUK2" s="9" t="s">
        <v>15963</v>
      </c>
      <c r="CUL2" s="9" t="s">
        <v>15989</v>
      </c>
      <c r="CUM2" s="9" t="s">
        <v>15990</v>
      </c>
      <c r="CUN2" s="9" t="s">
        <v>15991</v>
      </c>
      <c r="CUO2" s="9"/>
      <c r="CUP2" s="6" t="s">
        <v>15992</v>
      </c>
      <c r="CUQ2" s="9"/>
      <c r="CUR2" s="9" t="s">
        <v>15993</v>
      </c>
      <c r="CUS2" s="9" t="s">
        <v>15994</v>
      </c>
      <c r="CUT2" s="9" t="s">
        <v>15995</v>
      </c>
      <c r="CUU2" s="9" t="s">
        <v>15996</v>
      </c>
      <c r="CUV2" s="9" t="s">
        <v>15997</v>
      </c>
      <c r="CUW2" s="9" t="s">
        <v>15998</v>
      </c>
      <c r="CUX2" s="9" t="s">
        <v>15999</v>
      </c>
      <c r="CUY2" s="9" t="s">
        <v>16000</v>
      </c>
      <c r="CUZ2" s="9" t="s">
        <v>16001</v>
      </c>
      <c r="CVA2" s="9" t="s">
        <v>16002</v>
      </c>
      <c r="CVB2" s="9" t="s">
        <v>16003</v>
      </c>
      <c r="CVC2" s="9" t="s">
        <v>16004</v>
      </c>
      <c r="CVD2" s="9" t="s">
        <v>16005</v>
      </c>
      <c r="CVE2" s="9" t="s">
        <v>16006</v>
      </c>
      <c r="CVF2" s="9" t="s">
        <v>16007</v>
      </c>
      <c r="CVG2" s="9" t="s">
        <v>16008</v>
      </c>
      <c r="CVH2" s="9" t="s">
        <v>16009</v>
      </c>
      <c r="CVI2" s="9" t="s">
        <v>16010</v>
      </c>
      <c r="CVJ2" s="9" t="s">
        <v>16011</v>
      </c>
      <c r="CVK2" s="9" t="s">
        <v>16012</v>
      </c>
      <c r="CVL2" s="9" t="s">
        <v>16013</v>
      </c>
      <c r="CVM2" s="9" t="s">
        <v>16014</v>
      </c>
      <c r="CVN2" s="9" t="s">
        <v>16015</v>
      </c>
      <c r="CVO2" s="9" t="s">
        <v>16016</v>
      </c>
      <c r="CVP2" s="9" t="s">
        <v>16017</v>
      </c>
      <c r="CVQ2" s="9" t="s">
        <v>16018</v>
      </c>
      <c r="CVR2" s="9" t="s">
        <v>16019</v>
      </c>
      <c r="CVS2" s="9" t="s">
        <v>16020</v>
      </c>
      <c r="CVT2" s="9" t="s">
        <v>16021</v>
      </c>
      <c r="CVU2" s="9" t="s">
        <v>16022</v>
      </c>
      <c r="CVV2" s="9" t="s">
        <v>16023</v>
      </c>
      <c r="CVW2" s="9" t="s">
        <v>16024</v>
      </c>
      <c r="CVX2" s="9" t="s">
        <v>16025</v>
      </c>
      <c r="CVY2" s="9" t="s">
        <v>16026</v>
      </c>
      <c r="CVZ2" s="9" t="s">
        <v>16027</v>
      </c>
      <c r="CWA2" s="9" t="s">
        <v>16028</v>
      </c>
      <c r="CWB2" s="9" t="s">
        <v>16029</v>
      </c>
      <c r="CWC2" s="9" t="s">
        <v>16030</v>
      </c>
      <c r="CWD2" s="9" t="s">
        <v>16031</v>
      </c>
      <c r="CWE2" s="9" t="s">
        <v>16032</v>
      </c>
      <c r="CWF2" s="9" t="s">
        <v>16033</v>
      </c>
      <c r="CWG2" s="9" t="s">
        <v>16034</v>
      </c>
      <c r="CWH2" s="9" t="s">
        <v>16035</v>
      </c>
      <c r="CWI2" s="9" t="s">
        <v>16036</v>
      </c>
      <c r="CWJ2" s="9" t="s">
        <v>16037</v>
      </c>
      <c r="CWK2" s="9" t="s">
        <v>16038</v>
      </c>
      <c r="CWL2" s="9" t="s">
        <v>16039</v>
      </c>
      <c r="CWM2" s="9" t="s">
        <v>16040</v>
      </c>
      <c r="CWN2" s="9" t="s">
        <v>16041</v>
      </c>
      <c r="CWO2" s="9" t="s">
        <v>16042</v>
      </c>
      <c r="CWP2" s="9" t="s">
        <v>16043</v>
      </c>
      <c r="CWQ2" s="9" t="s">
        <v>16044</v>
      </c>
      <c r="CWR2" s="9" t="s">
        <v>16045</v>
      </c>
      <c r="CWS2" s="9" t="s">
        <v>16046</v>
      </c>
      <c r="CWT2" s="9" t="s">
        <v>16047</v>
      </c>
      <c r="CWU2" s="9" t="s">
        <v>16048</v>
      </c>
      <c r="CWV2" s="9" t="s">
        <v>16049</v>
      </c>
      <c r="CWW2" s="9" t="s">
        <v>16050</v>
      </c>
      <c r="CWX2" s="9" t="s">
        <v>16051</v>
      </c>
      <c r="CWY2" s="9" t="s">
        <v>16052</v>
      </c>
      <c r="CWZ2" s="9" t="s">
        <v>16053</v>
      </c>
      <c r="CXA2" s="9" t="s">
        <v>16054</v>
      </c>
      <c r="CXB2" s="9" t="s">
        <v>16055</v>
      </c>
      <c r="CXC2" s="9" t="s">
        <v>16056</v>
      </c>
      <c r="CXD2" s="9" t="s">
        <v>16057</v>
      </c>
      <c r="CXE2" s="9" t="s">
        <v>16058</v>
      </c>
      <c r="CXF2" s="9" t="s">
        <v>16059</v>
      </c>
      <c r="CXG2" s="9" t="s">
        <v>16060</v>
      </c>
      <c r="CXH2" s="9" t="s">
        <v>16061</v>
      </c>
      <c r="CXI2" s="9" t="s">
        <v>16062</v>
      </c>
      <c r="CXJ2" s="9" t="s">
        <v>16063</v>
      </c>
      <c r="CXK2" s="9" t="s">
        <v>16064</v>
      </c>
      <c r="CXL2" s="9" t="s">
        <v>16065</v>
      </c>
      <c r="CXM2" s="9" t="s">
        <v>16066</v>
      </c>
      <c r="CXN2" s="9" t="s">
        <v>16067</v>
      </c>
      <c r="CXO2" s="9" t="s">
        <v>16068</v>
      </c>
      <c r="CXP2" s="9" t="s">
        <v>16069</v>
      </c>
      <c r="CXQ2" s="9" t="s">
        <v>16070</v>
      </c>
      <c r="CXR2" s="9" t="s">
        <v>16071</v>
      </c>
      <c r="CXS2" s="9" t="s">
        <v>16072</v>
      </c>
      <c r="CXT2" s="9" t="s">
        <v>16073</v>
      </c>
      <c r="CXU2" s="9" t="s">
        <v>16074</v>
      </c>
      <c r="CXV2" s="9" t="s">
        <v>16075</v>
      </c>
      <c r="CXW2" s="9" t="s">
        <v>16076</v>
      </c>
      <c r="CXX2" s="9" t="s">
        <v>16077</v>
      </c>
      <c r="CXY2" s="9" t="s">
        <v>16078</v>
      </c>
      <c r="CXZ2" s="9" t="s">
        <v>16079</v>
      </c>
      <c r="CYA2" s="9" t="s">
        <v>16080</v>
      </c>
      <c r="CYB2" s="9" t="s">
        <v>16081</v>
      </c>
      <c r="CYC2" s="9" t="s">
        <v>16082</v>
      </c>
      <c r="CYD2" s="9" t="s">
        <v>16083</v>
      </c>
      <c r="CYE2" s="9" t="s">
        <v>16084</v>
      </c>
      <c r="CYF2" s="9" t="s">
        <v>16085</v>
      </c>
      <c r="CYG2" s="9" t="s">
        <v>16086</v>
      </c>
      <c r="CYH2" s="9" t="s">
        <v>16087</v>
      </c>
      <c r="CYI2" s="9" t="s">
        <v>16088</v>
      </c>
      <c r="CYJ2" s="9" t="s">
        <v>16089</v>
      </c>
      <c r="CYK2" s="9" t="s">
        <v>16090</v>
      </c>
      <c r="CYL2" s="9" t="s">
        <v>16091</v>
      </c>
      <c r="CYM2" s="9" t="s">
        <v>16092</v>
      </c>
      <c r="CYN2" s="9" t="s">
        <v>16093</v>
      </c>
      <c r="CYO2" s="9" t="s">
        <v>16094</v>
      </c>
      <c r="CYP2" s="9" t="s">
        <v>16095</v>
      </c>
      <c r="CYQ2" s="9" t="s">
        <v>16096</v>
      </c>
      <c r="CYR2" s="9" t="s">
        <v>16097</v>
      </c>
      <c r="CYS2" s="9" t="s">
        <v>16098</v>
      </c>
      <c r="CYT2" s="9" t="s">
        <v>16099</v>
      </c>
      <c r="CYU2" s="9" t="s">
        <v>16100</v>
      </c>
      <c r="CYV2" s="9" t="s">
        <v>16101</v>
      </c>
      <c r="CYW2" s="9" t="s">
        <v>16102</v>
      </c>
      <c r="CYX2" s="9" t="s">
        <v>16103</v>
      </c>
      <c r="CYY2" s="9" t="s">
        <v>16104</v>
      </c>
      <c r="CYZ2" s="9" t="s">
        <v>16105</v>
      </c>
      <c r="CZA2" s="9" t="s">
        <v>16106</v>
      </c>
      <c r="CZB2" s="9" t="s">
        <v>16107</v>
      </c>
      <c r="CZC2" s="9" t="s">
        <v>16108</v>
      </c>
      <c r="CZD2" s="9" t="s">
        <v>16109</v>
      </c>
      <c r="CZE2" s="9" t="s">
        <v>16110</v>
      </c>
      <c r="CZF2" s="9" t="s">
        <v>16111</v>
      </c>
      <c r="CZG2" s="9" t="s">
        <v>16112</v>
      </c>
      <c r="CZH2" s="9" t="s">
        <v>16113</v>
      </c>
      <c r="CZI2" s="9" t="s">
        <v>16114</v>
      </c>
      <c r="CZJ2" s="9" t="s">
        <v>16115</v>
      </c>
      <c r="CZK2" s="9" t="s">
        <v>16116</v>
      </c>
      <c r="CZL2" s="9" t="s">
        <v>16117</v>
      </c>
      <c r="CZM2" s="9" t="s">
        <v>16118</v>
      </c>
      <c r="CZN2" s="9" t="s">
        <v>16119</v>
      </c>
      <c r="CZO2" s="9" t="s">
        <v>16120</v>
      </c>
      <c r="CZP2" s="9" t="s">
        <v>16121</v>
      </c>
      <c r="CZQ2" s="9" t="s">
        <v>16122</v>
      </c>
      <c r="CZR2" s="9" t="s">
        <v>16123</v>
      </c>
      <c r="CZS2" s="9" t="s">
        <v>16124</v>
      </c>
      <c r="CZT2" s="9" t="s">
        <v>16125</v>
      </c>
      <c r="CZU2" s="9" t="s">
        <v>16126</v>
      </c>
      <c r="CZV2" s="9" t="s">
        <v>16127</v>
      </c>
      <c r="CZW2" s="9" t="s">
        <v>16128</v>
      </c>
      <c r="CZX2" s="9" t="s">
        <v>16129</v>
      </c>
      <c r="CZY2" s="9" t="s">
        <v>16130</v>
      </c>
      <c r="CZZ2" s="9" t="s">
        <v>16131</v>
      </c>
      <c r="DAA2" s="9" t="s">
        <v>16132</v>
      </c>
      <c r="DAB2" s="9" t="s">
        <v>16133</v>
      </c>
      <c r="DAC2" s="9" t="s">
        <v>16134</v>
      </c>
      <c r="DAD2" s="9" t="s">
        <v>16135</v>
      </c>
      <c r="DAE2" s="9" t="s">
        <v>16136</v>
      </c>
      <c r="DAF2" s="9" t="s">
        <v>16137</v>
      </c>
      <c r="DAG2" s="9" t="s">
        <v>16138</v>
      </c>
      <c r="DAH2" s="9" t="s">
        <v>16139</v>
      </c>
      <c r="DAI2" s="9" t="s">
        <v>16140</v>
      </c>
      <c r="DAJ2" s="9" t="s">
        <v>16141</v>
      </c>
      <c r="DAK2" s="9" t="s">
        <v>16142</v>
      </c>
      <c r="DAL2" s="9" t="s">
        <v>16143</v>
      </c>
      <c r="DAM2" s="9" t="s">
        <v>16144</v>
      </c>
      <c r="DAN2" s="9" t="s">
        <v>16145</v>
      </c>
      <c r="DAO2" s="9" t="s">
        <v>16146</v>
      </c>
      <c r="DAP2" s="9" t="s">
        <v>16147</v>
      </c>
      <c r="DAQ2" s="9" t="s">
        <v>16148</v>
      </c>
      <c r="DAR2" s="9" t="s">
        <v>16149</v>
      </c>
      <c r="DAS2" s="9" t="s">
        <v>16150</v>
      </c>
      <c r="DAT2" s="9" t="s">
        <v>16151</v>
      </c>
      <c r="DAU2" s="9" t="s">
        <v>16152</v>
      </c>
      <c r="DAV2" s="9" t="s">
        <v>16153</v>
      </c>
      <c r="DAW2" s="9" t="s">
        <v>16154</v>
      </c>
      <c r="DAX2" s="9" t="s">
        <v>16155</v>
      </c>
      <c r="DAY2" s="9" t="s">
        <v>16156</v>
      </c>
      <c r="DAZ2" s="9" t="s">
        <v>16157</v>
      </c>
      <c r="DBA2" s="9" t="s">
        <v>16158</v>
      </c>
      <c r="DBB2" s="9" t="s">
        <v>16159</v>
      </c>
      <c r="DBC2" s="9" t="s">
        <v>16160</v>
      </c>
      <c r="DBD2" s="9" t="s">
        <v>16161</v>
      </c>
      <c r="DBE2" s="9" t="s">
        <v>16162</v>
      </c>
      <c r="DBF2" s="9" t="s">
        <v>16163</v>
      </c>
      <c r="DBG2" s="9" t="s">
        <v>16164</v>
      </c>
      <c r="DBH2" s="9" t="s">
        <v>16165</v>
      </c>
      <c r="DBI2" s="9" t="s">
        <v>16166</v>
      </c>
      <c r="DBJ2" s="9" t="s">
        <v>16167</v>
      </c>
      <c r="DBK2" s="9" t="s">
        <v>16168</v>
      </c>
      <c r="DBL2" s="9" t="s">
        <v>16169</v>
      </c>
      <c r="DBM2" s="9" t="s">
        <v>16170</v>
      </c>
      <c r="DBN2" s="9" t="s">
        <v>16171</v>
      </c>
      <c r="DBO2" s="9" t="s">
        <v>16172</v>
      </c>
      <c r="DBP2" s="9" t="s">
        <v>16173</v>
      </c>
      <c r="DBQ2" s="9" t="s">
        <v>16174</v>
      </c>
      <c r="DBR2" s="9" t="s">
        <v>16175</v>
      </c>
      <c r="DBS2" s="9" t="s">
        <v>16176</v>
      </c>
      <c r="DBT2" s="9" t="s">
        <v>16177</v>
      </c>
      <c r="DBU2" s="9" t="s">
        <v>16178</v>
      </c>
      <c r="DBV2" s="9" t="s">
        <v>16179</v>
      </c>
      <c r="DBW2" s="9" t="s">
        <v>16180</v>
      </c>
      <c r="DBX2" s="9" t="s">
        <v>16181</v>
      </c>
      <c r="DBY2" s="9" t="s">
        <v>16182</v>
      </c>
      <c r="DBZ2" s="9" t="s">
        <v>16183</v>
      </c>
      <c r="DCA2" s="9" t="s">
        <v>16184</v>
      </c>
      <c r="DCB2" s="9" t="s">
        <v>16185</v>
      </c>
      <c r="DCC2" s="9"/>
      <c r="DCD2" s="9"/>
      <c r="DCE2" s="9" t="s">
        <v>16186</v>
      </c>
      <c r="DCF2" s="9" t="s">
        <v>16187</v>
      </c>
      <c r="DCG2" s="9" t="s">
        <v>16188</v>
      </c>
      <c r="DCH2" s="9" t="s">
        <v>16189</v>
      </c>
      <c r="DCI2" s="9" t="s">
        <v>16190</v>
      </c>
      <c r="DCJ2" s="9" t="s">
        <v>16191</v>
      </c>
      <c r="DCK2" s="9" t="s">
        <v>16192</v>
      </c>
      <c r="DCL2" s="9" t="s">
        <v>16193</v>
      </c>
      <c r="DCM2" s="9" t="s">
        <v>16194</v>
      </c>
      <c r="DCN2" s="9" t="s">
        <v>16195</v>
      </c>
      <c r="DCO2" s="9" t="s">
        <v>16196</v>
      </c>
      <c r="DCP2" s="9" t="s">
        <v>16197</v>
      </c>
      <c r="DCQ2" s="9" t="s">
        <v>16198</v>
      </c>
      <c r="DCR2" s="9" t="s">
        <v>16199</v>
      </c>
      <c r="DCS2" s="9" t="s">
        <v>16200</v>
      </c>
      <c r="DCT2" s="9" t="s">
        <v>16201</v>
      </c>
      <c r="DCU2" s="9" t="s">
        <v>16202</v>
      </c>
      <c r="DCV2" s="9" t="s">
        <v>16203</v>
      </c>
      <c r="DCW2" s="9" t="s">
        <v>16204</v>
      </c>
      <c r="DCX2" s="9" t="s">
        <v>16205</v>
      </c>
      <c r="DCY2" s="9" t="s">
        <v>16206</v>
      </c>
      <c r="DCZ2" s="9" t="s">
        <v>16181</v>
      </c>
      <c r="DDA2" s="9" t="s">
        <v>16207</v>
      </c>
      <c r="DDB2" s="9" t="s">
        <v>16208</v>
      </c>
      <c r="DDC2" s="9" t="s">
        <v>16209</v>
      </c>
      <c r="DDD2" s="9"/>
      <c r="DDE2" s="6" t="s">
        <v>16210</v>
      </c>
      <c r="DDF2" s="9"/>
      <c r="DDG2" s="9" t="s">
        <v>16211</v>
      </c>
      <c r="DDH2" s="9" t="s">
        <v>16212</v>
      </c>
      <c r="DDI2" s="9" t="s">
        <v>16213</v>
      </c>
      <c r="DDJ2" s="9" t="s">
        <v>16214</v>
      </c>
      <c r="DDK2" s="9" t="s">
        <v>16215</v>
      </c>
      <c r="DDL2" s="9" t="s">
        <v>16216</v>
      </c>
      <c r="DDM2" s="9" t="s">
        <v>16217</v>
      </c>
      <c r="DDN2" s="9" t="s">
        <v>16218</v>
      </c>
      <c r="DDO2" s="9" t="s">
        <v>16219</v>
      </c>
      <c r="DDP2" s="9" t="s">
        <v>16220</v>
      </c>
      <c r="DDQ2" s="9" t="s">
        <v>16221</v>
      </c>
      <c r="DDR2" s="9" t="s">
        <v>16222</v>
      </c>
      <c r="DDS2" s="9" t="s">
        <v>16223</v>
      </c>
      <c r="DDT2" s="9" t="s">
        <v>16224</v>
      </c>
      <c r="DDU2" s="9" t="s">
        <v>16225</v>
      </c>
      <c r="DDV2" s="9" t="s">
        <v>16226</v>
      </c>
      <c r="DDW2" s="9" t="s">
        <v>16227</v>
      </c>
      <c r="DDX2" s="9" t="s">
        <v>16228</v>
      </c>
      <c r="DDY2" s="9" t="s">
        <v>16229</v>
      </c>
      <c r="DDZ2" s="9" t="s">
        <v>16230</v>
      </c>
      <c r="DEA2" s="9" t="s">
        <v>16231</v>
      </c>
      <c r="DEB2" s="9" t="s">
        <v>16232</v>
      </c>
      <c r="DEC2" s="9" t="s">
        <v>16233</v>
      </c>
      <c r="DED2" s="9" t="s">
        <v>16234</v>
      </c>
      <c r="DEE2" s="9" t="s">
        <v>16235</v>
      </c>
      <c r="DEF2" s="9" t="s">
        <v>16236</v>
      </c>
      <c r="DEG2" s="9" t="s">
        <v>16237</v>
      </c>
      <c r="DEH2" s="9" t="s">
        <v>16238</v>
      </c>
      <c r="DEI2" s="9" t="s">
        <v>16239</v>
      </c>
      <c r="DEJ2" s="9" t="s">
        <v>16240</v>
      </c>
      <c r="DEK2" s="9" t="s">
        <v>16241</v>
      </c>
      <c r="DEL2" s="9" t="s">
        <v>16242</v>
      </c>
      <c r="DEM2" s="9" t="s">
        <v>16243</v>
      </c>
      <c r="DEN2" s="9" t="s">
        <v>16244</v>
      </c>
      <c r="DEO2" s="9" t="s">
        <v>16245</v>
      </c>
      <c r="DEP2" s="9" t="s">
        <v>16246</v>
      </c>
      <c r="DEQ2" s="9" t="s">
        <v>16247</v>
      </c>
      <c r="DER2" s="9" t="s">
        <v>16248</v>
      </c>
      <c r="DES2" s="9" t="s">
        <v>16249</v>
      </c>
      <c r="DET2" s="9" t="s">
        <v>16250</v>
      </c>
      <c r="DEU2" s="9" t="s">
        <v>16251</v>
      </c>
      <c r="DEV2" s="9" t="s">
        <v>16252</v>
      </c>
      <c r="DEW2" s="9" t="s">
        <v>16253</v>
      </c>
      <c r="DEX2" s="9" t="s">
        <v>16254</v>
      </c>
      <c r="DEY2" s="9" t="s">
        <v>16255</v>
      </c>
      <c r="DEZ2" s="9" t="s">
        <v>16256</v>
      </c>
      <c r="DFA2" s="9" t="s">
        <v>16257</v>
      </c>
      <c r="DFB2" s="9" t="s">
        <v>16258</v>
      </c>
      <c r="DFC2" s="9" t="s">
        <v>16259</v>
      </c>
      <c r="DFD2" s="9" t="s">
        <v>16260</v>
      </c>
      <c r="DFE2" s="9" t="s">
        <v>16261</v>
      </c>
      <c r="DFF2" s="9" t="s">
        <v>16262</v>
      </c>
      <c r="DFG2" s="9" t="s">
        <v>16263</v>
      </c>
      <c r="DFH2" s="9" t="s">
        <v>16264</v>
      </c>
      <c r="DFI2" s="9" t="s">
        <v>16265</v>
      </c>
      <c r="DFJ2" s="9" t="s">
        <v>16266</v>
      </c>
      <c r="DFK2" s="9" t="s">
        <v>16267</v>
      </c>
      <c r="DFL2" s="9" t="s">
        <v>16268</v>
      </c>
      <c r="DFM2" s="9" t="s">
        <v>16269</v>
      </c>
      <c r="DFN2" s="9" t="s">
        <v>16270</v>
      </c>
      <c r="DFO2" s="9" t="s">
        <v>16271</v>
      </c>
      <c r="DFP2" s="9" t="s">
        <v>16272</v>
      </c>
      <c r="DFQ2" s="9" t="s">
        <v>16273</v>
      </c>
      <c r="DFR2" s="9" t="s">
        <v>16274</v>
      </c>
      <c r="DFS2" s="9" t="s">
        <v>16275</v>
      </c>
      <c r="DFT2" s="9" t="s">
        <v>16276</v>
      </c>
      <c r="DFU2" s="9" t="s">
        <v>16277</v>
      </c>
      <c r="DFV2" s="9" t="s">
        <v>16278</v>
      </c>
      <c r="DFW2" s="9" t="s">
        <v>16279</v>
      </c>
      <c r="DFX2" s="9" t="s">
        <v>16280</v>
      </c>
      <c r="DFY2" s="9" t="s">
        <v>16281</v>
      </c>
      <c r="DFZ2" s="9" t="s">
        <v>16282</v>
      </c>
      <c r="DGA2" s="9" t="s">
        <v>16283</v>
      </c>
      <c r="DGB2" s="9" t="s">
        <v>16284</v>
      </c>
      <c r="DGC2" s="9" t="s">
        <v>16285</v>
      </c>
      <c r="DGD2" s="9" t="s">
        <v>16286</v>
      </c>
      <c r="DGE2" s="9" t="s">
        <v>16287</v>
      </c>
      <c r="DGF2" s="9" t="s">
        <v>16288</v>
      </c>
      <c r="DGG2" s="9" t="s">
        <v>16289</v>
      </c>
      <c r="DGH2" s="9" t="s">
        <v>16290</v>
      </c>
      <c r="DGI2" s="9" t="s">
        <v>16291</v>
      </c>
      <c r="DGJ2" s="9" t="s">
        <v>16292</v>
      </c>
      <c r="DGK2" s="9" t="s">
        <v>16293</v>
      </c>
      <c r="DGL2" s="9" t="s">
        <v>16294</v>
      </c>
      <c r="DGM2" s="9" t="s">
        <v>16295</v>
      </c>
      <c r="DGN2" s="9" t="s">
        <v>16296</v>
      </c>
      <c r="DGO2" s="9" t="s">
        <v>16297</v>
      </c>
      <c r="DGP2" s="9" t="s">
        <v>16298</v>
      </c>
      <c r="DGQ2" s="9" t="s">
        <v>16299</v>
      </c>
      <c r="DGR2" s="9" t="s">
        <v>16300</v>
      </c>
      <c r="DGS2" s="9" t="s">
        <v>16301</v>
      </c>
      <c r="DGT2" s="9" t="s">
        <v>16302</v>
      </c>
      <c r="DGU2" s="9" t="s">
        <v>16303</v>
      </c>
      <c r="DGV2" s="9" t="s">
        <v>16304</v>
      </c>
      <c r="DGW2" s="9" t="s">
        <v>16305</v>
      </c>
      <c r="DGX2" s="9" t="s">
        <v>16306</v>
      </c>
      <c r="DGY2" s="9" t="s">
        <v>16307</v>
      </c>
      <c r="DGZ2" s="9" t="s">
        <v>16308</v>
      </c>
      <c r="DHA2" s="9" t="s">
        <v>16309</v>
      </c>
      <c r="DHB2" s="9" t="s">
        <v>16310</v>
      </c>
      <c r="DHC2" s="9" t="s">
        <v>16311</v>
      </c>
      <c r="DHD2" s="9" t="s">
        <v>16312</v>
      </c>
      <c r="DHE2" s="9" t="s">
        <v>16313</v>
      </c>
      <c r="DHF2" s="9" t="s">
        <v>16314</v>
      </c>
      <c r="DHG2" s="9" t="s">
        <v>16315</v>
      </c>
      <c r="DHH2" s="9" t="s">
        <v>16316</v>
      </c>
      <c r="DHI2" s="9" t="s">
        <v>16317</v>
      </c>
      <c r="DHJ2" s="9" t="s">
        <v>16318</v>
      </c>
      <c r="DHK2" s="9" t="s">
        <v>16319</v>
      </c>
      <c r="DHL2" s="9" t="s">
        <v>16320</v>
      </c>
      <c r="DHM2" s="9" t="s">
        <v>16321</v>
      </c>
      <c r="DHN2" s="9" t="s">
        <v>16322</v>
      </c>
      <c r="DHO2" s="9" t="s">
        <v>16323</v>
      </c>
      <c r="DHP2" s="9" t="s">
        <v>16324</v>
      </c>
      <c r="DHQ2" s="9" t="s">
        <v>16325</v>
      </c>
      <c r="DHR2" s="9" t="s">
        <v>16326</v>
      </c>
      <c r="DHS2" s="9" t="s">
        <v>16327</v>
      </c>
      <c r="DHT2" s="9" t="s">
        <v>16328</v>
      </c>
      <c r="DHU2" s="9" t="s">
        <v>16329</v>
      </c>
      <c r="DHV2" s="9" t="s">
        <v>16330</v>
      </c>
      <c r="DHW2" s="9" t="s">
        <v>16331</v>
      </c>
      <c r="DHX2" s="9" t="s">
        <v>16332</v>
      </c>
      <c r="DHY2" s="9" t="s">
        <v>16333</v>
      </c>
      <c r="DHZ2" s="9" t="s">
        <v>16334</v>
      </c>
      <c r="DIA2" s="9" t="s">
        <v>16335</v>
      </c>
      <c r="DIB2" s="9" t="s">
        <v>16336</v>
      </c>
      <c r="DIC2" s="9" t="s">
        <v>16337</v>
      </c>
      <c r="DID2" s="9" t="s">
        <v>16338</v>
      </c>
      <c r="DIE2" s="9" t="s">
        <v>16339</v>
      </c>
      <c r="DIF2" s="9" t="s">
        <v>16340</v>
      </c>
      <c r="DIG2" s="9" t="s">
        <v>16341</v>
      </c>
      <c r="DIH2" s="9" t="s">
        <v>16342</v>
      </c>
      <c r="DII2" s="9" t="s">
        <v>16343</v>
      </c>
      <c r="DIJ2" s="9" t="s">
        <v>16344</v>
      </c>
      <c r="DIK2" s="9" t="s">
        <v>16345</v>
      </c>
      <c r="DIL2" s="9" t="s">
        <v>16346</v>
      </c>
      <c r="DIM2" s="9" t="s">
        <v>16347</v>
      </c>
      <c r="DIN2" s="9" t="s">
        <v>16348</v>
      </c>
      <c r="DIO2" s="9" t="s">
        <v>16349</v>
      </c>
      <c r="DIP2" s="9" t="s">
        <v>16350</v>
      </c>
      <c r="DIQ2" s="9" t="s">
        <v>16351</v>
      </c>
      <c r="DIR2" s="9" t="s">
        <v>16352</v>
      </c>
      <c r="DIS2" s="9" t="s">
        <v>16353</v>
      </c>
      <c r="DIT2" s="9" t="s">
        <v>16354</v>
      </c>
      <c r="DIU2" s="9" t="s">
        <v>16355</v>
      </c>
      <c r="DIV2" s="9" t="s">
        <v>16356</v>
      </c>
      <c r="DIW2" s="9" t="s">
        <v>16357</v>
      </c>
      <c r="DIX2" s="9" t="s">
        <v>16358</v>
      </c>
      <c r="DIY2" s="9" t="s">
        <v>16359</v>
      </c>
      <c r="DIZ2" s="9" t="s">
        <v>16360</v>
      </c>
      <c r="DJA2" s="9" t="s">
        <v>16361</v>
      </c>
      <c r="DJB2" s="9" t="s">
        <v>16362</v>
      </c>
      <c r="DJC2" s="9" t="s">
        <v>16363</v>
      </c>
      <c r="DJD2" s="9" t="s">
        <v>16364</v>
      </c>
      <c r="DJE2" s="9" t="s">
        <v>16365</v>
      </c>
      <c r="DJF2" s="9" t="s">
        <v>16366</v>
      </c>
      <c r="DJG2" s="9" t="s">
        <v>16367</v>
      </c>
      <c r="DJH2" s="9" t="s">
        <v>16368</v>
      </c>
      <c r="DJI2" s="9" t="s">
        <v>16369</v>
      </c>
      <c r="DJJ2" s="9" t="s">
        <v>16370</v>
      </c>
      <c r="DJK2" s="9" t="s">
        <v>16371</v>
      </c>
      <c r="DJL2" s="9" t="s">
        <v>16372</v>
      </c>
      <c r="DJM2" s="9" t="s">
        <v>16373</v>
      </c>
      <c r="DJN2" s="9" t="s">
        <v>16374</v>
      </c>
      <c r="DJO2" s="9" t="s">
        <v>16375</v>
      </c>
      <c r="DJP2" s="9" t="s">
        <v>16376</v>
      </c>
      <c r="DJQ2" s="9" t="s">
        <v>16377</v>
      </c>
      <c r="DJR2" s="9" t="s">
        <v>16378</v>
      </c>
      <c r="DJS2" s="9" t="s">
        <v>16379</v>
      </c>
      <c r="DJT2" s="9" t="s">
        <v>16380</v>
      </c>
      <c r="DJU2" s="9" t="s">
        <v>16381</v>
      </c>
      <c r="DJV2" s="9" t="s">
        <v>16382</v>
      </c>
      <c r="DJW2" s="9" t="s">
        <v>16383</v>
      </c>
      <c r="DJX2" s="9" t="s">
        <v>16384</v>
      </c>
      <c r="DJY2" s="9" t="s">
        <v>16385</v>
      </c>
      <c r="DJZ2" s="9" t="s">
        <v>16386</v>
      </c>
      <c r="DKA2" s="9" t="s">
        <v>16387</v>
      </c>
      <c r="DKB2" s="9" t="s">
        <v>16388</v>
      </c>
      <c r="DKC2" s="9" t="s">
        <v>16389</v>
      </c>
      <c r="DKD2" s="9" t="s">
        <v>16390</v>
      </c>
      <c r="DKE2" s="9" t="s">
        <v>16391</v>
      </c>
      <c r="DKF2" s="9" t="s">
        <v>16392</v>
      </c>
      <c r="DKG2" s="9" t="s">
        <v>16393</v>
      </c>
      <c r="DKH2" s="9" t="s">
        <v>16394</v>
      </c>
      <c r="DKI2" s="9" t="s">
        <v>16395</v>
      </c>
      <c r="DKJ2" s="9" t="s">
        <v>16396</v>
      </c>
      <c r="DKK2" s="9" t="s">
        <v>16397</v>
      </c>
      <c r="DKL2" s="9" t="s">
        <v>16398</v>
      </c>
      <c r="DKM2" s="9" t="s">
        <v>16399</v>
      </c>
      <c r="DKN2" s="9" t="s">
        <v>16400</v>
      </c>
      <c r="DKO2" s="9" t="s">
        <v>16401</v>
      </c>
      <c r="DKP2" s="9" t="s">
        <v>16402</v>
      </c>
      <c r="DKQ2" s="9" t="s">
        <v>16403</v>
      </c>
      <c r="DKR2" s="9"/>
      <c r="DKS2" s="9"/>
      <c r="DKT2" s="9" t="s">
        <v>16404</v>
      </c>
      <c r="DKU2" s="9" t="s">
        <v>16405</v>
      </c>
      <c r="DKV2" s="9" t="s">
        <v>16406</v>
      </c>
      <c r="DKW2" s="9" t="s">
        <v>16407</v>
      </c>
      <c r="DKX2" s="9" t="s">
        <v>16408</v>
      </c>
      <c r="DKY2" s="9" t="s">
        <v>16409</v>
      </c>
      <c r="DKZ2" s="9" t="s">
        <v>16410</v>
      </c>
      <c r="DLA2" s="9" t="s">
        <v>16411</v>
      </c>
      <c r="DLB2" s="9" t="s">
        <v>16412</v>
      </c>
      <c r="DLC2" s="9" t="s">
        <v>16413</v>
      </c>
      <c r="DLD2" s="9" t="s">
        <v>16414</v>
      </c>
      <c r="DLE2" s="9" t="s">
        <v>16415</v>
      </c>
      <c r="DLF2" s="9" t="s">
        <v>16416</v>
      </c>
      <c r="DLG2" s="9" t="s">
        <v>16417</v>
      </c>
      <c r="DLH2" s="9" t="s">
        <v>16418</v>
      </c>
      <c r="DLI2" s="9" t="s">
        <v>16419</v>
      </c>
      <c r="DLJ2" s="9" t="s">
        <v>16420</v>
      </c>
      <c r="DLK2" s="9" t="s">
        <v>16421</v>
      </c>
      <c r="DLL2" s="9" t="s">
        <v>16422</v>
      </c>
      <c r="DLM2" s="9" t="s">
        <v>16423</v>
      </c>
      <c r="DLN2" s="9" t="s">
        <v>16424</v>
      </c>
      <c r="DLO2" s="9" t="s">
        <v>16399</v>
      </c>
      <c r="DLP2" s="9" t="s">
        <v>16425</v>
      </c>
      <c r="DLQ2" s="9" t="s">
        <v>16426</v>
      </c>
      <c r="DLR2" s="9" t="s">
        <v>16427</v>
      </c>
      <c r="DLS2" s="9"/>
      <c r="DLT2" s="6" t="s">
        <v>16428</v>
      </c>
      <c r="DLU2" s="9"/>
      <c r="DLV2" s="9" t="s">
        <v>16429</v>
      </c>
      <c r="DLW2" s="9" t="s">
        <v>16430</v>
      </c>
      <c r="DLX2" s="9" t="s">
        <v>16431</v>
      </c>
      <c r="DLY2" s="9" t="s">
        <v>16432</v>
      </c>
      <c r="DLZ2" s="9" t="s">
        <v>16433</v>
      </c>
      <c r="DMA2" s="9" t="s">
        <v>16434</v>
      </c>
      <c r="DMB2" s="9" t="s">
        <v>16435</v>
      </c>
      <c r="DMC2" s="9" t="s">
        <v>16436</v>
      </c>
      <c r="DMD2" s="9" t="s">
        <v>16437</v>
      </c>
      <c r="DME2" s="9" t="s">
        <v>16438</v>
      </c>
      <c r="DMF2" s="9" t="s">
        <v>16439</v>
      </c>
      <c r="DMG2" s="9" t="s">
        <v>16440</v>
      </c>
      <c r="DMH2" s="9" t="s">
        <v>16441</v>
      </c>
      <c r="DMI2" s="9" t="s">
        <v>16442</v>
      </c>
      <c r="DMJ2" s="9" t="s">
        <v>16443</v>
      </c>
      <c r="DMK2" s="9" t="s">
        <v>16444</v>
      </c>
      <c r="DML2" s="9" t="s">
        <v>16445</v>
      </c>
      <c r="DMM2" s="9" t="s">
        <v>16446</v>
      </c>
      <c r="DMN2" s="9" t="s">
        <v>16447</v>
      </c>
      <c r="DMO2" s="9" t="s">
        <v>16448</v>
      </c>
      <c r="DMP2" s="9" t="s">
        <v>16449</v>
      </c>
      <c r="DMQ2" s="9" t="s">
        <v>16450</v>
      </c>
      <c r="DMR2" s="9" t="s">
        <v>16451</v>
      </c>
      <c r="DMS2" s="9" t="s">
        <v>16452</v>
      </c>
      <c r="DMT2" s="9" t="s">
        <v>16453</v>
      </c>
      <c r="DMU2" s="9" t="s">
        <v>16454</v>
      </c>
      <c r="DMV2" s="9" t="s">
        <v>16455</v>
      </c>
      <c r="DMW2" s="9" t="s">
        <v>16456</v>
      </c>
      <c r="DMX2" s="9" t="s">
        <v>16457</v>
      </c>
      <c r="DMY2" s="9" t="s">
        <v>16458</v>
      </c>
      <c r="DMZ2" s="9" t="s">
        <v>16459</v>
      </c>
      <c r="DNA2" s="9" t="s">
        <v>16460</v>
      </c>
      <c r="DNB2" s="9" t="s">
        <v>16461</v>
      </c>
      <c r="DNC2" s="9" t="s">
        <v>16462</v>
      </c>
      <c r="DND2" s="9" t="s">
        <v>16463</v>
      </c>
      <c r="DNE2" s="9" t="s">
        <v>16464</v>
      </c>
      <c r="DNF2" s="9" t="s">
        <v>16465</v>
      </c>
      <c r="DNG2" s="9" t="s">
        <v>16466</v>
      </c>
      <c r="DNH2" s="9" t="s">
        <v>16467</v>
      </c>
      <c r="DNI2" s="9" t="s">
        <v>16468</v>
      </c>
      <c r="DNJ2" s="9" t="s">
        <v>16469</v>
      </c>
      <c r="DNK2" s="9" t="s">
        <v>16470</v>
      </c>
      <c r="DNL2" s="9" t="s">
        <v>16471</v>
      </c>
      <c r="DNM2" s="9" t="s">
        <v>16472</v>
      </c>
      <c r="DNN2" s="9" t="s">
        <v>16473</v>
      </c>
      <c r="DNO2" s="9" t="s">
        <v>16474</v>
      </c>
      <c r="DNP2" s="9" t="s">
        <v>16475</v>
      </c>
      <c r="DNQ2" s="9" t="s">
        <v>16476</v>
      </c>
      <c r="DNR2" s="9" t="s">
        <v>16477</v>
      </c>
      <c r="DNS2" s="9" t="s">
        <v>16478</v>
      </c>
      <c r="DNT2" s="9" t="s">
        <v>16479</v>
      </c>
      <c r="DNU2" s="9" t="s">
        <v>16480</v>
      </c>
      <c r="DNV2" s="9" t="s">
        <v>16481</v>
      </c>
      <c r="DNW2" s="9" t="s">
        <v>16482</v>
      </c>
      <c r="DNX2" s="9" t="s">
        <v>16483</v>
      </c>
      <c r="DNY2" s="9" t="s">
        <v>16484</v>
      </c>
      <c r="DNZ2" s="9" t="s">
        <v>16485</v>
      </c>
      <c r="DOA2" s="9" t="s">
        <v>16486</v>
      </c>
      <c r="DOB2" s="9" t="s">
        <v>16487</v>
      </c>
      <c r="DOC2" s="9" t="s">
        <v>16488</v>
      </c>
      <c r="DOD2" s="9" t="s">
        <v>16489</v>
      </c>
      <c r="DOE2" s="9" t="s">
        <v>16490</v>
      </c>
      <c r="DOF2" s="9" t="s">
        <v>16491</v>
      </c>
      <c r="DOG2" s="9" t="s">
        <v>16492</v>
      </c>
      <c r="DOH2" s="9" t="s">
        <v>16493</v>
      </c>
      <c r="DOI2" s="9" t="s">
        <v>16494</v>
      </c>
      <c r="DOJ2" s="9" t="s">
        <v>16495</v>
      </c>
      <c r="DOK2" s="9" t="s">
        <v>16496</v>
      </c>
      <c r="DOL2" s="9" t="s">
        <v>16497</v>
      </c>
      <c r="DOM2" s="9" t="s">
        <v>16498</v>
      </c>
      <c r="DON2" s="9" t="s">
        <v>16499</v>
      </c>
      <c r="DOO2" s="9" t="s">
        <v>16500</v>
      </c>
      <c r="DOP2" s="9" t="s">
        <v>16501</v>
      </c>
      <c r="DOQ2" s="9" t="s">
        <v>16502</v>
      </c>
      <c r="DOR2" s="9" t="s">
        <v>16503</v>
      </c>
      <c r="DOS2" s="9" t="s">
        <v>16504</v>
      </c>
      <c r="DOT2" s="9" t="s">
        <v>16505</v>
      </c>
      <c r="DOU2" s="9" t="s">
        <v>16506</v>
      </c>
      <c r="DOV2" s="9" t="s">
        <v>16507</v>
      </c>
      <c r="DOW2" s="9" t="s">
        <v>16508</v>
      </c>
      <c r="DOX2" s="9" t="s">
        <v>16509</v>
      </c>
      <c r="DOY2" s="9" t="s">
        <v>16510</v>
      </c>
      <c r="DOZ2" s="9" t="s">
        <v>16511</v>
      </c>
      <c r="DPA2" s="9" t="s">
        <v>16512</v>
      </c>
      <c r="DPB2" s="9" t="s">
        <v>16513</v>
      </c>
      <c r="DPC2" s="9" t="s">
        <v>16514</v>
      </c>
      <c r="DPD2" s="9" t="s">
        <v>16515</v>
      </c>
      <c r="DPE2" s="9" t="s">
        <v>16516</v>
      </c>
      <c r="DPF2" s="9" t="s">
        <v>16517</v>
      </c>
      <c r="DPG2" s="9" t="s">
        <v>16518</v>
      </c>
      <c r="DPH2" s="9" t="s">
        <v>16519</v>
      </c>
      <c r="DPI2" s="9" t="s">
        <v>16520</v>
      </c>
      <c r="DPJ2" s="9" t="s">
        <v>16521</v>
      </c>
      <c r="DPK2" s="9" t="s">
        <v>16522</v>
      </c>
      <c r="DPL2" s="9" t="s">
        <v>16523</v>
      </c>
      <c r="DPM2" s="9" t="s">
        <v>16524</v>
      </c>
      <c r="DPN2" s="9" t="s">
        <v>16525</v>
      </c>
      <c r="DPO2" s="9" t="s">
        <v>16526</v>
      </c>
      <c r="DPP2" s="9" t="s">
        <v>16527</v>
      </c>
      <c r="DPQ2" s="9" t="s">
        <v>16528</v>
      </c>
      <c r="DPR2" s="9" t="s">
        <v>16529</v>
      </c>
      <c r="DPS2" s="9" t="s">
        <v>16530</v>
      </c>
      <c r="DPT2" s="9" t="s">
        <v>16531</v>
      </c>
      <c r="DPU2" s="9" t="s">
        <v>16532</v>
      </c>
      <c r="DPV2" s="9" t="s">
        <v>16533</v>
      </c>
      <c r="DPW2" s="9" t="s">
        <v>16534</v>
      </c>
      <c r="DPX2" s="9" t="s">
        <v>16535</v>
      </c>
      <c r="DPY2" s="9" t="s">
        <v>16536</v>
      </c>
      <c r="DPZ2" s="9" t="s">
        <v>16537</v>
      </c>
      <c r="DQA2" s="9" t="s">
        <v>16538</v>
      </c>
      <c r="DQB2" s="9" t="s">
        <v>16539</v>
      </c>
      <c r="DQC2" s="9" t="s">
        <v>16540</v>
      </c>
      <c r="DQD2" s="9" t="s">
        <v>16541</v>
      </c>
      <c r="DQE2" s="9" t="s">
        <v>16542</v>
      </c>
      <c r="DQF2" s="9" t="s">
        <v>16543</v>
      </c>
      <c r="DQG2" s="9" t="s">
        <v>16544</v>
      </c>
      <c r="DQH2" s="9" t="s">
        <v>16545</v>
      </c>
      <c r="DQI2" s="9" t="s">
        <v>16546</v>
      </c>
      <c r="DQJ2" s="9" t="s">
        <v>16547</v>
      </c>
      <c r="DQK2" s="9" t="s">
        <v>16548</v>
      </c>
      <c r="DQL2" s="9" t="s">
        <v>16549</v>
      </c>
      <c r="DQM2" s="9" t="s">
        <v>16550</v>
      </c>
      <c r="DQN2" s="9" t="s">
        <v>16551</v>
      </c>
      <c r="DQO2" s="9" t="s">
        <v>16552</v>
      </c>
      <c r="DQP2" s="9" t="s">
        <v>16553</v>
      </c>
      <c r="DQQ2" s="9" t="s">
        <v>16554</v>
      </c>
      <c r="DQR2" s="9" t="s">
        <v>16555</v>
      </c>
      <c r="DQS2" s="9" t="s">
        <v>16556</v>
      </c>
      <c r="DQT2" s="9" t="s">
        <v>16557</v>
      </c>
      <c r="DQU2" s="9" t="s">
        <v>16558</v>
      </c>
      <c r="DQV2" s="9" t="s">
        <v>16559</v>
      </c>
      <c r="DQW2" s="9" t="s">
        <v>16560</v>
      </c>
      <c r="DQX2" s="9" t="s">
        <v>16561</v>
      </c>
      <c r="DQY2" s="9" t="s">
        <v>16562</v>
      </c>
      <c r="DQZ2" s="9" t="s">
        <v>16563</v>
      </c>
      <c r="DRA2" s="9" t="s">
        <v>16564</v>
      </c>
      <c r="DRB2" s="9" t="s">
        <v>16565</v>
      </c>
      <c r="DRC2" s="9" t="s">
        <v>16566</v>
      </c>
      <c r="DRD2" s="9" t="s">
        <v>16567</v>
      </c>
      <c r="DRE2" s="9" t="s">
        <v>16568</v>
      </c>
      <c r="DRF2" s="9" t="s">
        <v>16569</v>
      </c>
      <c r="DRG2" s="9" t="s">
        <v>16570</v>
      </c>
      <c r="DRH2" s="9" t="s">
        <v>16571</v>
      </c>
      <c r="DRI2" s="9" t="s">
        <v>16572</v>
      </c>
      <c r="DRJ2" s="9" t="s">
        <v>16573</v>
      </c>
      <c r="DRK2" s="9" t="s">
        <v>16574</v>
      </c>
      <c r="DRL2" s="9" t="s">
        <v>16575</v>
      </c>
      <c r="DRM2" s="9" t="s">
        <v>16576</v>
      </c>
      <c r="DRN2" s="9" t="s">
        <v>16577</v>
      </c>
      <c r="DRO2" s="9" t="s">
        <v>16578</v>
      </c>
      <c r="DRP2" s="9" t="s">
        <v>16579</v>
      </c>
      <c r="DRQ2" s="9" t="s">
        <v>16580</v>
      </c>
      <c r="DRR2" s="9" t="s">
        <v>16581</v>
      </c>
      <c r="DRS2" s="9" t="s">
        <v>16582</v>
      </c>
      <c r="DRT2" s="9" t="s">
        <v>16583</v>
      </c>
      <c r="DRU2" s="9" t="s">
        <v>16584</v>
      </c>
      <c r="DRV2" s="9" t="s">
        <v>16585</v>
      </c>
      <c r="DRW2" s="9" t="s">
        <v>16586</v>
      </c>
      <c r="DRX2" s="9" t="s">
        <v>16587</v>
      </c>
      <c r="DRY2" s="9" t="s">
        <v>16588</v>
      </c>
      <c r="DRZ2" s="9" t="s">
        <v>16589</v>
      </c>
      <c r="DSA2" s="9" t="s">
        <v>16590</v>
      </c>
      <c r="DSB2" s="9" t="s">
        <v>16591</v>
      </c>
      <c r="DSC2" s="9" t="s">
        <v>16592</v>
      </c>
      <c r="DSD2" s="9" t="s">
        <v>16593</v>
      </c>
      <c r="DSE2" s="9" t="s">
        <v>16594</v>
      </c>
      <c r="DSF2" s="9" t="s">
        <v>16595</v>
      </c>
      <c r="DSG2" s="9" t="s">
        <v>16596</v>
      </c>
      <c r="DSH2" s="9" t="s">
        <v>16597</v>
      </c>
      <c r="DSI2" s="9" t="s">
        <v>16598</v>
      </c>
      <c r="DSJ2" s="9" t="s">
        <v>16599</v>
      </c>
      <c r="DSK2" s="9" t="s">
        <v>16600</v>
      </c>
      <c r="DSL2" s="9" t="s">
        <v>16601</v>
      </c>
      <c r="DSM2" s="9" t="s">
        <v>16602</v>
      </c>
      <c r="DSN2" s="9" t="s">
        <v>16603</v>
      </c>
      <c r="DSO2" s="9" t="s">
        <v>16604</v>
      </c>
      <c r="DSP2" s="9" t="s">
        <v>16605</v>
      </c>
      <c r="DSQ2" s="9" t="s">
        <v>16606</v>
      </c>
      <c r="DSR2" s="9" t="s">
        <v>16607</v>
      </c>
      <c r="DSS2" s="9" t="s">
        <v>16608</v>
      </c>
      <c r="DST2" s="9" t="s">
        <v>16609</v>
      </c>
      <c r="DSU2" s="9" t="s">
        <v>16610</v>
      </c>
      <c r="DSV2" s="9" t="s">
        <v>16611</v>
      </c>
      <c r="DSW2" s="9" t="s">
        <v>16612</v>
      </c>
      <c r="DSX2" s="9" t="s">
        <v>16613</v>
      </c>
      <c r="DSY2" s="9" t="s">
        <v>16614</v>
      </c>
      <c r="DSZ2" s="9" t="s">
        <v>16615</v>
      </c>
      <c r="DTA2" s="9" t="s">
        <v>16616</v>
      </c>
      <c r="DTB2" s="9" t="s">
        <v>16617</v>
      </c>
      <c r="DTC2" s="9" t="s">
        <v>16618</v>
      </c>
      <c r="DTD2" s="9" t="s">
        <v>16619</v>
      </c>
      <c r="DTE2" s="9" t="s">
        <v>16620</v>
      </c>
      <c r="DTF2" s="9" t="s">
        <v>16621</v>
      </c>
      <c r="DTG2" s="9"/>
      <c r="DTH2" s="9"/>
      <c r="DTI2" s="9" t="s">
        <v>16622</v>
      </c>
      <c r="DTJ2" s="9" t="s">
        <v>16623</v>
      </c>
      <c r="DTK2" s="9" t="s">
        <v>16624</v>
      </c>
      <c r="DTL2" s="9" t="s">
        <v>16625</v>
      </c>
      <c r="DTM2" s="9" t="s">
        <v>16626</v>
      </c>
      <c r="DTN2" s="9" t="s">
        <v>16627</v>
      </c>
      <c r="DTO2" s="9" t="s">
        <v>16628</v>
      </c>
      <c r="DTP2" s="9" t="s">
        <v>16629</v>
      </c>
      <c r="DTQ2" s="9" t="s">
        <v>16630</v>
      </c>
      <c r="DTR2" s="9" t="s">
        <v>16631</v>
      </c>
      <c r="DTS2" s="9" t="s">
        <v>16632</v>
      </c>
      <c r="DTT2" s="9" t="s">
        <v>16633</v>
      </c>
      <c r="DTU2" s="9" t="s">
        <v>16634</v>
      </c>
      <c r="DTV2" s="9" t="s">
        <v>16635</v>
      </c>
      <c r="DTW2" s="9" t="s">
        <v>16636</v>
      </c>
      <c r="DTX2" s="9" t="s">
        <v>16637</v>
      </c>
      <c r="DTY2" s="9" t="s">
        <v>16638</v>
      </c>
      <c r="DTZ2" s="9" t="s">
        <v>16639</v>
      </c>
      <c r="DUA2" s="9" t="s">
        <v>16640</v>
      </c>
      <c r="DUB2" s="9" t="s">
        <v>16641</v>
      </c>
      <c r="DUC2" s="9" t="s">
        <v>16642</v>
      </c>
      <c r="DUD2" s="9" t="s">
        <v>16617</v>
      </c>
      <c r="DUE2" s="9" t="s">
        <v>16643</v>
      </c>
      <c r="DUF2" s="9" t="s">
        <v>16644</v>
      </c>
      <c r="DUG2" s="9" t="s">
        <v>16645</v>
      </c>
      <c r="DUH2" s="9"/>
      <c r="DUI2" s="6" t="s">
        <v>16646</v>
      </c>
      <c r="DUJ2" s="9"/>
      <c r="DUK2" s="9" t="s">
        <v>16647</v>
      </c>
      <c r="DUL2" s="9" t="s">
        <v>16648</v>
      </c>
      <c r="DUM2" s="9" t="s">
        <v>16649</v>
      </c>
      <c r="DUN2" s="9" t="s">
        <v>16650</v>
      </c>
      <c r="DUO2" s="9" t="s">
        <v>16651</v>
      </c>
      <c r="DUP2" s="9" t="s">
        <v>16652</v>
      </c>
      <c r="DUQ2" s="9" t="s">
        <v>16653</v>
      </c>
      <c r="DUR2" s="9" t="s">
        <v>16654</v>
      </c>
      <c r="DUS2" s="9" t="s">
        <v>16655</v>
      </c>
      <c r="DUT2" s="9" t="s">
        <v>16656</v>
      </c>
      <c r="DUU2" s="9" t="s">
        <v>16657</v>
      </c>
      <c r="DUV2" s="9" t="s">
        <v>16658</v>
      </c>
      <c r="DUW2" s="9" t="s">
        <v>16659</v>
      </c>
      <c r="DUX2" s="9" t="s">
        <v>16660</v>
      </c>
      <c r="DUY2" s="9" t="s">
        <v>16661</v>
      </c>
      <c r="DUZ2" s="9" t="s">
        <v>16662</v>
      </c>
      <c r="DVA2" s="9" t="s">
        <v>16663</v>
      </c>
      <c r="DVB2" s="9" t="s">
        <v>16664</v>
      </c>
      <c r="DVC2" s="9" t="s">
        <v>16665</v>
      </c>
      <c r="DVD2" s="9" t="s">
        <v>16666</v>
      </c>
      <c r="DVE2" s="9" t="s">
        <v>16667</v>
      </c>
      <c r="DVF2" s="9" t="s">
        <v>16668</v>
      </c>
      <c r="DVG2" s="9" t="s">
        <v>16669</v>
      </c>
      <c r="DVH2" s="9" t="s">
        <v>16670</v>
      </c>
      <c r="DVI2" s="9" t="s">
        <v>16671</v>
      </c>
      <c r="DVJ2" s="9" t="s">
        <v>16672</v>
      </c>
      <c r="DVK2" s="9" t="s">
        <v>16673</v>
      </c>
      <c r="DVL2" s="9"/>
      <c r="DVM2" s="6" t="s">
        <v>16674</v>
      </c>
      <c r="DVN2" s="9"/>
      <c r="DVO2" s="9" t="s">
        <v>16675</v>
      </c>
      <c r="DVP2" s="9" t="s">
        <v>16676</v>
      </c>
      <c r="DVQ2" s="9" t="s">
        <v>16677</v>
      </c>
      <c r="DVR2" s="9" t="s">
        <v>16678</v>
      </c>
      <c r="DVS2" s="9" t="s">
        <v>16679</v>
      </c>
      <c r="DVT2" s="9" t="s">
        <v>16680</v>
      </c>
      <c r="DVU2" s="9" t="s">
        <v>16681</v>
      </c>
      <c r="DVV2" s="9" t="s">
        <v>16682</v>
      </c>
      <c r="DVW2" s="9" t="s">
        <v>16683</v>
      </c>
      <c r="DVX2" s="9" t="s">
        <v>16684</v>
      </c>
      <c r="DVY2" s="9" t="s">
        <v>16685</v>
      </c>
      <c r="DVZ2" s="9" t="s">
        <v>16686</v>
      </c>
      <c r="DWA2" s="9" t="s">
        <v>16687</v>
      </c>
      <c r="DWB2" s="9" t="s">
        <v>16688</v>
      </c>
      <c r="DWC2" s="9" t="s">
        <v>16689</v>
      </c>
      <c r="DWD2" s="9" t="s">
        <v>16690</v>
      </c>
      <c r="DWE2" s="9" t="s">
        <v>16691</v>
      </c>
      <c r="DWF2" s="9" t="s">
        <v>16692</v>
      </c>
      <c r="DWG2" s="9" t="s">
        <v>16693</v>
      </c>
      <c r="DWH2" s="9" t="s">
        <v>16694</v>
      </c>
      <c r="DWI2" s="9" t="s">
        <v>16695</v>
      </c>
      <c r="DWJ2" s="9"/>
      <c r="DWK2" s="9" t="s">
        <v>16696</v>
      </c>
      <c r="DWL2" s="9"/>
      <c r="DWM2" s="9"/>
      <c r="DWN2" s="9"/>
      <c r="DWO2" s="9"/>
      <c r="DWP2" s="9"/>
      <c r="DWQ2" s="6" t="s">
        <v>16697</v>
      </c>
      <c r="DWR2" s="9"/>
      <c r="DWS2" s="9" t="s">
        <v>16698</v>
      </c>
      <c r="DWT2" s="9" t="s">
        <v>16699</v>
      </c>
      <c r="DWU2" s="9" t="s">
        <v>16700</v>
      </c>
      <c r="DWV2" s="9" t="s">
        <v>16701</v>
      </c>
      <c r="DWW2" s="9" t="s">
        <v>16702</v>
      </c>
      <c r="DWX2" s="9" t="s">
        <v>16703</v>
      </c>
      <c r="DWY2" s="9" t="s">
        <v>16704</v>
      </c>
      <c r="DWZ2" s="9" t="s">
        <v>16705</v>
      </c>
      <c r="DXA2" s="9" t="s">
        <v>16706</v>
      </c>
      <c r="DXB2" s="9" t="s">
        <v>16707</v>
      </c>
      <c r="DXC2" s="9" t="s">
        <v>16708</v>
      </c>
      <c r="DXD2" s="9" t="s">
        <v>16709</v>
      </c>
      <c r="DXE2" s="9" t="s">
        <v>16710</v>
      </c>
      <c r="DXF2" s="9" t="s">
        <v>16711</v>
      </c>
      <c r="DXG2" s="9" t="s">
        <v>16712</v>
      </c>
      <c r="DXH2" s="9" t="s">
        <v>16713</v>
      </c>
      <c r="DXI2" s="9" t="s">
        <v>16714</v>
      </c>
      <c r="DXJ2" s="9" t="s">
        <v>16715</v>
      </c>
      <c r="DXK2" s="9" t="s">
        <v>16716</v>
      </c>
      <c r="DXL2" s="9" t="s">
        <v>16717</v>
      </c>
      <c r="DXM2" s="9" t="s">
        <v>16718</v>
      </c>
      <c r="DXN2" s="9"/>
      <c r="DXO2" s="9" t="s">
        <v>16719</v>
      </c>
      <c r="DXP2" s="9"/>
      <c r="DXQ2" s="9"/>
      <c r="DXR2" s="9"/>
      <c r="DXS2" s="9"/>
      <c r="DXT2" s="9"/>
      <c r="DXU2" s="6" t="s">
        <v>16720</v>
      </c>
      <c r="DXV2" s="9"/>
      <c r="DXW2" s="9" t="s">
        <v>16721</v>
      </c>
      <c r="DXX2" s="9" t="s">
        <v>16722</v>
      </c>
      <c r="DXY2" s="9" t="s">
        <v>16723</v>
      </c>
      <c r="DXZ2" s="9" t="s">
        <v>16724</v>
      </c>
      <c r="DYA2" s="9" t="s">
        <v>16725</v>
      </c>
      <c r="DYB2" s="9" t="s">
        <v>16726</v>
      </c>
      <c r="DYC2" s="9" t="s">
        <v>16727</v>
      </c>
      <c r="DYD2" s="9" t="s">
        <v>16728</v>
      </c>
      <c r="DYE2" s="9" t="s">
        <v>16729</v>
      </c>
      <c r="DYF2" s="9" t="s">
        <v>16730</v>
      </c>
      <c r="DYG2" s="9" t="s">
        <v>16731</v>
      </c>
      <c r="DYH2" s="9" t="s">
        <v>16732</v>
      </c>
      <c r="DYI2" s="9" t="s">
        <v>16733</v>
      </c>
      <c r="DYJ2" s="9" t="s">
        <v>16734</v>
      </c>
      <c r="DYK2" s="9" t="s">
        <v>16735</v>
      </c>
      <c r="DYL2" s="9" t="s">
        <v>16736</v>
      </c>
      <c r="DYM2" s="9" t="s">
        <v>16737</v>
      </c>
      <c r="DYN2" s="9" t="s">
        <v>16738</v>
      </c>
      <c r="DYO2" s="9" t="s">
        <v>16739</v>
      </c>
      <c r="DYP2" s="9" t="s">
        <v>16740</v>
      </c>
      <c r="DYQ2" s="9" t="s">
        <v>16741</v>
      </c>
      <c r="DYR2" s="9"/>
      <c r="DYS2" s="9" t="s">
        <v>16742</v>
      </c>
      <c r="DYT2" s="9"/>
      <c r="DYU2" s="9"/>
      <c r="DYV2" s="9"/>
      <c r="DYW2" s="9"/>
      <c r="DYX2" s="9"/>
      <c r="DYY2" s="6" t="s">
        <v>16743</v>
      </c>
      <c r="DYZ2" s="9"/>
      <c r="DZA2" s="9" t="s">
        <v>16744</v>
      </c>
      <c r="DZB2" s="9" t="s">
        <v>16745</v>
      </c>
      <c r="DZC2" s="9" t="s">
        <v>16746</v>
      </c>
      <c r="DZD2" s="9" t="s">
        <v>16747</v>
      </c>
      <c r="DZE2" s="9" t="s">
        <v>16748</v>
      </c>
      <c r="DZF2" s="9" t="s">
        <v>16749</v>
      </c>
      <c r="DZG2" s="9" t="s">
        <v>16750</v>
      </c>
      <c r="DZH2" s="9" t="s">
        <v>16751</v>
      </c>
      <c r="DZI2" s="9" t="s">
        <v>16752</v>
      </c>
      <c r="DZJ2" s="9" t="s">
        <v>16753</v>
      </c>
      <c r="DZK2" s="9" t="s">
        <v>16754</v>
      </c>
      <c r="DZL2" s="9" t="s">
        <v>16755</v>
      </c>
      <c r="DZM2" s="9" t="s">
        <v>16756</v>
      </c>
      <c r="DZN2" s="9" t="s">
        <v>16757</v>
      </c>
      <c r="DZO2" s="9" t="s">
        <v>16758</v>
      </c>
      <c r="DZP2" s="9" t="s">
        <v>16759</v>
      </c>
      <c r="DZQ2" s="9" t="s">
        <v>16760</v>
      </c>
      <c r="DZR2" s="9" t="s">
        <v>16761</v>
      </c>
      <c r="DZS2" s="9" t="s">
        <v>16762</v>
      </c>
      <c r="DZT2" s="9" t="s">
        <v>16763</v>
      </c>
      <c r="DZU2" s="9" t="s">
        <v>16764</v>
      </c>
      <c r="DZV2" s="9"/>
      <c r="DZW2" s="9" t="s">
        <v>16765</v>
      </c>
      <c r="DZX2" s="9"/>
      <c r="DZY2" s="9"/>
      <c r="DZZ2" s="9"/>
      <c r="EAA2" s="9"/>
      <c r="EAB2" s="9"/>
      <c r="EAC2" s="6" t="s">
        <v>16766</v>
      </c>
      <c r="EAD2" s="9"/>
      <c r="EAE2" s="9" t="s">
        <v>16767</v>
      </c>
      <c r="EAF2" s="9" t="s">
        <v>16768</v>
      </c>
      <c r="EAG2" s="9" t="s">
        <v>16769</v>
      </c>
      <c r="EAH2" s="9" t="s">
        <v>16770</v>
      </c>
      <c r="EAI2" s="9" t="s">
        <v>16771</v>
      </c>
      <c r="EAJ2" s="9" t="s">
        <v>16772</v>
      </c>
      <c r="EAK2" s="9" t="s">
        <v>16773</v>
      </c>
      <c r="EAL2" s="9" t="s">
        <v>16774</v>
      </c>
      <c r="EAM2" s="9" t="s">
        <v>16775</v>
      </c>
      <c r="EAN2" s="9" t="s">
        <v>16776</v>
      </c>
      <c r="EAO2" s="9" t="s">
        <v>16777</v>
      </c>
      <c r="EAP2" s="9" t="s">
        <v>16778</v>
      </c>
      <c r="EAQ2" s="9" t="s">
        <v>16779</v>
      </c>
      <c r="EAR2" s="9" t="s">
        <v>16780</v>
      </c>
      <c r="EAS2" s="9" t="s">
        <v>16781</v>
      </c>
      <c r="EAT2" s="9" t="s">
        <v>16782</v>
      </c>
      <c r="EAU2" s="9" t="s">
        <v>16783</v>
      </c>
      <c r="EAV2" s="9" t="s">
        <v>16784</v>
      </c>
      <c r="EAW2" s="9" t="s">
        <v>16785</v>
      </c>
      <c r="EAX2" s="9" t="s">
        <v>16786</v>
      </c>
      <c r="EAY2" s="9" t="s">
        <v>16787</v>
      </c>
      <c r="EAZ2" s="9"/>
      <c r="EBA2" s="9" t="s">
        <v>16788</v>
      </c>
      <c r="EBB2" s="9"/>
      <c r="EBC2" s="9"/>
      <c r="EBD2" s="9"/>
      <c r="EBE2" s="9"/>
      <c r="EBF2" s="9"/>
      <c r="EBG2" s="6" t="s">
        <v>16789</v>
      </c>
      <c r="EBH2" s="9"/>
      <c r="EBI2" s="9" t="s">
        <v>16790</v>
      </c>
      <c r="EBJ2" s="9" t="s">
        <v>16791</v>
      </c>
      <c r="EBK2" s="9" t="s">
        <v>16792</v>
      </c>
      <c r="EBL2" s="9" t="s">
        <v>16793</v>
      </c>
      <c r="EBM2" s="9" t="s">
        <v>16794</v>
      </c>
      <c r="EBN2" s="9" t="s">
        <v>16795</v>
      </c>
      <c r="EBO2" s="9" t="s">
        <v>16796</v>
      </c>
      <c r="EBP2" s="9" t="s">
        <v>16797</v>
      </c>
      <c r="EBQ2" s="9" t="s">
        <v>16798</v>
      </c>
      <c r="EBR2" s="9" t="s">
        <v>16799</v>
      </c>
      <c r="EBS2" s="9" t="s">
        <v>16800</v>
      </c>
      <c r="EBT2" s="9" t="s">
        <v>16801</v>
      </c>
      <c r="EBU2" s="9" t="s">
        <v>16802</v>
      </c>
      <c r="EBV2" s="9" t="s">
        <v>16803</v>
      </c>
      <c r="EBW2" s="9" t="s">
        <v>16804</v>
      </c>
      <c r="EBX2" s="9" t="s">
        <v>16805</v>
      </c>
      <c r="EBY2" s="9" t="s">
        <v>16806</v>
      </c>
      <c r="EBZ2" s="9" t="s">
        <v>16807</v>
      </c>
      <c r="ECA2" s="9" t="s">
        <v>16808</v>
      </c>
      <c r="ECB2" s="9" t="s">
        <v>16809</v>
      </c>
      <c r="ECC2" s="9" t="s">
        <v>16810</v>
      </c>
      <c r="ECD2" s="9"/>
      <c r="ECE2" s="9" t="s">
        <v>16811</v>
      </c>
      <c r="ECF2" s="9"/>
      <c r="ECG2" s="9"/>
      <c r="ECH2" s="9"/>
      <c r="ECI2" s="9"/>
      <c r="ECJ2" s="9"/>
      <c r="ECK2" s="6" t="s">
        <v>16812</v>
      </c>
      <c r="ECL2" s="9"/>
      <c r="ECM2" s="9" t="s">
        <v>16813</v>
      </c>
      <c r="ECN2" s="9" t="s">
        <v>16814</v>
      </c>
      <c r="ECO2" s="9" t="s">
        <v>16815</v>
      </c>
      <c r="ECP2" s="9" t="s">
        <v>16816</v>
      </c>
      <c r="ECQ2" s="9" t="s">
        <v>16817</v>
      </c>
      <c r="ECR2" s="9" t="s">
        <v>16818</v>
      </c>
      <c r="ECS2" s="9" t="s">
        <v>16819</v>
      </c>
      <c r="ECT2" s="9" t="s">
        <v>16820</v>
      </c>
      <c r="ECU2" s="9" t="s">
        <v>16821</v>
      </c>
      <c r="ECV2" s="9" t="s">
        <v>16822</v>
      </c>
      <c r="ECW2" s="9" t="s">
        <v>16823</v>
      </c>
      <c r="ECX2" s="9" t="s">
        <v>16824</v>
      </c>
      <c r="ECY2" s="9" t="s">
        <v>16825</v>
      </c>
      <c r="ECZ2" s="9" t="s">
        <v>16826</v>
      </c>
      <c r="EDA2" s="9" t="s">
        <v>16827</v>
      </c>
      <c r="EDB2" s="9" t="s">
        <v>16828</v>
      </c>
      <c r="EDC2" s="9" t="s">
        <v>16829</v>
      </c>
      <c r="EDD2" s="9" t="s">
        <v>16830</v>
      </c>
      <c r="EDE2" s="9" t="s">
        <v>16831</v>
      </c>
      <c r="EDF2" s="9" t="s">
        <v>16832</v>
      </c>
      <c r="EDG2" s="9" t="s">
        <v>16833</v>
      </c>
      <c r="EDH2" s="9"/>
      <c r="EDI2" s="9" t="s">
        <v>16834</v>
      </c>
      <c r="EDJ2" s="9"/>
      <c r="EDK2" s="9"/>
      <c r="EDL2" s="9"/>
      <c r="EDM2" s="9"/>
      <c r="EDN2" s="9"/>
      <c r="EDO2" s="6" t="s">
        <v>16835</v>
      </c>
      <c r="EDP2" s="9"/>
      <c r="EDQ2" s="9" t="s">
        <v>16836</v>
      </c>
      <c r="EDR2" s="9" t="s">
        <v>16837</v>
      </c>
      <c r="EDS2" s="9" t="s">
        <v>16838</v>
      </c>
      <c r="EDT2" s="9" t="s">
        <v>16839</v>
      </c>
      <c r="EDU2" s="9" t="s">
        <v>16840</v>
      </c>
      <c r="EDV2" s="9" t="s">
        <v>16841</v>
      </c>
      <c r="EDW2" s="9" t="s">
        <v>16842</v>
      </c>
      <c r="EDX2" s="9" t="s">
        <v>16843</v>
      </c>
      <c r="EDY2" s="9" t="s">
        <v>16844</v>
      </c>
      <c r="EDZ2" s="9" t="s">
        <v>16845</v>
      </c>
      <c r="EEA2" s="9" t="s">
        <v>16846</v>
      </c>
      <c r="EEB2" s="9" t="s">
        <v>16847</v>
      </c>
      <c r="EEC2" s="9" t="s">
        <v>16848</v>
      </c>
      <c r="EED2" s="9" t="s">
        <v>16849</v>
      </c>
      <c r="EEE2" s="9" t="s">
        <v>16850</v>
      </c>
      <c r="EEF2" s="9" t="s">
        <v>16851</v>
      </c>
      <c r="EEG2" s="9" t="s">
        <v>16852</v>
      </c>
      <c r="EEH2" s="9" t="s">
        <v>16853</v>
      </c>
      <c r="EEI2" s="9" t="s">
        <v>16854</v>
      </c>
      <c r="EEJ2" s="9" t="s">
        <v>16855</v>
      </c>
      <c r="EEK2" s="9" t="s">
        <v>16856</v>
      </c>
      <c r="EEL2" s="9"/>
      <c r="EEM2" s="9" t="s">
        <v>16857</v>
      </c>
      <c r="EEN2" s="9"/>
      <c r="EEO2" s="9"/>
      <c r="EEP2" s="9"/>
      <c r="EEQ2" s="9"/>
      <c r="EER2" s="9"/>
      <c r="EES2" s="6" t="s">
        <v>16858</v>
      </c>
      <c r="EET2" s="9"/>
      <c r="EEU2" s="9" t="s">
        <v>16859</v>
      </c>
      <c r="EEV2" s="9" t="s">
        <v>16860</v>
      </c>
      <c r="EEW2" s="9" t="s">
        <v>16861</v>
      </c>
      <c r="EEX2" s="9" t="s">
        <v>16862</v>
      </c>
      <c r="EEY2" s="9" t="s">
        <v>16863</v>
      </c>
      <c r="EEZ2" s="9" t="s">
        <v>16864</v>
      </c>
      <c r="EFA2" s="9" t="s">
        <v>16865</v>
      </c>
      <c r="EFB2" s="9" t="s">
        <v>16866</v>
      </c>
      <c r="EFC2" s="9" t="s">
        <v>16867</v>
      </c>
      <c r="EFD2" s="9" t="s">
        <v>16868</v>
      </c>
      <c r="EFE2" s="9" t="s">
        <v>16869</v>
      </c>
      <c r="EFF2" s="9" t="s">
        <v>16870</v>
      </c>
      <c r="EFG2" s="9" t="s">
        <v>16871</v>
      </c>
      <c r="EFH2" s="9" t="s">
        <v>16872</v>
      </c>
      <c r="EFI2" s="9" t="s">
        <v>16873</v>
      </c>
      <c r="EFJ2" s="9" t="s">
        <v>16874</v>
      </c>
      <c r="EFK2" s="9" t="s">
        <v>16875</v>
      </c>
      <c r="EFL2" s="9" t="s">
        <v>16876</v>
      </c>
      <c r="EFM2" s="9" t="s">
        <v>16877</v>
      </c>
      <c r="EFN2" s="9" t="s">
        <v>16878</v>
      </c>
      <c r="EFO2" s="9" t="s">
        <v>16879</v>
      </c>
      <c r="EFP2" s="9"/>
      <c r="EFQ2" s="9" t="s">
        <v>16880</v>
      </c>
      <c r="EFR2" s="9"/>
      <c r="EFS2" s="9"/>
      <c r="EFT2" s="9"/>
      <c r="EFU2" s="9"/>
      <c r="EFV2" s="9"/>
      <c r="EFW2" s="6" t="s">
        <v>16881</v>
      </c>
      <c r="EFX2" s="9"/>
      <c r="EFY2" s="9" t="s">
        <v>16882</v>
      </c>
      <c r="EFZ2" s="9" t="s">
        <v>16883</v>
      </c>
      <c r="EGA2" s="9" t="s">
        <v>16884</v>
      </c>
      <c r="EGB2" s="9" t="s">
        <v>16885</v>
      </c>
      <c r="EGC2" s="9" t="s">
        <v>16886</v>
      </c>
      <c r="EGD2" s="9" t="s">
        <v>16887</v>
      </c>
      <c r="EGE2" s="9" t="s">
        <v>16888</v>
      </c>
      <c r="EGF2" s="9" t="s">
        <v>16889</v>
      </c>
      <c r="EGG2" s="9" t="s">
        <v>16890</v>
      </c>
      <c r="EGH2" s="9" t="s">
        <v>16891</v>
      </c>
      <c r="EGI2" s="9" t="s">
        <v>16892</v>
      </c>
      <c r="EGJ2" s="9" t="s">
        <v>16893</v>
      </c>
      <c r="EGK2" s="9" t="s">
        <v>16894</v>
      </c>
      <c r="EGL2" s="9" t="s">
        <v>16895</v>
      </c>
      <c r="EGM2" s="9" t="s">
        <v>16896</v>
      </c>
      <c r="EGN2" s="9" t="s">
        <v>16897</v>
      </c>
      <c r="EGO2" s="9" t="s">
        <v>16898</v>
      </c>
      <c r="EGP2" s="9" t="s">
        <v>16899</v>
      </c>
      <c r="EGQ2" s="9" t="s">
        <v>16900</v>
      </c>
      <c r="EGR2" s="9" t="s">
        <v>16901</v>
      </c>
      <c r="EGS2" s="9" t="s">
        <v>16902</v>
      </c>
      <c r="EGT2" s="9"/>
      <c r="EGU2" s="9" t="s">
        <v>16903</v>
      </c>
      <c r="EGV2" s="9"/>
      <c r="EGW2" s="9"/>
      <c r="EGX2" s="9"/>
      <c r="EGY2" s="9"/>
      <c r="EGZ2" s="9"/>
      <c r="EHA2" s="6" t="s">
        <v>16904</v>
      </c>
      <c r="EHB2" s="9"/>
      <c r="EHC2" s="9"/>
      <c r="EHD2" s="9"/>
      <c r="EHE2" s="9"/>
      <c r="EHF2" s="9"/>
      <c r="EHG2" s="9"/>
      <c r="EHH2" s="9"/>
      <c r="EHI2" s="9"/>
      <c r="EHJ2" s="9"/>
      <c r="EHK2" s="9"/>
      <c r="EHL2" s="9"/>
      <c r="EHM2" s="9"/>
      <c r="EHN2" s="9"/>
      <c r="EHO2" s="9"/>
      <c r="EHP2" s="9"/>
      <c r="EHQ2" s="9"/>
      <c r="EHR2" s="9"/>
      <c r="EHS2" s="9"/>
      <c r="EHT2" s="9"/>
      <c r="EHU2" s="9"/>
      <c r="EHV2" s="9"/>
      <c r="EHW2" s="9"/>
      <c r="EHX2" s="9"/>
      <c r="EHY2" s="9"/>
      <c r="EHZ2" s="9" t="s">
        <v>16905</v>
      </c>
      <c r="EIA2" s="9" t="s">
        <v>16906</v>
      </c>
      <c r="EIB2" s="9"/>
      <c r="EIC2" s="9"/>
      <c r="EID2" s="9"/>
      <c r="EIE2" s="6" t="s">
        <v>16907</v>
      </c>
      <c r="EIF2" s="9"/>
      <c r="EIG2" s="9"/>
      <c r="EIH2" s="9"/>
      <c r="EII2" s="9"/>
      <c r="EIJ2" s="9"/>
      <c r="EIK2" s="9"/>
      <c r="EIL2" s="9"/>
      <c r="EIM2" s="9"/>
      <c r="EIN2" s="9"/>
      <c r="EIO2" s="9"/>
      <c r="EIP2" s="9"/>
      <c r="EIQ2" s="9"/>
      <c r="EIR2" s="9"/>
      <c r="EIS2" s="9"/>
      <c r="EIT2" s="9"/>
      <c r="EIU2" s="9"/>
      <c r="EIV2" s="9"/>
      <c r="EIW2" s="9"/>
      <c r="EIX2" s="9"/>
      <c r="EIY2" s="9"/>
      <c r="EIZ2" s="9"/>
      <c r="EJA2" s="9"/>
      <c r="EJB2" s="9"/>
      <c r="EJC2" s="9"/>
      <c r="EJD2" s="9"/>
      <c r="EJE2" s="9"/>
      <c r="EJF2" s="9"/>
      <c r="EJG2" s="9" t="s">
        <v>16908</v>
      </c>
      <c r="EJH2" s="9"/>
      <c r="EJI2" s="6" t="s">
        <v>16909</v>
      </c>
      <c r="EJJ2" s="9"/>
      <c r="EJK2" s="9"/>
      <c r="EJL2" s="9"/>
      <c r="EJM2" s="9"/>
      <c r="EJN2" s="9"/>
      <c r="EJO2" s="9"/>
      <c r="EJP2" s="9"/>
      <c r="EJQ2" s="9"/>
      <c r="EJR2" s="9"/>
      <c r="EJS2" s="9"/>
      <c r="EJT2" s="9"/>
      <c r="EJU2" s="9"/>
      <c r="EJV2" s="9"/>
      <c r="EJW2" s="9"/>
      <c r="EJX2" s="9"/>
      <c r="EJY2" s="9"/>
      <c r="EJZ2" s="9"/>
      <c r="EKA2" s="9"/>
      <c r="EKB2" s="9"/>
      <c r="EKC2" s="9"/>
      <c r="EKD2" s="9"/>
      <c r="EKE2" s="9"/>
      <c r="EKF2" s="9"/>
      <c r="EKG2" s="9"/>
      <c r="EKH2" s="9"/>
      <c r="EKI2" s="9"/>
      <c r="EKJ2" s="9" t="s">
        <v>16910</v>
      </c>
      <c r="EKK2" s="9"/>
      <c r="EKL2" s="9"/>
      <c r="EKM2" s="6" t="s">
        <v>16911</v>
      </c>
      <c r="EKN2" s="9"/>
      <c r="EKO2" s="9"/>
      <c r="EKP2" s="9"/>
      <c r="EKQ2" s="9"/>
      <c r="EKR2" s="9"/>
      <c r="EKS2" s="9"/>
      <c r="EKT2" s="9"/>
      <c r="EKU2" s="9"/>
      <c r="EKV2" s="9"/>
      <c r="EKW2" s="9"/>
      <c r="EKX2" s="9"/>
      <c r="EKY2" s="9"/>
      <c r="EKZ2" s="9"/>
      <c r="ELA2" s="9"/>
      <c r="ELB2" s="9"/>
      <c r="ELC2" s="9"/>
      <c r="ELD2" s="9"/>
      <c r="ELE2" s="9"/>
      <c r="ELF2" s="9"/>
      <c r="ELG2" s="9"/>
      <c r="ELH2" s="9"/>
      <c r="ELI2" s="9"/>
      <c r="ELJ2" s="9" t="s">
        <v>16912</v>
      </c>
      <c r="ELK2" s="9" t="s">
        <v>16913</v>
      </c>
      <c r="ELL2" s="9"/>
      <c r="ELM2" s="9"/>
      <c r="ELN2" s="9"/>
      <c r="ELO2" s="9"/>
      <c r="ELP2" s="9"/>
      <c r="ELQ2" s="6" t="s">
        <v>16914</v>
      </c>
      <c r="ELR2" s="9"/>
      <c r="ELS2" s="9" t="s">
        <v>16915</v>
      </c>
      <c r="ELT2" s="9" t="s">
        <v>16916</v>
      </c>
      <c r="ELU2" s="9" t="s">
        <v>16917</v>
      </c>
      <c r="ELV2" s="9" t="s">
        <v>16918</v>
      </c>
      <c r="ELW2" s="9" t="s">
        <v>16919</v>
      </c>
      <c r="ELX2" s="9" t="s">
        <v>16920</v>
      </c>
      <c r="ELY2" s="9" t="s">
        <v>16921</v>
      </c>
      <c r="ELZ2" s="9" t="s">
        <v>16922</v>
      </c>
      <c r="EMA2" s="9" t="s">
        <v>16923</v>
      </c>
      <c r="EMB2" s="9" t="s">
        <v>16924</v>
      </c>
      <c r="EMC2" s="9" t="s">
        <v>16925</v>
      </c>
      <c r="EMD2" s="9" t="s">
        <v>16926</v>
      </c>
      <c r="EME2" s="9" t="s">
        <v>16927</v>
      </c>
      <c r="EMF2" s="9" t="s">
        <v>16928</v>
      </c>
      <c r="EMG2" s="9" t="s">
        <v>16929</v>
      </c>
      <c r="EMH2" s="9" t="s">
        <v>16930</v>
      </c>
      <c r="EMI2" s="9" t="s">
        <v>16931</v>
      </c>
      <c r="EMJ2" s="9" t="s">
        <v>16932</v>
      </c>
      <c r="EMK2" s="9" t="s">
        <v>16933</v>
      </c>
      <c r="EML2" s="9" t="s">
        <v>16934</v>
      </c>
      <c r="EMM2" s="9" t="s">
        <v>16935</v>
      </c>
      <c r="EMN2" s="9"/>
      <c r="EMO2" s="9" t="s">
        <v>16936</v>
      </c>
      <c r="EMP2" s="9"/>
      <c r="EMQ2" s="9"/>
      <c r="EMR2" s="9"/>
      <c r="EMS2" s="9"/>
      <c r="EMT2" s="9"/>
      <c r="EMU2" s="6" t="s">
        <v>16937</v>
      </c>
      <c r="EMV2" s="9"/>
      <c r="EMW2" s="6" t="s">
        <v>12566</v>
      </c>
      <c r="EMX2" s="6" t="s">
        <v>16938</v>
      </c>
      <c r="EMY2" s="6" t="s">
        <v>16939</v>
      </c>
      <c r="EMZ2" s="6" t="s">
        <v>16940</v>
      </c>
      <c r="ENA2" s="6" t="s">
        <v>12571</v>
      </c>
      <c r="ENB2" s="6" t="s">
        <v>12434</v>
      </c>
      <c r="ENC2" s="9"/>
      <c r="END2" s="9" t="s">
        <v>16941</v>
      </c>
      <c r="ENE2" s="9" t="s">
        <v>16942</v>
      </c>
      <c r="ENF2" s="9" t="s">
        <v>16943</v>
      </c>
      <c r="ENG2" s="9" t="s">
        <v>16944</v>
      </c>
      <c r="ENH2" s="9" t="s">
        <v>16945</v>
      </c>
      <c r="ENI2" s="9" t="s">
        <v>16946</v>
      </c>
      <c r="ENJ2" s="9" t="s">
        <v>16947</v>
      </c>
      <c r="ENK2" s="9" t="s">
        <v>16948</v>
      </c>
      <c r="ENL2" s="9" t="s">
        <v>16949</v>
      </c>
      <c r="ENM2" s="9" t="s">
        <v>16950</v>
      </c>
      <c r="ENN2" s="9" t="s">
        <v>16951</v>
      </c>
      <c r="ENO2" s="9" t="s">
        <v>16952</v>
      </c>
      <c r="ENP2" s="9" t="s">
        <v>16953</v>
      </c>
      <c r="ENQ2" s="9" t="s">
        <v>16954</v>
      </c>
      <c r="ENR2" s="9" t="s">
        <v>16955</v>
      </c>
      <c r="ENS2" s="9" t="s">
        <v>16956</v>
      </c>
      <c r="ENT2" s="9" t="s">
        <v>16957</v>
      </c>
      <c r="ENU2" s="9" t="s">
        <v>16958</v>
      </c>
      <c r="ENV2" s="9" t="s">
        <v>16959</v>
      </c>
      <c r="ENW2" s="9" t="s">
        <v>16960</v>
      </c>
      <c r="ENX2" s="9" t="s">
        <v>16961</v>
      </c>
      <c r="ENY2" s="9" t="s">
        <v>16962</v>
      </c>
      <c r="ENZ2" s="9" t="s">
        <v>16963</v>
      </c>
      <c r="EOA2" s="9" t="s">
        <v>16964</v>
      </c>
      <c r="EOB2" s="9" t="s">
        <v>16965</v>
      </c>
      <c r="EOC2" s="9" t="s">
        <v>16966</v>
      </c>
      <c r="EOD2" s="9" t="s">
        <v>16967</v>
      </c>
      <c r="EOE2" s="9" t="s">
        <v>16968</v>
      </c>
      <c r="EOF2" s="9" t="s">
        <v>16969</v>
      </c>
      <c r="EOG2" s="9" t="s">
        <v>16970</v>
      </c>
      <c r="EOH2" s="9" t="s">
        <v>16971</v>
      </c>
      <c r="EOI2" s="9" t="s">
        <v>16972</v>
      </c>
      <c r="EOJ2" s="9" t="s">
        <v>16973</v>
      </c>
      <c r="EOK2" s="9" t="s">
        <v>16974</v>
      </c>
      <c r="EOL2" s="9" t="s">
        <v>16975</v>
      </c>
      <c r="EOM2" s="9" t="s">
        <v>16976</v>
      </c>
      <c r="EON2" s="9" t="s">
        <v>16977</v>
      </c>
      <c r="EOO2" s="9" t="s">
        <v>16978</v>
      </c>
      <c r="EOP2" s="9" t="s">
        <v>16979</v>
      </c>
      <c r="EOQ2" s="9" t="s">
        <v>16980</v>
      </c>
      <c r="EOR2" s="9" t="s">
        <v>16981</v>
      </c>
      <c r="EOS2" s="9" t="s">
        <v>16982</v>
      </c>
      <c r="EOT2" s="9" t="s">
        <v>16983</v>
      </c>
      <c r="EOU2" s="9" t="s">
        <v>16984</v>
      </c>
      <c r="EOV2" s="9" t="s">
        <v>16985</v>
      </c>
      <c r="EOW2" s="9" t="s">
        <v>16986</v>
      </c>
      <c r="EOX2" s="9" t="s">
        <v>16987</v>
      </c>
      <c r="EOY2" s="9" t="s">
        <v>16988</v>
      </c>
      <c r="EOZ2" s="9" t="s">
        <v>16989</v>
      </c>
      <c r="EPA2" s="9" t="s">
        <v>16990</v>
      </c>
      <c r="EPB2" s="9" t="s">
        <v>16991</v>
      </c>
      <c r="EPC2" s="9" t="s">
        <v>16992</v>
      </c>
      <c r="EPD2" s="9"/>
      <c r="EPE2" s="9"/>
      <c r="EPF2" s="9"/>
      <c r="EPG2" s="9"/>
      <c r="EPH2" s="9"/>
      <c r="EPI2" s="9"/>
      <c r="EPJ2" s="9"/>
      <c r="EPK2" s="9"/>
      <c r="EPL2" s="9"/>
      <c r="EPM2" s="9"/>
      <c r="EPN2" s="9"/>
      <c r="EPO2" s="9"/>
      <c r="EPP2" s="9"/>
      <c r="EPQ2" s="9"/>
      <c r="EPR2" s="9"/>
      <c r="EPS2" s="9"/>
      <c r="EPT2" s="9"/>
      <c r="EPU2" s="9"/>
      <c r="EPV2" s="9"/>
      <c r="EPW2" s="9"/>
      <c r="EPX2" s="9"/>
      <c r="EPY2" s="9"/>
      <c r="EPZ2" s="9"/>
      <c r="EQA2" s="9"/>
      <c r="EQB2" s="9"/>
      <c r="EQC2" s="9"/>
      <c r="EQD2" s="9"/>
      <c r="EQE2" s="9"/>
      <c r="EQF2" s="9"/>
      <c r="EQG2" s="9"/>
      <c r="EQH2" s="9"/>
      <c r="EQI2" s="9"/>
      <c r="EQJ2" s="9"/>
      <c r="EQK2" s="9"/>
      <c r="EQL2" s="9"/>
      <c r="EQM2" s="9"/>
      <c r="EQN2" s="9"/>
      <c r="EQO2" s="9"/>
      <c r="EQP2" s="9"/>
      <c r="EQQ2" s="9"/>
      <c r="EQR2" s="9"/>
      <c r="EQS2" s="9"/>
      <c r="EQT2" s="9"/>
      <c r="EQU2" s="9"/>
      <c r="EQV2" s="9"/>
      <c r="EQW2" s="9"/>
      <c r="EQX2" s="9"/>
      <c r="EQY2" s="9"/>
      <c r="EQZ2" s="9"/>
      <c r="ERA2" s="9"/>
      <c r="ERB2" s="9"/>
      <c r="ERC2" s="9"/>
      <c r="ERD2" s="9"/>
      <c r="ERE2" s="9"/>
      <c r="ERF2" s="9"/>
      <c r="ERG2" s="9"/>
      <c r="ERH2" s="9"/>
      <c r="ERI2" s="9"/>
      <c r="ERJ2" s="9"/>
      <c r="ERK2" s="9"/>
      <c r="ERL2" s="9"/>
      <c r="ERM2" s="9"/>
      <c r="ERN2" s="9"/>
      <c r="ERO2" s="9"/>
      <c r="ERP2" s="9"/>
      <c r="ERQ2" s="9"/>
      <c r="ERR2" s="9"/>
      <c r="ERS2" s="9"/>
      <c r="ERT2" s="9"/>
      <c r="ERU2" s="9"/>
      <c r="ERV2" s="9"/>
      <c r="ERW2" s="9"/>
      <c r="ERX2" s="9"/>
      <c r="ERY2" s="9"/>
      <c r="ERZ2" s="9"/>
      <c r="ESA2" s="9"/>
      <c r="ESB2" s="9"/>
      <c r="ESC2" s="9"/>
      <c r="ESD2" s="9"/>
      <c r="ESE2" s="9"/>
      <c r="ESF2" s="9"/>
      <c r="ESG2" s="9"/>
      <c r="ESH2" s="9"/>
      <c r="ESI2" s="9"/>
      <c r="ESJ2" s="9"/>
      <c r="ESK2" s="9"/>
      <c r="ESL2" s="9"/>
      <c r="ESM2" s="9"/>
      <c r="ESN2" s="9"/>
      <c r="ESO2" s="9"/>
      <c r="ESP2" s="9"/>
      <c r="ESQ2" s="9"/>
      <c r="ESR2" s="9"/>
      <c r="ESS2" s="9"/>
      <c r="EST2" s="9"/>
      <c r="ESU2" s="9"/>
      <c r="ESV2" s="9"/>
      <c r="ESW2" s="9"/>
      <c r="ESX2" s="9"/>
      <c r="ESY2" s="9"/>
      <c r="ESZ2" s="9"/>
      <c r="ETA2" s="9"/>
      <c r="ETB2" s="9"/>
      <c r="ETC2" s="9"/>
      <c r="ETD2" s="9"/>
      <c r="ETE2" s="9"/>
      <c r="ETF2" s="9"/>
      <c r="ETG2" s="9"/>
      <c r="ETH2" s="9"/>
      <c r="ETI2" s="9"/>
      <c r="ETJ2" s="9"/>
      <c r="ETK2" s="9"/>
      <c r="ETL2" s="9"/>
      <c r="ETM2" s="9"/>
      <c r="ETN2" s="9"/>
      <c r="ETO2" s="9"/>
      <c r="ETP2" s="9"/>
      <c r="ETQ2" s="9"/>
      <c r="ETR2" s="9"/>
      <c r="ETS2" s="9"/>
      <c r="ETT2" s="9"/>
      <c r="ETU2" s="9"/>
      <c r="ETV2" s="9"/>
      <c r="ETW2" s="9"/>
      <c r="ETX2" s="9"/>
      <c r="ETY2" s="9"/>
      <c r="ETZ2" s="9"/>
      <c r="EUA2" s="9"/>
      <c r="EUB2" s="9"/>
      <c r="EUC2" s="9"/>
      <c r="EUD2" s="9"/>
      <c r="EUE2" s="9"/>
      <c r="EUF2" s="9"/>
      <c r="EUG2" s="9"/>
      <c r="EUH2" s="9"/>
      <c r="EUI2" s="9"/>
      <c r="EUJ2" s="9"/>
      <c r="EUK2" s="9"/>
      <c r="EUL2" s="9"/>
      <c r="EUM2" s="9"/>
      <c r="EUN2" s="9"/>
      <c r="EUO2" s="9"/>
      <c r="EUP2" s="9"/>
      <c r="EUQ2" s="9"/>
      <c r="EUR2" s="9"/>
      <c r="EUS2" s="9"/>
      <c r="EUT2" s="9"/>
      <c r="EUU2" s="9"/>
      <c r="EUV2" s="9"/>
      <c r="EUW2" s="9"/>
      <c r="EUX2" s="9"/>
      <c r="EUY2" s="9"/>
      <c r="EUZ2" s="9"/>
      <c r="EVA2" s="9"/>
      <c r="EVB2" s="9"/>
      <c r="EVC2" s="9"/>
      <c r="EVD2" s="9"/>
      <c r="EVE2" s="9"/>
      <c r="EVF2" s="9"/>
      <c r="EVG2" s="9"/>
      <c r="EVH2" s="9"/>
      <c r="EVI2" s="9"/>
      <c r="EVJ2" s="9"/>
      <c r="EVK2" s="9"/>
      <c r="EVL2" s="9"/>
      <c r="EVM2" s="9"/>
      <c r="EVN2" s="9"/>
      <c r="EVO2" s="9"/>
      <c r="EVP2" s="9"/>
      <c r="EVQ2" s="9"/>
      <c r="EVR2" s="9"/>
      <c r="EVS2" s="9"/>
      <c r="EVT2" s="9"/>
      <c r="EVU2" s="9"/>
      <c r="EVV2" s="9"/>
      <c r="EVW2" s="9"/>
      <c r="EVX2" s="9"/>
      <c r="EVY2" s="9"/>
      <c r="EVZ2" s="9"/>
      <c r="EWA2" s="9"/>
      <c r="EWB2" s="9"/>
      <c r="EWC2" s="9"/>
      <c r="EWD2" s="9"/>
      <c r="EWE2" s="9"/>
      <c r="EWF2" s="9"/>
      <c r="EWG2" s="9"/>
      <c r="EWH2" s="9"/>
      <c r="EWI2" s="9"/>
      <c r="EWJ2" s="9"/>
      <c r="EWK2" s="9"/>
      <c r="EWL2" s="9"/>
      <c r="EWM2" s="9"/>
      <c r="EWN2" s="9"/>
      <c r="EWO2" s="9"/>
      <c r="EWP2" s="9"/>
      <c r="EWQ2" s="9"/>
      <c r="EWR2" s="9"/>
      <c r="EWS2" s="9"/>
      <c r="EWT2" s="9"/>
      <c r="EWU2" s="9"/>
      <c r="EWV2" s="9"/>
      <c r="EWW2" s="9"/>
      <c r="EWX2" s="9"/>
      <c r="EWY2" s="9"/>
      <c r="EWZ2" s="9"/>
      <c r="EXA2" s="9"/>
      <c r="EXB2" s="9"/>
      <c r="EXC2" s="9"/>
      <c r="EXD2" s="9"/>
      <c r="EXE2" s="9"/>
      <c r="EXF2" s="9"/>
      <c r="EXG2" s="9"/>
      <c r="EXH2" s="9"/>
      <c r="EXI2" s="9"/>
      <c r="EXJ2" s="9"/>
      <c r="EXK2" s="9"/>
      <c r="EXL2" s="9"/>
      <c r="EXM2" s="9"/>
      <c r="EXN2" s="9"/>
      <c r="EXO2" s="9"/>
      <c r="EXP2" s="9"/>
      <c r="EXQ2" s="9"/>
      <c r="EXR2" s="9"/>
      <c r="EXS2" s="9"/>
      <c r="EXT2" s="9"/>
      <c r="EXU2" s="9"/>
      <c r="EXV2" s="9"/>
      <c r="EXW2" s="9"/>
      <c r="EXX2" s="9"/>
      <c r="EXY2" s="9"/>
      <c r="EXZ2" s="9"/>
      <c r="EYA2" s="9"/>
      <c r="EYB2" s="9"/>
      <c r="EYC2" s="9"/>
      <c r="EYD2" s="9"/>
      <c r="EYE2" s="9"/>
      <c r="EYF2" s="9"/>
      <c r="EYG2" s="9"/>
      <c r="EYH2" s="9"/>
      <c r="EYI2" s="9"/>
      <c r="EYJ2" s="9"/>
      <c r="EYK2" s="9"/>
      <c r="EYL2" s="9"/>
      <c r="EYM2" s="9"/>
      <c r="EYN2" s="9"/>
      <c r="EYO2" s="9"/>
      <c r="EYP2" s="9"/>
      <c r="EYQ2" s="9"/>
      <c r="EYR2" s="9"/>
      <c r="EYS2" s="9"/>
      <c r="EYT2" s="9"/>
      <c r="EYU2" s="9"/>
      <c r="EYV2" s="9"/>
      <c r="EYW2" s="9"/>
      <c r="EYX2" s="9"/>
      <c r="EYY2" s="9"/>
      <c r="EYZ2" s="9"/>
      <c r="EZA2" s="9"/>
      <c r="EZB2" s="9"/>
      <c r="EZC2" s="9"/>
      <c r="EZD2" s="9"/>
      <c r="EZE2" s="9"/>
      <c r="EZF2" s="9"/>
      <c r="EZG2" s="9"/>
      <c r="EZH2" s="9"/>
      <c r="EZI2" s="9"/>
      <c r="EZJ2" s="9"/>
      <c r="EZK2" s="9"/>
      <c r="EZL2" s="9"/>
      <c r="EZM2" s="9"/>
      <c r="EZN2" s="9"/>
      <c r="EZO2" s="9"/>
      <c r="EZP2" s="9"/>
      <c r="EZQ2" s="9"/>
      <c r="EZR2" s="9"/>
      <c r="EZS2" s="9"/>
      <c r="EZT2" s="9"/>
      <c r="EZU2" s="9"/>
      <c r="EZV2" s="9"/>
      <c r="EZW2" s="9"/>
      <c r="EZX2" s="9"/>
      <c r="EZY2" s="9"/>
      <c r="EZZ2" s="9"/>
      <c r="FAA2" s="9"/>
      <c r="FAB2" s="9"/>
      <c r="FAC2" s="9"/>
      <c r="FAD2" s="9"/>
      <c r="FAE2" s="9"/>
      <c r="FAF2" s="9"/>
      <c r="FAG2" s="9"/>
      <c r="FAH2" s="6" t="s">
        <v>12138</v>
      </c>
      <c r="FAI2" s="9" t="s">
        <v>14966</v>
      </c>
      <c r="FAJ2" s="9" t="s">
        <v>16993</v>
      </c>
      <c r="FAK2" s="9" t="s">
        <v>16994</v>
      </c>
      <c r="FAL2" s="9" t="s">
        <v>15032</v>
      </c>
      <c r="FAM2" s="9" t="s">
        <v>16995</v>
      </c>
      <c r="FAN2" s="9" t="s">
        <v>16996</v>
      </c>
      <c r="FAO2" s="9" t="s">
        <v>16997</v>
      </c>
      <c r="FAP2" s="9" t="s">
        <v>16998</v>
      </c>
      <c r="FAQ2" s="9" t="s">
        <v>15035</v>
      </c>
      <c r="FAR2" s="9" t="s">
        <v>16999</v>
      </c>
      <c r="FAS2" s="9" t="s">
        <v>15036</v>
      </c>
      <c r="FAT2" s="9" t="s">
        <v>17000</v>
      </c>
      <c r="FAU2" s="9" t="s">
        <v>17001</v>
      </c>
      <c r="FAV2" s="9" t="s">
        <v>17002</v>
      </c>
      <c r="FAW2" s="9" t="s">
        <v>17003</v>
      </c>
      <c r="FAX2" s="9" t="s">
        <v>17004</v>
      </c>
      <c r="FAY2" s="9" t="s">
        <v>17005</v>
      </c>
      <c r="FAZ2" s="9" t="s">
        <v>17006</v>
      </c>
      <c r="FBA2" s="9" t="s">
        <v>17007</v>
      </c>
      <c r="FBB2" s="9" t="s">
        <v>15041</v>
      </c>
      <c r="FBC2" s="9" t="s">
        <v>17008</v>
      </c>
      <c r="FBD2" s="9" t="s">
        <v>17009</v>
      </c>
      <c r="FBE2" s="9" t="s">
        <v>17010</v>
      </c>
      <c r="FBF2" s="9"/>
      <c r="FBG2" s="9" t="s">
        <v>15053</v>
      </c>
      <c r="FBH2" s="9" t="s">
        <v>15054</v>
      </c>
      <c r="FBI2" s="9" t="s">
        <v>17011</v>
      </c>
      <c r="FBJ2" s="9"/>
      <c r="FBK2" s="6" t="s">
        <v>9809</v>
      </c>
      <c r="FBL2" s="9"/>
      <c r="FBM2" s="9" t="s">
        <v>13703</v>
      </c>
      <c r="FBN2" s="9" t="s">
        <v>17012</v>
      </c>
      <c r="FBO2" s="9" t="s">
        <v>17013</v>
      </c>
      <c r="FBP2" s="9" t="s">
        <v>17014</v>
      </c>
      <c r="FBQ2" s="9" t="s">
        <v>17015</v>
      </c>
      <c r="FBR2" s="9" t="s">
        <v>17016</v>
      </c>
      <c r="FBS2" s="9" t="s">
        <v>17017</v>
      </c>
      <c r="FBT2" s="9" t="s">
        <v>13714</v>
      </c>
      <c r="FBU2" s="9" t="s">
        <v>17018</v>
      </c>
      <c r="FBV2" s="9" t="s">
        <v>17019</v>
      </c>
      <c r="FBW2" s="9" t="s">
        <v>17020</v>
      </c>
      <c r="FBX2" s="9" t="s">
        <v>17021</v>
      </c>
      <c r="FBY2" s="9" t="s">
        <v>17022</v>
      </c>
      <c r="FBZ2" s="9" t="s">
        <v>17023</v>
      </c>
      <c r="FCA2" s="9" t="s">
        <v>17024</v>
      </c>
      <c r="FCB2" s="9" t="s">
        <v>17025</v>
      </c>
      <c r="FCC2" s="9" t="s">
        <v>17026</v>
      </c>
      <c r="FCD2" s="9" t="s">
        <v>17027</v>
      </c>
      <c r="FCE2" s="9" t="s">
        <v>17028</v>
      </c>
      <c r="FCF2" s="9" t="s">
        <v>17029</v>
      </c>
      <c r="FCG2" s="9" t="s">
        <v>17030</v>
      </c>
      <c r="FCH2" s="9" t="s">
        <v>17031</v>
      </c>
      <c r="FCI2" s="9" t="s">
        <v>13725</v>
      </c>
      <c r="FCJ2" s="9" t="s">
        <v>17032</v>
      </c>
      <c r="FCK2" s="9" t="s">
        <v>17033</v>
      </c>
      <c r="FCL2" s="9" t="s">
        <v>17034</v>
      </c>
      <c r="FCM2" s="9" t="s">
        <v>17035</v>
      </c>
      <c r="FCN2" s="9" t="s">
        <v>17036</v>
      </c>
      <c r="FCO2" s="9" t="s">
        <v>17037</v>
      </c>
      <c r="FCP2" s="9" t="s">
        <v>17038</v>
      </c>
      <c r="FCQ2" s="9" t="s">
        <v>17039</v>
      </c>
      <c r="FCR2" s="9" t="s">
        <v>17040</v>
      </c>
      <c r="FCS2" s="9" t="s">
        <v>17041</v>
      </c>
      <c r="FCT2" s="9" t="s">
        <v>17042</v>
      </c>
      <c r="FCU2" s="9" t="s">
        <v>17043</v>
      </c>
      <c r="FCV2" s="9" t="s">
        <v>17044</v>
      </c>
      <c r="FCW2" s="9" t="s">
        <v>17045</v>
      </c>
      <c r="FCX2" s="9" t="s">
        <v>17046</v>
      </c>
      <c r="FCY2" s="9" t="s">
        <v>17047</v>
      </c>
      <c r="FCZ2" s="9" t="s">
        <v>17048</v>
      </c>
      <c r="FDA2" s="9" t="s">
        <v>17049</v>
      </c>
      <c r="FDB2" s="9" t="s">
        <v>17050</v>
      </c>
      <c r="FDC2" s="9" t="s">
        <v>17051</v>
      </c>
      <c r="FDD2" s="9" t="s">
        <v>17052</v>
      </c>
      <c r="FDE2" s="9" t="s">
        <v>17053</v>
      </c>
      <c r="FDF2" s="9" t="s">
        <v>13732</v>
      </c>
      <c r="FDG2" s="9" t="s">
        <v>17054</v>
      </c>
      <c r="FDH2" s="9" t="s">
        <v>17055</v>
      </c>
      <c r="FDI2" s="9" t="s">
        <v>17056</v>
      </c>
      <c r="FDJ2" s="9" t="s">
        <v>17057</v>
      </c>
      <c r="FDK2" s="9" t="s">
        <v>13753</v>
      </c>
      <c r="FDL2" s="9" t="s">
        <v>17058</v>
      </c>
      <c r="FDM2" s="9" t="s">
        <v>17059</v>
      </c>
      <c r="FDN2" s="9" t="s">
        <v>17060</v>
      </c>
      <c r="FDO2" s="9" t="s">
        <v>17061</v>
      </c>
      <c r="FDP2" s="9" t="s">
        <v>17062</v>
      </c>
      <c r="FDQ2" s="9" t="s">
        <v>17063</v>
      </c>
      <c r="FDR2" s="9" t="s">
        <v>13768</v>
      </c>
      <c r="FDS2" s="9" t="s">
        <v>17064</v>
      </c>
      <c r="FDT2" s="9" t="s">
        <v>17065</v>
      </c>
      <c r="FDU2" s="9" t="s">
        <v>17066</v>
      </c>
      <c r="FDV2" s="9" t="s">
        <v>17067</v>
      </c>
      <c r="FDW2" s="9" t="s">
        <v>17068</v>
      </c>
      <c r="FDX2" s="9" t="s">
        <v>17069</v>
      </c>
      <c r="FDY2" s="9" t="s">
        <v>17070</v>
      </c>
      <c r="FDZ2" s="9" t="s">
        <v>17071</v>
      </c>
      <c r="FEA2" s="9" t="s">
        <v>17072</v>
      </c>
      <c r="FEB2" s="9" t="s">
        <v>17073</v>
      </c>
      <c r="FEC2" s="9" t="s">
        <v>17074</v>
      </c>
      <c r="FED2" s="9" t="s">
        <v>17075</v>
      </c>
      <c r="FEE2" s="9" t="s">
        <v>17076</v>
      </c>
      <c r="FEF2" s="9" t="s">
        <v>17077</v>
      </c>
      <c r="FEG2" s="9" t="s">
        <v>17078</v>
      </c>
      <c r="FEH2" s="9" t="s">
        <v>13783</v>
      </c>
      <c r="FEI2" s="9" t="s">
        <v>17079</v>
      </c>
      <c r="FEJ2" s="9" t="s">
        <v>17080</v>
      </c>
      <c r="FEK2" s="9" t="s">
        <v>17081</v>
      </c>
      <c r="FEL2" s="9" t="s">
        <v>17082</v>
      </c>
      <c r="FEM2" s="9" t="s">
        <v>17083</v>
      </c>
      <c r="FEN2" s="9" t="s">
        <v>17084</v>
      </c>
      <c r="FEO2" s="9" t="s">
        <v>17085</v>
      </c>
      <c r="FEP2" s="9" t="s">
        <v>17086</v>
      </c>
      <c r="FEQ2" s="9" t="s">
        <v>17087</v>
      </c>
      <c r="FER2" s="9" t="s">
        <v>17088</v>
      </c>
      <c r="FES2" s="9" t="s">
        <v>17089</v>
      </c>
      <c r="FET2" s="9" t="s">
        <v>17090</v>
      </c>
      <c r="FEU2" s="9" t="s">
        <v>17091</v>
      </c>
      <c r="FEV2" s="9" t="s">
        <v>17092</v>
      </c>
      <c r="FEW2" s="9" t="s">
        <v>17093</v>
      </c>
      <c r="FEX2" s="9" t="s">
        <v>17094</v>
      </c>
      <c r="FEY2" s="9" t="s">
        <v>17095</v>
      </c>
      <c r="FEZ2" s="9" t="s">
        <v>17096</v>
      </c>
      <c r="FFA2" s="9" t="s">
        <v>17097</v>
      </c>
      <c r="FFB2" s="9" t="s">
        <v>17098</v>
      </c>
      <c r="FFC2" s="9" t="s">
        <v>17099</v>
      </c>
      <c r="FFD2" s="9" t="s">
        <v>17100</v>
      </c>
      <c r="FFE2" s="9" t="s">
        <v>17101</v>
      </c>
      <c r="FFF2" s="9" t="s">
        <v>17102</v>
      </c>
      <c r="FFG2" s="9" t="s">
        <v>17103</v>
      </c>
      <c r="FFH2" s="9" t="s">
        <v>17104</v>
      </c>
      <c r="FFI2" s="9" t="s">
        <v>17105</v>
      </c>
      <c r="FFJ2" s="9" t="s">
        <v>17106</v>
      </c>
      <c r="FFK2" s="9" t="s">
        <v>17107</v>
      </c>
      <c r="FFL2" s="9" t="s">
        <v>17108</v>
      </c>
      <c r="FFM2" s="9" t="s">
        <v>17109</v>
      </c>
      <c r="FFN2" s="9" t="s">
        <v>17110</v>
      </c>
      <c r="FFO2" s="9" t="s">
        <v>17111</v>
      </c>
      <c r="FFP2" s="9" t="s">
        <v>17112</v>
      </c>
      <c r="FFQ2" s="9" t="s">
        <v>17113</v>
      </c>
      <c r="FFR2" s="9" t="s">
        <v>17114</v>
      </c>
      <c r="FFS2" s="9" t="s">
        <v>17115</v>
      </c>
      <c r="FFT2" s="9" t="s">
        <v>17116</v>
      </c>
      <c r="FFU2" s="9" t="s">
        <v>17117</v>
      </c>
      <c r="FFV2" s="9" t="s">
        <v>17118</v>
      </c>
      <c r="FFW2" s="9" t="s">
        <v>17119</v>
      </c>
      <c r="FFX2" s="9" t="s">
        <v>17120</v>
      </c>
      <c r="FFY2" s="9" t="s">
        <v>17121</v>
      </c>
      <c r="FFZ2" s="9" t="s">
        <v>17122</v>
      </c>
      <c r="FGA2" s="9" t="s">
        <v>17123</v>
      </c>
      <c r="FGB2" s="9" t="s">
        <v>17124</v>
      </c>
      <c r="FGC2" s="9" t="s">
        <v>17125</v>
      </c>
      <c r="FGD2" s="9" t="s">
        <v>17126</v>
      </c>
      <c r="FGE2" s="9" t="s">
        <v>17127</v>
      </c>
      <c r="FGF2" s="9" t="s">
        <v>17128</v>
      </c>
      <c r="FGG2" s="9" t="s">
        <v>17129</v>
      </c>
      <c r="FGH2" s="9" t="s">
        <v>17130</v>
      </c>
      <c r="FGI2" s="9" t="s">
        <v>17131</v>
      </c>
      <c r="FGJ2" s="9" t="s">
        <v>17132</v>
      </c>
      <c r="FGK2" s="9" t="s">
        <v>17133</v>
      </c>
      <c r="FGL2" s="9" t="s">
        <v>17134</v>
      </c>
      <c r="FGM2" s="9" t="s">
        <v>17135</v>
      </c>
      <c r="FGN2" s="9" t="s">
        <v>17136</v>
      </c>
      <c r="FGO2" s="9" t="s">
        <v>17137</v>
      </c>
      <c r="FGP2" s="9" t="s">
        <v>17138</v>
      </c>
      <c r="FGQ2" s="9" t="s">
        <v>13790</v>
      </c>
      <c r="FGR2" s="9" t="s">
        <v>17139</v>
      </c>
      <c r="FGS2" s="9" t="s">
        <v>17140</v>
      </c>
      <c r="FGT2" s="9" t="s">
        <v>17141</v>
      </c>
      <c r="FGU2" s="9" t="s">
        <v>17142</v>
      </c>
      <c r="FGV2" s="9" t="s">
        <v>17143</v>
      </c>
      <c r="FGW2" s="9" t="s">
        <v>17144</v>
      </c>
      <c r="FGX2" s="9" t="s">
        <v>17145</v>
      </c>
      <c r="FGY2" s="9" t="s">
        <v>17146</v>
      </c>
      <c r="FGZ2" s="9" t="s">
        <v>17147</v>
      </c>
      <c r="FHA2" s="9" t="s">
        <v>17148</v>
      </c>
      <c r="FHB2" s="9" t="s">
        <v>17149</v>
      </c>
      <c r="FHC2" s="9" t="s">
        <v>17150</v>
      </c>
      <c r="FHD2" s="9" t="s">
        <v>17151</v>
      </c>
      <c r="FHE2" s="9" t="s">
        <v>17152</v>
      </c>
      <c r="FHF2" s="9" t="s">
        <v>17153</v>
      </c>
      <c r="FHG2" s="9" t="s">
        <v>17154</v>
      </c>
      <c r="FHH2" s="9" t="s">
        <v>17155</v>
      </c>
      <c r="FHI2" s="9" t="s">
        <v>17156</v>
      </c>
      <c r="FHJ2" s="9" t="s">
        <v>17157</v>
      </c>
      <c r="FHK2" s="9" t="s">
        <v>17158</v>
      </c>
      <c r="FHL2" s="9" t="s">
        <v>17159</v>
      </c>
      <c r="FHM2" s="9" t="s">
        <v>17160</v>
      </c>
      <c r="FHN2" s="9" t="s">
        <v>17161</v>
      </c>
      <c r="FHO2" s="9" t="s">
        <v>17162</v>
      </c>
      <c r="FHP2" s="9" t="s">
        <v>17163</v>
      </c>
      <c r="FHQ2" s="9" t="s">
        <v>17164</v>
      </c>
      <c r="FHR2" s="9" t="s">
        <v>17165</v>
      </c>
      <c r="FHS2" s="9" t="s">
        <v>17166</v>
      </c>
      <c r="FHT2" s="9" t="s">
        <v>17167</v>
      </c>
      <c r="FHU2" s="9" t="s">
        <v>17168</v>
      </c>
      <c r="FHV2" s="9" t="s">
        <v>17169</v>
      </c>
      <c r="FHW2" s="9" t="s">
        <v>17170</v>
      </c>
      <c r="FHX2" s="9" t="s">
        <v>17171</v>
      </c>
      <c r="FHY2" s="9" t="s">
        <v>17172</v>
      </c>
      <c r="FHZ2" s="9" t="s">
        <v>17173</v>
      </c>
      <c r="FIA2" s="9" t="s">
        <v>17174</v>
      </c>
      <c r="FIB2" s="9" t="s">
        <v>17175</v>
      </c>
      <c r="FIC2" s="9" t="s">
        <v>17176</v>
      </c>
      <c r="FID2" s="9" t="s">
        <v>13799</v>
      </c>
      <c r="FIE2" s="9" t="s">
        <v>17177</v>
      </c>
      <c r="FIF2" s="9" t="s">
        <v>17178</v>
      </c>
      <c r="FIG2" s="9" t="s">
        <v>17179</v>
      </c>
      <c r="FIH2" s="9" t="s">
        <v>17180</v>
      </c>
      <c r="FII2" s="9" t="s">
        <v>17181</v>
      </c>
      <c r="FIJ2" s="9" t="s">
        <v>17182</v>
      </c>
      <c r="FIK2" s="9" t="s">
        <v>17183</v>
      </c>
      <c r="FIL2" s="9" t="s">
        <v>17184</v>
      </c>
      <c r="FIM2" s="9" t="s">
        <v>17185</v>
      </c>
      <c r="FIN2" s="9" t="s">
        <v>17186</v>
      </c>
      <c r="FIO2" s="9" t="s">
        <v>17187</v>
      </c>
      <c r="FIP2" s="9" t="s">
        <v>17188</v>
      </c>
      <c r="FIQ2" s="9" t="s">
        <v>17189</v>
      </c>
      <c r="FIR2" s="9" t="s">
        <v>17190</v>
      </c>
      <c r="FIS2" s="9" t="s">
        <v>17191</v>
      </c>
      <c r="FIT2" s="9" t="s">
        <v>17192</v>
      </c>
      <c r="FIU2" s="9" t="s">
        <v>17193</v>
      </c>
      <c r="FIV2" s="9" t="s">
        <v>17194</v>
      </c>
      <c r="FIW2" s="9" t="s">
        <v>17195</v>
      </c>
      <c r="FIX2" s="9" t="s">
        <v>17196</v>
      </c>
      <c r="FIY2" s="9" t="s">
        <v>17197</v>
      </c>
      <c r="FIZ2" s="9" t="s">
        <v>17198</v>
      </c>
      <c r="FJA2" s="9" t="s">
        <v>17199</v>
      </c>
      <c r="FJB2" s="9" t="s">
        <v>17200</v>
      </c>
      <c r="FJC2" s="9" t="s">
        <v>17201</v>
      </c>
      <c r="FJD2" s="9" t="s">
        <v>17202</v>
      </c>
      <c r="FJE2" s="9" t="s">
        <v>17203</v>
      </c>
      <c r="FJF2" s="9" t="s">
        <v>17204</v>
      </c>
      <c r="FJG2" s="9" t="s">
        <v>17205</v>
      </c>
      <c r="FJH2" s="9" t="s">
        <v>17206</v>
      </c>
      <c r="FJI2" s="9" t="s">
        <v>17207</v>
      </c>
      <c r="FJJ2" s="9" t="s">
        <v>17208</v>
      </c>
      <c r="FJK2" s="9" t="s">
        <v>17209</v>
      </c>
      <c r="FJL2" s="9" t="s">
        <v>17210</v>
      </c>
      <c r="FJM2" s="9" t="s">
        <v>17211</v>
      </c>
      <c r="FJN2" s="9" t="s">
        <v>17212</v>
      </c>
      <c r="FJO2" s="9" t="s">
        <v>17213</v>
      </c>
      <c r="FJP2" s="9" t="s">
        <v>17214</v>
      </c>
      <c r="FJQ2" s="9" t="s">
        <v>17215</v>
      </c>
      <c r="FJR2" s="9" t="s">
        <v>17216</v>
      </c>
      <c r="FJS2" s="9" t="s">
        <v>17217</v>
      </c>
      <c r="FJT2" s="9" t="s">
        <v>17218</v>
      </c>
      <c r="FJU2" s="9" t="s">
        <v>17219</v>
      </c>
      <c r="FJV2" s="9" t="s">
        <v>17220</v>
      </c>
      <c r="FJW2" s="9" t="s">
        <v>17221</v>
      </c>
      <c r="FJX2" s="9" t="s">
        <v>17222</v>
      </c>
      <c r="FJY2" s="9" t="s">
        <v>17223</v>
      </c>
      <c r="FJZ2" s="9" t="s">
        <v>17224</v>
      </c>
      <c r="FKA2" s="9" t="s">
        <v>17225</v>
      </c>
      <c r="FKB2" s="9" t="s">
        <v>13805</v>
      </c>
      <c r="FKC2" s="9" t="s">
        <v>17226</v>
      </c>
      <c r="FKD2" s="9" t="s">
        <v>17227</v>
      </c>
      <c r="FKE2" s="9" t="s">
        <v>17228</v>
      </c>
      <c r="FKF2" s="9" t="s">
        <v>17229</v>
      </c>
      <c r="FKG2" s="9" t="s">
        <v>17230</v>
      </c>
      <c r="FKH2" s="9" t="s">
        <v>17231</v>
      </c>
      <c r="FKI2" s="9" t="s">
        <v>17232</v>
      </c>
      <c r="FKJ2" s="9" t="s">
        <v>17233</v>
      </c>
      <c r="FKK2" s="9" t="s">
        <v>17234</v>
      </c>
      <c r="FKL2" s="9" t="s">
        <v>13817</v>
      </c>
      <c r="FKM2" s="9" t="s">
        <v>13821</v>
      </c>
      <c r="FKN2" s="9" t="s">
        <v>17235</v>
      </c>
      <c r="FKO2" s="9" t="s">
        <v>17236</v>
      </c>
      <c r="FKP2" s="9" t="s">
        <v>13833</v>
      </c>
      <c r="FKQ2" s="9" t="s">
        <v>17237</v>
      </c>
      <c r="FKR2" s="9" t="s">
        <v>17238</v>
      </c>
      <c r="FKS2" s="9" t="s">
        <v>17239</v>
      </c>
      <c r="FKT2" s="9" t="s">
        <v>13837</v>
      </c>
      <c r="FKU2" s="9" t="s">
        <v>17240</v>
      </c>
      <c r="FKV2" s="9" t="s">
        <v>17241</v>
      </c>
      <c r="FKW2" s="9" t="s">
        <v>17242</v>
      </c>
      <c r="FKX2" s="9" t="s">
        <v>13841</v>
      </c>
      <c r="FKY2" s="9" t="s">
        <v>17243</v>
      </c>
      <c r="FKZ2" s="9" t="s">
        <v>17244</v>
      </c>
      <c r="FLA2" s="9" t="s">
        <v>17245</v>
      </c>
      <c r="FLB2" s="9" t="s">
        <v>13846</v>
      </c>
      <c r="FLC2" s="9" t="s">
        <v>17246</v>
      </c>
      <c r="FLD2" s="9" t="s">
        <v>17247</v>
      </c>
      <c r="FLE2" s="9" t="s">
        <v>17248</v>
      </c>
      <c r="FLF2" s="9" t="s">
        <v>17249</v>
      </c>
      <c r="FLG2" s="9" t="s">
        <v>13855</v>
      </c>
      <c r="FLH2" s="9" t="s">
        <v>17250</v>
      </c>
      <c r="FLI2" s="9" t="s">
        <v>17251</v>
      </c>
      <c r="FLJ2" s="9" t="s">
        <v>17252</v>
      </c>
      <c r="FLK2" s="9" t="s">
        <v>17253</v>
      </c>
      <c r="FLL2" s="9" t="s">
        <v>17254</v>
      </c>
      <c r="FLM2" s="9" t="s">
        <v>17255</v>
      </c>
      <c r="FLN2" s="9" t="s">
        <v>17256</v>
      </c>
      <c r="FLO2" s="9" t="s">
        <v>17257</v>
      </c>
      <c r="FLP2" s="9" t="s">
        <v>17258</v>
      </c>
      <c r="FLQ2" s="9" t="s">
        <v>17259</v>
      </c>
      <c r="FLR2" s="9" t="s">
        <v>17260</v>
      </c>
      <c r="FLS2" s="9" t="s">
        <v>17261</v>
      </c>
      <c r="FLT2" s="9" t="s">
        <v>17262</v>
      </c>
      <c r="FLU2" s="9" t="s">
        <v>17263</v>
      </c>
      <c r="FLV2" s="9" t="s">
        <v>17264</v>
      </c>
      <c r="FLW2" s="9" t="s">
        <v>17265</v>
      </c>
      <c r="FLX2" s="9" t="s">
        <v>17266</v>
      </c>
      <c r="FLY2" s="9" t="s">
        <v>17267</v>
      </c>
      <c r="FLZ2" s="9" t="s">
        <v>17268</v>
      </c>
      <c r="FMA2" s="9" t="s">
        <v>17269</v>
      </c>
      <c r="FMB2" s="9" t="s">
        <v>17270</v>
      </c>
      <c r="FMC2" s="9" t="s">
        <v>17271</v>
      </c>
      <c r="FMD2" s="9" t="s">
        <v>17272</v>
      </c>
      <c r="FME2" s="9" t="s">
        <v>17273</v>
      </c>
      <c r="FMF2" s="9" t="s">
        <v>17274</v>
      </c>
      <c r="FMG2" s="9" t="s">
        <v>17275</v>
      </c>
      <c r="FMH2" s="9" t="s">
        <v>17276</v>
      </c>
      <c r="FMI2" s="9" t="s">
        <v>17277</v>
      </c>
      <c r="FMJ2" s="9" t="s">
        <v>17278</v>
      </c>
      <c r="FMK2" s="9" t="s">
        <v>17279</v>
      </c>
      <c r="FML2" s="9" t="s">
        <v>17280</v>
      </c>
      <c r="FMM2" s="9" t="s">
        <v>13858</v>
      </c>
      <c r="FMN2" s="9" t="s">
        <v>17281</v>
      </c>
      <c r="FMO2" s="9" t="s">
        <v>17282</v>
      </c>
      <c r="FMP2" s="9" t="s">
        <v>17283</v>
      </c>
      <c r="FMQ2" s="9" t="s">
        <v>17284</v>
      </c>
      <c r="FMR2" s="9" t="s">
        <v>17285</v>
      </c>
      <c r="FMS2" s="9" t="s">
        <v>17286</v>
      </c>
      <c r="FMT2" s="9" t="s">
        <v>17287</v>
      </c>
      <c r="FMU2" s="9" t="s">
        <v>17288</v>
      </c>
      <c r="FMV2" s="9" t="s">
        <v>17289</v>
      </c>
      <c r="FMW2" s="9" t="s">
        <v>17290</v>
      </c>
      <c r="FMX2" s="9" t="s">
        <v>17291</v>
      </c>
      <c r="FMY2" s="9" t="s">
        <v>17292</v>
      </c>
      <c r="FMZ2" s="9" t="s">
        <v>17293</v>
      </c>
      <c r="FNA2" s="9" t="s">
        <v>17294</v>
      </c>
      <c r="FNB2" s="9" t="s">
        <v>17295</v>
      </c>
      <c r="FNC2" s="9" t="s">
        <v>17296</v>
      </c>
      <c r="FND2" s="9" t="s">
        <v>13860</v>
      </c>
      <c r="FNE2" s="9" t="s">
        <v>17297</v>
      </c>
      <c r="FNF2" s="9" t="s">
        <v>17298</v>
      </c>
      <c r="FNG2" s="9" t="s">
        <v>17299</v>
      </c>
      <c r="FNH2" s="9" t="s">
        <v>17300</v>
      </c>
      <c r="FNI2" s="9" t="s">
        <v>17301</v>
      </c>
      <c r="FNJ2" s="9" t="s">
        <v>17302</v>
      </c>
      <c r="FNK2" s="9" t="s">
        <v>17303</v>
      </c>
      <c r="FNL2" s="9" t="s">
        <v>17304</v>
      </c>
      <c r="FNM2" s="9" t="s">
        <v>17305</v>
      </c>
      <c r="FNN2" s="9" t="s">
        <v>17306</v>
      </c>
      <c r="FNO2" s="9" t="s">
        <v>17307</v>
      </c>
      <c r="FNP2" s="9" t="s">
        <v>17308</v>
      </c>
      <c r="FNQ2" s="9" t="s">
        <v>17309</v>
      </c>
      <c r="FNR2" s="9" t="s">
        <v>17310</v>
      </c>
      <c r="FNS2" s="9" t="s">
        <v>17311</v>
      </c>
      <c r="FNT2" s="9" t="s">
        <v>17312</v>
      </c>
      <c r="FNU2" s="9" t="s">
        <v>17313</v>
      </c>
      <c r="FNV2" s="9" t="s">
        <v>17314</v>
      </c>
      <c r="FNW2" s="9" t="s">
        <v>17315</v>
      </c>
      <c r="FNX2" s="9" t="s">
        <v>17316</v>
      </c>
      <c r="FNY2" s="9" t="s">
        <v>17317</v>
      </c>
      <c r="FNZ2" s="9" t="s">
        <v>17318</v>
      </c>
      <c r="FOA2" s="9" t="s">
        <v>17319</v>
      </c>
      <c r="FOB2" s="9" t="s">
        <v>17320</v>
      </c>
      <c r="FOC2" s="9" t="s">
        <v>17321</v>
      </c>
      <c r="FOD2" s="9" t="s">
        <v>17322</v>
      </c>
      <c r="FOE2" s="9" t="s">
        <v>17323</v>
      </c>
      <c r="FOF2" s="9" t="s">
        <v>17324</v>
      </c>
      <c r="FOG2" s="9" t="s">
        <v>17325</v>
      </c>
      <c r="FOH2" s="9" t="s">
        <v>17326</v>
      </c>
      <c r="FOI2" s="9" t="s">
        <v>17327</v>
      </c>
      <c r="FOJ2" s="9" t="s">
        <v>17328</v>
      </c>
      <c r="FOK2" s="9" t="s">
        <v>17329</v>
      </c>
      <c r="FOL2" s="9" t="s">
        <v>17330</v>
      </c>
      <c r="FOM2" s="9" t="s">
        <v>17331</v>
      </c>
      <c r="FON2" s="9" t="s">
        <v>17332</v>
      </c>
      <c r="FOO2" s="9" t="s">
        <v>17333</v>
      </c>
      <c r="FOP2" s="9"/>
      <c r="FOQ2" s="6" t="s">
        <v>12139</v>
      </c>
      <c r="FOR2" s="9" t="s">
        <v>15060</v>
      </c>
      <c r="FOS2" s="9" t="s">
        <v>17334</v>
      </c>
      <c r="FOT2" s="9" t="s">
        <v>17335</v>
      </c>
      <c r="FOU2" s="9" t="s">
        <v>15064</v>
      </c>
      <c r="FOV2" s="9" t="s">
        <v>17336</v>
      </c>
      <c r="FOW2" s="9" t="s">
        <v>17337</v>
      </c>
      <c r="FOX2" s="9" t="s">
        <v>17338</v>
      </c>
      <c r="FOY2" s="9" t="s">
        <v>15067</v>
      </c>
      <c r="FOZ2" s="9" t="s">
        <v>17339</v>
      </c>
      <c r="FPA2" s="9" t="s">
        <v>15068</v>
      </c>
      <c r="FPB2" s="9" t="s">
        <v>17340</v>
      </c>
      <c r="FPC2" s="9" t="s">
        <v>15070</v>
      </c>
      <c r="FPD2" s="9" t="s">
        <v>17341</v>
      </c>
      <c r="FPE2" s="9" t="s">
        <v>17342</v>
      </c>
      <c r="FPF2" s="9"/>
      <c r="FPG2" s="9"/>
      <c r="FPH2" s="9"/>
      <c r="FPI2" s="9"/>
      <c r="FPJ2" s="9"/>
      <c r="FPK2" s="9"/>
      <c r="FPL2" s="9"/>
      <c r="FPM2" s="9"/>
      <c r="FPN2" s="9"/>
      <c r="FPO2" s="9"/>
      <c r="FPP2" s="9" t="s">
        <v>15082</v>
      </c>
      <c r="FPQ2" s="9" t="s">
        <v>17343</v>
      </c>
      <c r="FPR2" s="9"/>
      <c r="FPS2" s="9"/>
      <c r="FPT2" s="6" t="s">
        <v>10247</v>
      </c>
      <c r="FPU2" s="9"/>
      <c r="FPV2" s="9" t="s">
        <v>16999</v>
      </c>
      <c r="FPW2" s="9" t="s">
        <v>16943</v>
      </c>
      <c r="FPX2" s="9" t="s">
        <v>16944</v>
      </c>
      <c r="FPY2" s="9" t="s">
        <v>16945</v>
      </c>
      <c r="FPZ2" s="9" t="s">
        <v>16946</v>
      </c>
      <c r="FQA2" s="9" t="s">
        <v>16947</v>
      </c>
      <c r="FQB2" s="9" t="s">
        <v>16949</v>
      </c>
      <c r="FQC2" s="9" t="s">
        <v>16950</v>
      </c>
      <c r="FQD2" s="9" t="s">
        <v>16951</v>
      </c>
      <c r="FQE2" s="9" t="s">
        <v>16952</v>
      </c>
      <c r="FQF2" s="9" t="s">
        <v>16953</v>
      </c>
      <c r="FQG2" s="9" t="s">
        <v>16955</v>
      </c>
      <c r="FQH2" s="9" t="s">
        <v>16957</v>
      </c>
      <c r="FQI2" s="9" t="s">
        <v>16958</v>
      </c>
      <c r="FQJ2" s="9" t="s">
        <v>16959</v>
      </c>
      <c r="FQK2" s="9" t="s">
        <v>16960</v>
      </c>
      <c r="FQL2" s="9" t="s">
        <v>16962</v>
      </c>
      <c r="FQM2" s="9" t="s">
        <v>16963</v>
      </c>
      <c r="FQN2" s="9" t="s">
        <v>16964</v>
      </c>
      <c r="FQO2" s="9" t="s">
        <v>16966</v>
      </c>
      <c r="FQP2" s="9" t="s">
        <v>16967</v>
      </c>
      <c r="FQQ2" s="9" t="s">
        <v>16968</v>
      </c>
      <c r="FQR2" s="9" t="s">
        <v>16969</v>
      </c>
      <c r="FQS2" s="9" t="s">
        <v>16970</v>
      </c>
      <c r="FQT2" s="9" t="s">
        <v>16971</v>
      </c>
      <c r="FQU2" s="9" t="s">
        <v>16972</v>
      </c>
      <c r="FQV2" s="9" t="s">
        <v>16973</v>
      </c>
      <c r="FQW2" s="9" t="s">
        <v>16975</v>
      </c>
      <c r="FQX2" s="9" t="s">
        <v>16976</v>
      </c>
      <c r="FQY2" s="9" t="s">
        <v>16978</v>
      </c>
      <c r="FQZ2" s="9" t="s">
        <v>16979</v>
      </c>
      <c r="FRA2" s="9" t="s">
        <v>16980</v>
      </c>
      <c r="FRB2" s="9" t="s">
        <v>16981</v>
      </c>
      <c r="FRC2" s="9" t="s">
        <v>16982</v>
      </c>
      <c r="FRD2" s="9" t="s">
        <v>16983</v>
      </c>
      <c r="FRE2" s="9" t="s">
        <v>16984</v>
      </c>
      <c r="FRF2" s="9" t="s">
        <v>16985</v>
      </c>
      <c r="FRG2" s="9" t="s">
        <v>16987</v>
      </c>
      <c r="FRH2" s="9" t="s">
        <v>16988</v>
      </c>
      <c r="FRI2" s="9" t="s">
        <v>16989</v>
      </c>
      <c r="FRJ2" s="9" t="s">
        <v>16991</v>
      </c>
      <c r="FRK2" s="9" t="s">
        <v>16992</v>
      </c>
      <c r="FRL2" s="9" t="s">
        <v>16993</v>
      </c>
      <c r="FRM2" s="9" t="s">
        <v>16994</v>
      </c>
      <c r="FRN2" s="9" t="s">
        <v>17344</v>
      </c>
      <c r="FRO2" s="9" t="s">
        <v>16996</v>
      </c>
      <c r="FRP2" s="9" t="s">
        <v>16997</v>
      </c>
      <c r="FRQ2" s="9" t="s">
        <v>16998</v>
      </c>
      <c r="FRR2" s="9" t="s">
        <v>17345</v>
      </c>
      <c r="FRS2" s="9" t="s">
        <v>17001</v>
      </c>
      <c r="FRT2" s="9" t="s">
        <v>17002</v>
      </c>
      <c r="FRU2" s="9" t="s">
        <v>17003</v>
      </c>
      <c r="FRV2" s="9" t="s">
        <v>17004</v>
      </c>
      <c r="FRW2" s="9" t="s">
        <v>17005</v>
      </c>
      <c r="FRX2" s="9" t="s">
        <v>17006</v>
      </c>
      <c r="FRY2" s="9" t="s">
        <v>17346</v>
      </c>
      <c r="FRZ2" s="9" t="s">
        <v>17347</v>
      </c>
      <c r="FSA2" s="9" t="s">
        <v>17008</v>
      </c>
      <c r="FSB2" s="9" t="s">
        <v>17010</v>
      </c>
      <c r="FSC2" s="9" t="s">
        <v>17011</v>
      </c>
      <c r="FSD2" s="9" t="s">
        <v>17013</v>
      </c>
      <c r="FSE2" s="9" t="s">
        <v>17014</v>
      </c>
      <c r="FSF2" s="9" t="s">
        <v>17015</v>
      </c>
      <c r="FSG2" s="9" t="s">
        <v>17016</v>
      </c>
      <c r="FSH2" s="9" t="s">
        <v>17017</v>
      </c>
      <c r="FSI2" s="9" t="s">
        <v>17019</v>
      </c>
      <c r="FSJ2" s="9" t="s">
        <v>17020</v>
      </c>
      <c r="FSK2" s="9" t="s">
        <v>17021</v>
      </c>
      <c r="FSL2" s="9" t="s">
        <v>17022</v>
      </c>
      <c r="FSM2" s="9" t="s">
        <v>17023</v>
      </c>
      <c r="FSN2" s="9" t="s">
        <v>17024</v>
      </c>
      <c r="FSO2" s="9" t="s">
        <v>17026</v>
      </c>
      <c r="FSP2" s="9" t="s">
        <v>17027</v>
      </c>
      <c r="FSQ2" s="9" t="s">
        <v>17028</v>
      </c>
      <c r="FSR2" s="9" t="s">
        <v>17029</v>
      </c>
      <c r="FSS2" s="9" t="s">
        <v>17030</v>
      </c>
      <c r="FST2" s="9" t="s">
        <v>17031</v>
      </c>
      <c r="FSU2" s="9" t="s">
        <v>17033</v>
      </c>
      <c r="FSV2" s="9" t="s">
        <v>17034</v>
      </c>
      <c r="FSW2" s="9" t="s">
        <v>17035</v>
      </c>
      <c r="FSX2" s="9" t="s">
        <v>17036</v>
      </c>
      <c r="FSY2" s="9" t="s">
        <v>17037</v>
      </c>
      <c r="FSZ2" s="9" t="s">
        <v>17039</v>
      </c>
      <c r="FTA2" s="9" t="s">
        <v>17040</v>
      </c>
      <c r="FTB2" s="9" t="s">
        <v>17041</v>
      </c>
      <c r="FTC2" s="9" t="s">
        <v>17042</v>
      </c>
      <c r="FTD2" s="9" t="s">
        <v>17043</v>
      </c>
      <c r="FTE2" s="9" t="s">
        <v>17045</v>
      </c>
      <c r="FTF2" s="9" t="s">
        <v>17046</v>
      </c>
      <c r="FTG2" s="9" t="s">
        <v>17048</v>
      </c>
      <c r="FTH2" s="9" t="s">
        <v>17049</v>
      </c>
      <c r="FTI2" s="9" t="s">
        <v>17050</v>
      </c>
      <c r="FTJ2" s="9" t="s">
        <v>17051</v>
      </c>
      <c r="FTK2" s="9" t="s">
        <v>17052</v>
      </c>
      <c r="FTL2" s="9" t="s">
        <v>17053</v>
      </c>
      <c r="FTM2" s="9" t="s">
        <v>17055</v>
      </c>
      <c r="FTN2" s="9" t="s">
        <v>17056</v>
      </c>
      <c r="FTO2" s="9" t="s">
        <v>17057</v>
      </c>
      <c r="FTP2" s="9" t="s">
        <v>17059</v>
      </c>
      <c r="FTQ2" s="9" t="s">
        <v>17060</v>
      </c>
      <c r="FTR2" s="9" t="s">
        <v>17061</v>
      </c>
      <c r="FTS2" s="9" t="s">
        <v>17062</v>
      </c>
      <c r="FTT2" s="9" t="s">
        <v>17063</v>
      </c>
      <c r="FTU2" s="9" t="s">
        <v>17065</v>
      </c>
      <c r="FTV2" s="9" t="s">
        <v>17066</v>
      </c>
      <c r="FTW2" s="9" t="s">
        <v>17067</v>
      </c>
      <c r="FTX2" s="9" t="s">
        <v>17068</v>
      </c>
      <c r="FTY2" s="9" t="s">
        <v>17070</v>
      </c>
      <c r="FTZ2" s="9" t="s">
        <v>17071</v>
      </c>
      <c r="FUA2" s="9" t="s">
        <v>17072</v>
      </c>
      <c r="FUB2" s="9" t="s">
        <v>17073</v>
      </c>
      <c r="FUC2" s="9" t="s">
        <v>17075</v>
      </c>
      <c r="FUD2" s="9" t="s">
        <v>17076</v>
      </c>
      <c r="FUE2" s="9" t="s">
        <v>17077</v>
      </c>
      <c r="FUF2" s="9" t="s">
        <v>17078</v>
      </c>
      <c r="FUG2" s="9" t="s">
        <v>17080</v>
      </c>
      <c r="FUH2" s="9" t="s">
        <v>17081</v>
      </c>
      <c r="FUI2" s="9" t="s">
        <v>17082</v>
      </c>
      <c r="FUJ2" s="9" t="s">
        <v>17083</v>
      </c>
      <c r="FUK2" s="9" t="s">
        <v>17084</v>
      </c>
      <c r="FUL2" s="9" t="s">
        <v>17085</v>
      </c>
      <c r="FUM2" s="9" t="s">
        <v>17086</v>
      </c>
      <c r="FUN2" s="9" t="s">
        <v>17087</v>
      </c>
      <c r="FUO2" s="9" t="s">
        <v>17088</v>
      </c>
      <c r="FUP2" s="9" t="s">
        <v>17089</v>
      </c>
      <c r="FUQ2" s="9" t="s">
        <v>17090</v>
      </c>
      <c r="FUR2" s="9" t="s">
        <v>17091</v>
      </c>
      <c r="FUS2" s="9" t="s">
        <v>17092</v>
      </c>
      <c r="FUT2" s="9" t="s">
        <v>17093</v>
      </c>
      <c r="FUU2" s="9" t="s">
        <v>17094</v>
      </c>
      <c r="FUV2" s="9" t="s">
        <v>17096</v>
      </c>
      <c r="FUW2" s="9" t="s">
        <v>17097</v>
      </c>
      <c r="FUX2" s="9" t="s">
        <v>17098</v>
      </c>
      <c r="FUY2" s="9" t="s">
        <v>17099</v>
      </c>
      <c r="FUZ2" s="9" t="s">
        <v>17101</v>
      </c>
      <c r="FVA2" s="9" t="s">
        <v>17102</v>
      </c>
      <c r="FVB2" s="9" t="s">
        <v>17103</v>
      </c>
      <c r="FVC2" s="9" t="s">
        <v>17104</v>
      </c>
      <c r="FVD2" s="9" t="s">
        <v>17105</v>
      </c>
      <c r="FVE2" s="9" t="s">
        <v>17107</v>
      </c>
      <c r="FVF2" s="9" t="s">
        <v>17108</v>
      </c>
      <c r="FVG2" s="9" t="s">
        <v>17109</v>
      </c>
      <c r="FVH2" s="9" t="s">
        <v>17111</v>
      </c>
      <c r="FVI2" s="9" t="s">
        <v>17112</v>
      </c>
      <c r="FVJ2" s="9" t="s">
        <v>17113</v>
      </c>
      <c r="FVK2" s="9" t="s">
        <v>17115</v>
      </c>
      <c r="FVL2" s="9" t="s">
        <v>17116</v>
      </c>
      <c r="FVM2" s="9" t="s">
        <v>17117</v>
      </c>
      <c r="FVN2" s="9" t="s">
        <v>17119</v>
      </c>
      <c r="FVO2" s="9" t="s">
        <v>17120</v>
      </c>
      <c r="FVP2" s="9" t="s">
        <v>17121</v>
      </c>
      <c r="FVQ2" s="9" t="s">
        <v>17122</v>
      </c>
      <c r="FVR2" s="9" t="s">
        <v>17123</v>
      </c>
      <c r="FVS2" s="9" t="s">
        <v>17125</v>
      </c>
      <c r="FVT2" s="9" t="s">
        <v>17126</v>
      </c>
      <c r="FVU2" s="9" t="s">
        <v>17128</v>
      </c>
      <c r="FVV2" s="9" t="s">
        <v>17129</v>
      </c>
      <c r="FVW2" s="9" t="s">
        <v>17130</v>
      </c>
      <c r="FVX2" s="9" t="s">
        <v>17131</v>
      </c>
      <c r="FVY2" s="9" t="s">
        <v>17132</v>
      </c>
      <c r="FVZ2" s="9" t="s">
        <v>17133</v>
      </c>
      <c r="FWA2" s="9" t="s">
        <v>17134</v>
      </c>
      <c r="FWB2" s="9" t="s">
        <v>17135</v>
      </c>
      <c r="FWC2" s="9" t="s">
        <v>17137</v>
      </c>
      <c r="FWD2" s="9" t="s">
        <v>17138</v>
      </c>
      <c r="FWE2" s="9" t="s">
        <v>17140</v>
      </c>
      <c r="FWF2" s="9" t="s">
        <v>17141</v>
      </c>
      <c r="FWG2" s="9" t="s">
        <v>17142</v>
      </c>
      <c r="FWH2" s="9" t="s">
        <v>17143</v>
      </c>
      <c r="FWI2" s="9" t="s">
        <v>17145</v>
      </c>
      <c r="FWJ2" s="9" t="s">
        <v>17146</v>
      </c>
      <c r="FWK2" s="9" t="s">
        <v>17147</v>
      </c>
      <c r="FWL2" s="9" t="s">
        <v>17148</v>
      </c>
      <c r="FWM2" s="9" t="s">
        <v>17150</v>
      </c>
      <c r="FWN2" s="9" t="s">
        <v>17151</v>
      </c>
      <c r="FWO2" s="9" t="s">
        <v>17152</v>
      </c>
      <c r="FWP2" s="9" t="s">
        <v>17153</v>
      </c>
      <c r="FWQ2" s="9" t="s">
        <v>17155</v>
      </c>
      <c r="FWR2" s="9" t="s">
        <v>17156</v>
      </c>
      <c r="FWS2" s="9" t="s">
        <v>17158</v>
      </c>
      <c r="FWT2" s="9" t="s">
        <v>17159</v>
      </c>
      <c r="FWU2" s="9" t="s">
        <v>17160</v>
      </c>
      <c r="FWV2" s="9" t="s">
        <v>17161</v>
      </c>
      <c r="FWW2" s="9" t="s">
        <v>17163</v>
      </c>
      <c r="FWX2" s="9" t="s">
        <v>17164</v>
      </c>
      <c r="FWY2" s="9" t="s">
        <v>17165</v>
      </c>
      <c r="FWZ2" s="9" t="s">
        <v>17167</v>
      </c>
      <c r="FXA2" s="9" t="s">
        <v>17168</v>
      </c>
      <c r="FXB2" s="9" t="s">
        <v>17169</v>
      </c>
      <c r="FXC2" s="9" t="s">
        <v>17171</v>
      </c>
      <c r="FXD2" s="9" t="s">
        <v>17172</v>
      </c>
      <c r="FXE2" s="9" t="s">
        <v>17174</v>
      </c>
      <c r="FXF2" s="9" t="s">
        <v>17175</v>
      </c>
      <c r="FXG2" s="9" t="s">
        <v>17176</v>
      </c>
      <c r="FXH2" s="9" t="s">
        <v>17178</v>
      </c>
      <c r="FXI2" s="9" t="s">
        <v>17179</v>
      </c>
      <c r="FXJ2" s="9" t="s">
        <v>17180</v>
      </c>
      <c r="FXK2" s="9" t="s">
        <v>17181</v>
      </c>
      <c r="FXL2" s="9" t="s">
        <v>17183</v>
      </c>
      <c r="FXM2" s="9" t="s">
        <v>17184</v>
      </c>
      <c r="FXN2" s="9" t="s">
        <v>17185</v>
      </c>
      <c r="FXO2" s="9" t="s">
        <v>17186</v>
      </c>
      <c r="FXP2" s="9" t="s">
        <v>17188</v>
      </c>
      <c r="FXQ2" s="9" t="s">
        <v>17189</v>
      </c>
      <c r="FXR2" s="9" t="s">
        <v>17190</v>
      </c>
      <c r="FXS2" s="9" t="s">
        <v>17191</v>
      </c>
      <c r="FXT2" s="9" t="s">
        <v>17192</v>
      </c>
      <c r="FXU2" s="9" t="s">
        <v>17193</v>
      </c>
      <c r="FXV2" s="9" t="s">
        <v>17194</v>
      </c>
      <c r="FXW2" s="9" t="s">
        <v>17195</v>
      </c>
      <c r="FXX2" s="9" t="s">
        <v>17197</v>
      </c>
      <c r="FXY2" s="9" t="s">
        <v>17198</v>
      </c>
      <c r="FXZ2" s="9" t="s">
        <v>17199</v>
      </c>
      <c r="FYA2" s="9" t="s">
        <v>17200</v>
      </c>
      <c r="FYB2" s="9" t="s">
        <v>17201</v>
      </c>
      <c r="FYC2" s="9" t="s">
        <v>17202</v>
      </c>
      <c r="FYD2" s="9" t="s">
        <v>17204</v>
      </c>
      <c r="FYE2" s="9" t="s">
        <v>17205</v>
      </c>
      <c r="FYF2" s="9" t="s">
        <v>17206</v>
      </c>
      <c r="FYG2" s="9" t="s">
        <v>17207</v>
      </c>
      <c r="FYH2" s="9" t="s">
        <v>17208</v>
      </c>
      <c r="FYI2" s="9" t="s">
        <v>17209</v>
      </c>
      <c r="FYJ2" s="9" t="s">
        <v>17210</v>
      </c>
      <c r="FYK2" s="9" t="s">
        <v>17211</v>
      </c>
      <c r="FYL2" s="9" t="s">
        <v>17212</v>
      </c>
      <c r="FYM2" s="9" t="s">
        <v>17214</v>
      </c>
      <c r="FYN2" s="9" t="s">
        <v>17215</v>
      </c>
      <c r="FYO2" s="9" t="s">
        <v>17217</v>
      </c>
      <c r="FYP2" s="9" t="s">
        <v>17218</v>
      </c>
      <c r="FYQ2" s="9" t="s">
        <v>17219</v>
      </c>
      <c r="FYR2" s="9" t="s">
        <v>17221</v>
      </c>
      <c r="FYS2" s="9" t="s">
        <v>17222</v>
      </c>
      <c r="FYT2" s="9" t="s">
        <v>17223</v>
      </c>
      <c r="FYU2" s="9" t="s">
        <v>17224</v>
      </c>
      <c r="FYV2" s="9" t="s">
        <v>17225</v>
      </c>
      <c r="FYW2" s="9" t="s">
        <v>17227</v>
      </c>
      <c r="FYX2" s="9" t="s">
        <v>17228</v>
      </c>
      <c r="FYY2" s="9" t="s">
        <v>17229</v>
      </c>
      <c r="FYZ2" s="9" t="s">
        <v>17231</v>
      </c>
      <c r="FZA2" s="9" t="s">
        <v>17232</v>
      </c>
      <c r="FZB2" s="9" t="s">
        <v>17233</v>
      </c>
      <c r="FZC2" s="9" t="s">
        <v>17234</v>
      </c>
      <c r="FZD2" s="9" t="s">
        <v>17235</v>
      </c>
      <c r="FZE2" s="9" t="s">
        <v>17236</v>
      </c>
      <c r="FZF2" s="9" t="s">
        <v>17238</v>
      </c>
      <c r="FZG2" s="9" t="s">
        <v>17239</v>
      </c>
      <c r="FZH2" s="9" t="s">
        <v>17241</v>
      </c>
      <c r="FZI2" s="9" t="s">
        <v>17242</v>
      </c>
      <c r="FZJ2" s="9" t="s">
        <v>17244</v>
      </c>
      <c r="FZK2" s="9" t="s">
        <v>17245</v>
      </c>
      <c r="FZL2" s="9" t="s">
        <v>17247</v>
      </c>
      <c r="FZM2" s="9" t="s">
        <v>17248</v>
      </c>
      <c r="FZN2" s="9" t="s">
        <v>17249</v>
      </c>
      <c r="FZO2" s="9" t="s">
        <v>17251</v>
      </c>
      <c r="FZP2" s="9" t="s">
        <v>17252</v>
      </c>
      <c r="FZQ2" s="9" t="s">
        <v>17253</v>
      </c>
      <c r="FZR2" s="9" t="s">
        <v>17255</v>
      </c>
      <c r="FZS2" s="9" t="s">
        <v>17256</v>
      </c>
      <c r="FZT2" s="9" t="s">
        <v>17257</v>
      </c>
      <c r="FZU2" s="9" t="s">
        <v>17258</v>
      </c>
      <c r="FZV2" s="9" t="s">
        <v>17259</v>
      </c>
      <c r="FZW2" s="9" t="s">
        <v>17260</v>
      </c>
      <c r="FZX2" s="9" t="s">
        <v>17261</v>
      </c>
      <c r="FZY2" s="9" t="s">
        <v>17262</v>
      </c>
      <c r="FZZ2" s="9" t="s">
        <v>17264</v>
      </c>
      <c r="GAA2" s="9" t="s">
        <v>17266</v>
      </c>
      <c r="GAB2" s="9" t="s">
        <v>17268</v>
      </c>
      <c r="GAC2" s="9" t="s">
        <v>17269</v>
      </c>
      <c r="GAD2" s="9" t="s">
        <v>17270</v>
      </c>
      <c r="GAE2" s="9" t="s">
        <v>17271</v>
      </c>
      <c r="GAF2" s="9" t="s">
        <v>17272</v>
      </c>
      <c r="GAG2" s="9" t="s">
        <v>17273</v>
      </c>
      <c r="GAH2" s="9" t="s">
        <v>17274</v>
      </c>
      <c r="GAI2" s="9" t="s">
        <v>17275</v>
      </c>
      <c r="GAJ2" s="9" t="s">
        <v>17276</v>
      </c>
      <c r="GAK2" s="9" t="s">
        <v>17277</v>
      </c>
      <c r="GAL2" s="9" t="s">
        <v>17278</v>
      </c>
      <c r="GAM2" s="9" t="s">
        <v>17280</v>
      </c>
      <c r="GAN2" s="9" t="s">
        <v>17282</v>
      </c>
      <c r="GAO2" s="9" t="s">
        <v>17283</v>
      </c>
      <c r="GAP2" s="9" t="s">
        <v>17284</v>
      </c>
      <c r="GAQ2" s="9" t="s">
        <v>17285</v>
      </c>
      <c r="GAR2" s="9" t="s">
        <v>17286</v>
      </c>
      <c r="GAS2" s="9" t="s">
        <v>17287</v>
      </c>
      <c r="GAT2" s="9" t="s">
        <v>17288</v>
      </c>
      <c r="GAU2" s="9" t="s">
        <v>17289</v>
      </c>
      <c r="GAV2" s="9" t="s">
        <v>17290</v>
      </c>
      <c r="GAW2" s="9" t="s">
        <v>17291</v>
      </c>
      <c r="GAX2" s="9" t="s">
        <v>17292</v>
      </c>
      <c r="GAY2" s="9" t="s">
        <v>17293</v>
      </c>
      <c r="GAZ2" s="9" t="s">
        <v>17294</v>
      </c>
      <c r="GBA2" s="9" t="s">
        <v>17295</v>
      </c>
      <c r="GBB2" s="9" t="s">
        <v>17296</v>
      </c>
      <c r="GBC2" s="9" t="s">
        <v>17298</v>
      </c>
      <c r="GBD2" s="9" t="s">
        <v>17299</v>
      </c>
      <c r="GBE2" s="9" t="s">
        <v>17300</v>
      </c>
      <c r="GBF2" s="9" t="s">
        <v>17301</v>
      </c>
      <c r="GBG2" s="9" t="s">
        <v>17302</v>
      </c>
      <c r="GBH2" s="9" t="s">
        <v>17303</v>
      </c>
      <c r="GBI2" s="9" t="s">
        <v>17304</v>
      </c>
      <c r="GBJ2" s="9" t="s">
        <v>17305</v>
      </c>
      <c r="GBK2" s="9" t="s">
        <v>17306</v>
      </c>
      <c r="GBL2" s="9" t="s">
        <v>17307</v>
      </c>
      <c r="GBM2" s="9" t="s">
        <v>17308</v>
      </c>
      <c r="GBN2" s="9" t="s">
        <v>17309</v>
      </c>
      <c r="GBO2" s="9" t="s">
        <v>17310</v>
      </c>
      <c r="GBP2" s="9" t="s">
        <v>17311</v>
      </c>
      <c r="GBQ2" s="9" t="s">
        <v>17312</v>
      </c>
      <c r="GBR2" s="9" t="s">
        <v>17315</v>
      </c>
      <c r="GBS2" s="9" t="s">
        <v>17316</v>
      </c>
      <c r="GBT2" s="9" t="s">
        <v>17317</v>
      </c>
      <c r="GBU2" s="9" t="s">
        <v>17318</v>
      </c>
      <c r="GBV2" s="9" t="s">
        <v>17319</v>
      </c>
      <c r="GBW2" s="9" t="s">
        <v>17320</v>
      </c>
      <c r="GBX2" s="9" t="s">
        <v>17321</v>
      </c>
      <c r="GBY2" s="9" t="s">
        <v>17322</v>
      </c>
      <c r="GBZ2" s="9" t="s">
        <v>17323</v>
      </c>
      <c r="GCA2" s="9" t="s">
        <v>17324</v>
      </c>
      <c r="GCB2" s="9" t="s">
        <v>17325</v>
      </c>
      <c r="GCC2" s="9" t="s">
        <v>17326</v>
      </c>
      <c r="GCD2" s="9" t="s">
        <v>17328</v>
      </c>
      <c r="GCE2" s="9" t="s">
        <v>17329</v>
      </c>
      <c r="GCF2" s="9" t="s">
        <v>17330</v>
      </c>
      <c r="GCG2" s="9" t="s">
        <v>17331</v>
      </c>
      <c r="GCH2" s="9" t="s">
        <v>17332</v>
      </c>
      <c r="GCI2" s="9" t="s">
        <v>17333</v>
      </c>
      <c r="GCJ2" s="9" t="s">
        <v>17334</v>
      </c>
      <c r="GCK2" s="9" t="s">
        <v>17335</v>
      </c>
      <c r="GCL2" s="9" t="s">
        <v>17348</v>
      </c>
      <c r="GCM2" s="9" t="s">
        <v>17336</v>
      </c>
      <c r="GCN2" s="9" t="s">
        <v>17349</v>
      </c>
      <c r="GCO2" s="9" t="s">
        <v>17337</v>
      </c>
      <c r="GCP2" s="9" t="s">
        <v>17338</v>
      </c>
      <c r="GCQ2" s="9" t="s">
        <v>17339</v>
      </c>
      <c r="GCR2" s="9" t="s">
        <v>17340</v>
      </c>
      <c r="GCS2" s="9" t="s">
        <v>15070</v>
      </c>
      <c r="GCT2" s="9" t="s">
        <v>17342</v>
      </c>
      <c r="GCU2" s="9" t="s">
        <v>17343</v>
      </c>
      <c r="GCV2" s="9"/>
      <c r="GCW2" s="9" t="s">
        <v>17350</v>
      </c>
      <c r="GCX2" s="9" t="s">
        <v>17351</v>
      </c>
      <c r="GCY2" s="9" t="s">
        <v>17352</v>
      </c>
      <c r="GCZ2" s="9" t="s">
        <v>17353</v>
      </c>
      <c r="GDA2" s="9" t="s">
        <v>17354</v>
      </c>
      <c r="GDB2" s="9" t="s">
        <v>17355</v>
      </c>
      <c r="GDC2" s="9" t="s">
        <v>17356</v>
      </c>
      <c r="GDD2" s="9" t="s">
        <v>17357</v>
      </c>
      <c r="GDE2" s="9" t="s">
        <v>17358</v>
      </c>
      <c r="GDF2" s="9" t="s">
        <v>17359</v>
      </c>
      <c r="GDG2" s="9" t="s">
        <v>17360</v>
      </c>
      <c r="GDH2" s="9" t="s">
        <v>17361</v>
      </c>
      <c r="GDI2" s="9" t="s">
        <v>17362</v>
      </c>
      <c r="GDJ2" s="9" t="s">
        <v>17363</v>
      </c>
      <c r="GDK2" s="9" t="s">
        <v>17364</v>
      </c>
      <c r="GDL2" s="9" t="s">
        <v>17365</v>
      </c>
      <c r="GDM2" s="9" t="s">
        <v>17366</v>
      </c>
      <c r="GDN2" s="9" t="s">
        <v>17367</v>
      </c>
      <c r="GDO2" s="9" t="s">
        <v>17368</v>
      </c>
      <c r="GDP2" s="9" t="s">
        <v>17369</v>
      </c>
      <c r="GDQ2" s="9" t="s">
        <v>17370</v>
      </c>
      <c r="GDR2" s="9" t="s">
        <v>17371</v>
      </c>
      <c r="GDS2" s="9" t="s">
        <v>17372</v>
      </c>
      <c r="GDT2" s="9" t="s">
        <v>17373</v>
      </c>
      <c r="GDU2" s="9" t="s">
        <v>17374</v>
      </c>
      <c r="GDV2" s="9" t="s">
        <v>17375</v>
      </c>
      <c r="GDW2" s="9" t="s">
        <v>17376</v>
      </c>
      <c r="GDX2" s="9" t="s">
        <v>17377</v>
      </c>
      <c r="GDY2" s="9" t="s">
        <v>17378</v>
      </c>
      <c r="GDZ2" s="9" t="s">
        <v>17379</v>
      </c>
      <c r="GEA2" s="9" t="s">
        <v>17380</v>
      </c>
      <c r="GEB2" s="9" t="s">
        <v>17381</v>
      </c>
      <c r="GEC2" s="9" t="s">
        <v>17382</v>
      </c>
      <c r="GED2" s="9" t="s">
        <v>17383</v>
      </c>
      <c r="GEE2" s="9" t="s">
        <v>17384</v>
      </c>
      <c r="GEF2" s="9" t="s">
        <v>17385</v>
      </c>
      <c r="GEG2" s="9" t="s">
        <v>17386</v>
      </c>
      <c r="GEH2" s="9" t="s">
        <v>17387</v>
      </c>
      <c r="GEI2" s="9" t="s">
        <v>17388</v>
      </c>
      <c r="GEJ2" s="9" t="s">
        <v>17389</v>
      </c>
      <c r="GEK2" s="9" t="s">
        <v>17390</v>
      </c>
      <c r="GEL2" s="9" t="s">
        <v>17391</v>
      </c>
      <c r="GEM2" s="9" t="s">
        <v>17392</v>
      </c>
      <c r="GEN2" s="9" t="s">
        <v>15281</v>
      </c>
      <c r="GEO2" s="9" t="s">
        <v>17393</v>
      </c>
      <c r="GEP2" s="9" t="s">
        <v>17394</v>
      </c>
      <c r="GEQ2" s="9" t="s">
        <v>17395</v>
      </c>
      <c r="GER2" s="9" t="s">
        <v>17396</v>
      </c>
      <c r="GES2" s="9" t="s">
        <v>17397</v>
      </c>
      <c r="GET2" s="9" t="s">
        <v>17398</v>
      </c>
      <c r="GEU2" s="9" t="s">
        <v>17399</v>
      </c>
      <c r="GEV2" s="9" t="s">
        <v>17400</v>
      </c>
      <c r="GEW2" s="9" t="s">
        <v>17401</v>
      </c>
      <c r="GEX2" s="9" t="s">
        <v>17402</v>
      </c>
      <c r="GEY2" s="9" t="s">
        <v>17403</v>
      </c>
      <c r="GEZ2" s="9" t="s">
        <v>17404</v>
      </c>
      <c r="GFA2" s="9" t="s">
        <v>17405</v>
      </c>
      <c r="GFB2" s="9" t="s">
        <v>17406</v>
      </c>
      <c r="GFC2" s="9"/>
      <c r="GFD2" s="9" t="s">
        <v>15318</v>
      </c>
      <c r="GFE2" s="9" t="s">
        <v>15319</v>
      </c>
      <c r="GFF2" s="9" t="s">
        <v>15320</v>
      </c>
      <c r="GFG2" s="9" t="s">
        <v>15321</v>
      </c>
      <c r="GFH2" s="9" t="s">
        <v>15322</v>
      </c>
      <c r="GFI2" s="9" t="s">
        <v>15323</v>
      </c>
      <c r="GFJ2" s="9" t="s">
        <v>15324</v>
      </c>
      <c r="GFK2" s="9" t="s">
        <v>15325</v>
      </c>
      <c r="GFL2" s="9" t="s">
        <v>15326</v>
      </c>
      <c r="GFM2" s="9" t="s">
        <v>15327</v>
      </c>
      <c r="GFN2" s="9" t="s">
        <v>15329</v>
      </c>
      <c r="GFO2" s="9" t="s">
        <v>15331</v>
      </c>
      <c r="GFP2" s="9" t="s">
        <v>15332</v>
      </c>
      <c r="GFQ2" s="9" t="s">
        <v>15333</v>
      </c>
      <c r="GFR2" s="9" t="s">
        <v>15334</v>
      </c>
      <c r="GFS2" s="9" t="s">
        <v>15335</v>
      </c>
      <c r="GFT2" s="9" t="s">
        <v>15336</v>
      </c>
      <c r="GFU2" s="9" t="s">
        <v>15337</v>
      </c>
      <c r="GFV2" s="9" t="s">
        <v>17407</v>
      </c>
      <c r="GFW2" s="9"/>
      <c r="GFX2" s="6" t="s">
        <v>15338</v>
      </c>
      <c r="GFY2" s="9"/>
      <c r="GFZ2" s="9" t="s">
        <v>17408</v>
      </c>
      <c r="GGA2" s="9" t="s">
        <v>17409</v>
      </c>
      <c r="GGB2" s="9" t="s">
        <v>17410</v>
      </c>
      <c r="GGC2" s="9" t="s">
        <v>17411</v>
      </c>
      <c r="GGD2" s="9" t="s">
        <v>17412</v>
      </c>
      <c r="GGE2" s="9" t="s">
        <v>17413</v>
      </c>
      <c r="GGF2" s="9" t="s">
        <v>17414</v>
      </c>
      <c r="GGG2" s="9" t="s">
        <v>17415</v>
      </c>
      <c r="GGH2" s="9" t="s">
        <v>17416</v>
      </c>
      <c r="GGI2" s="9" t="s">
        <v>17417</v>
      </c>
      <c r="GGJ2" s="9" t="s">
        <v>17418</v>
      </c>
      <c r="GGK2" s="9" t="s">
        <v>17419</v>
      </c>
      <c r="GGL2" s="9" t="s">
        <v>17420</v>
      </c>
      <c r="GGM2" s="9" t="s">
        <v>17421</v>
      </c>
      <c r="GGN2" s="9" t="s">
        <v>17422</v>
      </c>
      <c r="GGO2" s="9" t="s">
        <v>17423</v>
      </c>
      <c r="GGP2" s="9" t="s">
        <v>17424</v>
      </c>
      <c r="GGQ2" s="9" t="s">
        <v>17425</v>
      </c>
      <c r="GGR2" s="9" t="s">
        <v>17426</v>
      </c>
      <c r="GGS2" s="9" t="s">
        <v>17427</v>
      </c>
      <c r="GGT2" s="9" t="s">
        <v>17428</v>
      </c>
      <c r="GGU2" s="9" t="s">
        <v>17429</v>
      </c>
      <c r="GGV2" s="9" t="s">
        <v>17430</v>
      </c>
      <c r="GGW2" s="9" t="s">
        <v>17431</v>
      </c>
      <c r="GGX2" s="9" t="s">
        <v>17432</v>
      </c>
      <c r="GGY2" s="9" t="s">
        <v>17433</v>
      </c>
      <c r="GGZ2" s="9" t="s">
        <v>17434</v>
      </c>
      <c r="GHA2" s="9" t="s">
        <v>17435</v>
      </c>
      <c r="GHB2" s="9" t="s">
        <v>17436</v>
      </c>
      <c r="GHC2" s="9" t="s">
        <v>17437</v>
      </c>
      <c r="GHD2" s="9" t="s">
        <v>17438</v>
      </c>
      <c r="GHE2" s="9" t="s">
        <v>17439</v>
      </c>
      <c r="GHF2" s="9" t="s">
        <v>17440</v>
      </c>
      <c r="GHG2" s="9" t="s">
        <v>17441</v>
      </c>
      <c r="GHH2" s="9" t="s">
        <v>17442</v>
      </c>
      <c r="GHI2" s="9" t="s">
        <v>17443</v>
      </c>
      <c r="GHJ2" s="9" t="s">
        <v>17444</v>
      </c>
      <c r="GHK2" s="9" t="s">
        <v>17445</v>
      </c>
      <c r="GHL2" s="9" t="s">
        <v>17446</v>
      </c>
      <c r="GHM2" s="9" t="s">
        <v>17447</v>
      </c>
      <c r="GHN2" s="9" t="s">
        <v>17448</v>
      </c>
      <c r="GHO2" s="9" t="s">
        <v>17449</v>
      </c>
      <c r="GHP2" s="9" t="s">
        <v>17450</v>
      </c>
      <c r="GHQ2" s="9" t="s">
        <v>17451</v>
      </c>
      <c r="GHR2" s="9" t="s">
        <v>17452</v>
      </c>
      <c r="GHS2" s="9" t="s">
        <v>17453</v>
      </c>
      <c r="GHT2" s="9" t="s">
        <v>17454</v>
      </c>
      <c r="GHU2" s="9" t="s">
        <v>17455</v>
      </c>
      <c r="GHV2" s="9" t="s">
        <v>17456</v>
      </c>
      <c r="GHW2" s="9" t="s">
        <v>17457</v>
      </c>
      <c r="GHX2" s="9" t="s">
        <v>17458</v>
      </c>
      <c r="GHY2" s="9" t="s">
        <v>17459</v>
      </c>
      <c r="GHZ2" s="9" t="s">
        <v>17460</v>
      </c>
      <c r="GIA2" s="9" t="s">
        <v>17461</v>
      </c>
      <c r="GIB2" s="9" t="s">
        <v>17462</v>
      </c>
      <c r="GIC2" s="9" t="s">
        <v>17463</v>
      </c>
      <c r="GID2" s="9" t="s">
        <v>17464</v>
      </c>
      <c r="GIE2" s="9" t="s">
        <v>17465</v>
      </c>
      <c r="GIF2" s="9"/>
      <c r="GIG2" s="9" t="s">
        <v>17466</v>
      </c>
      <c r="GIH2" s="9" t="s">
        <v>17467</v>
      </c>
      <c r="GII2" s="9" t="s">
        <v>17468</v>
      </c>
      <c r="GIJ2" s="9" t="s">
        <v>17469</v>
      </c>
      <c r="GIK2" s="9" t="s">
        <v>17470</v>
      </c>
      <c r="GIL2" s="9" t="s">
        <v>17471</v>
      </c>
      <c r="GIM2" s="9" t="s">
        <v>17472</v>
      </c>
      <c r="GIN2" s="9" t="s">
        <v>17473</v>
      </c>
      <c r="GIO2" s="9" t="s">
        <v>17474</v>
      </c>
      <c r="GIP2" s="9" t="s">
        <v>17475</v>
      </c>
      <c r="GIQ2" s="9" t="s">
        <v>17476</v>
      </c>
      <c r="GIR2" s="9" t="s">
        <v>17477</v>
      </c>
      <c r="GIS2" s="9" t="s">
        <v>17478</v>
      </c>
      <c r="GIT2" s="9" t="s">
        <v>17479</v>
      </c>
      <c r="GIU2" s="9" t="s">
        <v>17480</v>
      </c>
      <c r="GIV2" s="9" t="s">
        <v>17481</v>
      </c>
      <c r="GIW2" s="9" t="s">
        <v>17482</v>
      </c>
      <c r="GIX2" s="9" t="s">
        <v>17483</v>
      </c>
      <c r="GIY2" s="9" t="s">
        <v>17484</v>
      </c>
      <c r="GIZ2" s="9"/>
      <c r="GJA2" s="6" t="s">
        <v>17485</v>
      </c>
      <c r="GJB2" s="9"/>
      <c r="GJC2" s="9" t="s">
        <v>17486</v>
      </c>
      <c r="GJD2" s="9" t="s">
        <v>17487</v>
      </c>
      <c r="GJE2" s="9" t="s">
        <v>17488</v>
      </c>
      <c r="GJF2" s="9" t="s">
        <v>17489</v>
      </c>
      <c r="GJG2" s="9" t="s">
        <v>17490</v>
      </c>
      <c r="GJH2" s="9" t="s">
        <v>17491</v>
      </c>
      <c r="GJI2" s="9" t="s">
        <v>17492</v>
      </c>
      <c r="GJJ2" s="9" t="s">
        <v>17493</v>
      </c>
      <c r="GJK2" s="9" t="s">
        <v>17494</v>
      </c>
      <c r="GJL2" s="9" t="s">
        <v>17495</v>
      </c>
      <c r="GJM2" s="9" t="s">
        <v>17496</v>
      </c>
      <c r="GJN2" s="9" t="s">
        <v>17497</v>
      </c>
      <c r="GJO2" s="9" t="s">
        <v>17498</v>
      </c>
      <c r="GJP2" s="9" t="s">
        <v>17499</v>
      </c>
      <c r="GJQ2" s="9" t="s">
        <v>17500</v>
      </c>
      <c r="GJR2" s="9" t="s">
        <v>17501</v>
      </c>
      <c r="GJS2" s="9" t="s">
        <v>17502</v>
      </c>
      <c r="GJT2" s="9" t="s">
        <v>17503</v>
      </c>
      <c r="GJU2" s="9" t="s">
        <v>17504</v>
      </c>
      <c r="GJV2" s="9" t="s">
        <v>17505</v>
      </c>
      <c r="GJW2" s="9" t="s">
        <v>17506</v>
      </c>
      <c r="GJX2" s="9" t="s">
        <v>17507</v>
      </c>
      <c r="GJY2" s="9" t="s">
        <v>17508</v>
      </c>
      <c r="GJZ2" s="9" t="s">
        <v>17509</v>
      </c>
      <c r="GKA2" s="9" t="s">
        <v>17510</v>
      </c>
      <c r="GKB2" s="9" t="s">
        <v>17511</v>
      </c>
      <c r="GKC2" s="9" t="s">
        <v>17512</v>
      </c>
      <c r="GKD2" s="9" t="s">
        <v>17513</v>
      </c>
      <c r="GKE2" s="9" t="s">
        <v>17514</v>
      </c>
      <c r="GKF2" s="9" t="s">
        <v>17515</v>
      </c>
      <c r="GKG2" s="9" t="s">
        <v>17516</v>
      </c>
      <c r="GKH2" s="9" t="s">
        <v>17517</v>
      </c>
      <c r="GKI2" s="9" t="s">
        <v>17518</v>
      </c>
      <c r="GKJ2" s="9" t="s">
        <v>17519</v>
      </c>
      <c r="GKK2" s="9" t="s">
        <v>17520</v>
      </c>
      <c r="GKL2" s="9" t="s">
        <v>17521</v>
      </c>
      <c r="GKM2" s="9" t="s">
        <v>17522</v>
      </c>
      <c r="GKN2" s="9" t="s">
        <v>17523</v>
      </c>
      <c r="GKO2" s="9" t="s">
        <v>17524</v>
      </c>
      <c r="GKP2" s="9" t="s">
        <v>17525</v>
      </c>
      <c r="GKQ2" s="9" t="s">
        <v>17526</v>
      </c>
      <c r="GKR2" s="9" t="s">
        <v>17527</v>
      </c>
      <c r="GKS2" s="9" t="s">
        <v>17528</v>
      </c>
      <c r="GKT2" s="9" t="s">
        <v>17529</v>
      </c>
      <c r="GKU2" s="9" t="s">
        <v>17530</v>
      </c>
      <c r="GKV2" s="9" t="s">
        <v>17531</v>
      </c>
      <c r="GKW2" s="9" t="s">
        <v>17532</v>
      </c>
      <c r="GKX2" s="9" t="s">
        <v>17533</v>
      </c>
      <c r="GKY2" s="9" t="s">
        <v>17534</v>
      </c>
      <c r="GKZ2" s="9" t="s">
        <v>17535</v>
      </c>
      <c r="GLA2" s="9" t="s">
        <v>17536</v>
      </c>
      <c r="GLB2" s="9" t="s">
        <v>17537</v>
      </c>
      <c r="GLC2" s="9" t="s">
        <v>17538</v>
      </c>
      <c r="GLD2" s="9" t="s">
        <v>17539</v>
      </c>
      <c r="GLE2" s="9" t="s">
        <v>17540</v>
      </c>
      <c r="GLF2" s="9" t="s">
        <v>17541</v>
      </c>
      <c r="GLG2" s="9" t="s">
        <v>17542</v>
      </c>
      <c r="GLH2" s="9" t="s">
        <v>17543</v>
      </c>
      <c r="GLI2" s="9"/>
      <c r="GLJ2" s="9" t="s">
        <v>17544</v>
      </c>
      <c r="GLK2" s="9" t="s">
        <v>17545</v>
      </c>
      <c r="GLL2" s="9" t="s">
        <v>17546</v>
      </c>
      <c r="GLM2" s="9" t="s">
        <v>17547</v>
      </c>
      <c r="GLN2" s="9" t="s">
        <v>17548</v>
      </c>
      <c r="GLO2" s="9" t="s">
        <v>17549</v>
      </c>
      <c r="GLP2" s="9" t="s">
        <v>17550</v>
      </c>
      <c r="GLQ2" s="9" t="s">
        <v>17551</v>
      </c>
      <c r="GLR2" s="9" t="s">
        <v>17552</v>
      </c>
      <c r="GLS2" s="9" t="s">
        <v>17553</v>
      </c>
      <c r="GLT2" s="9" t="s">
        <v>17554</v>
      </c>
      <c r="GLU2" s="9" t="s">
        <v>17555</v>
      </c>
      <c r="GLV2" s="9" t="s">
        <v>17556</v>
      </c>
      <c r="GLW2" s="9" t="s">
        <v>17557</v>
      </c>
      <c r="GLX2" s="9" t="s">
        <v>17558</v>
      </c>
      <c r="GLY2" s="9" t="s">
        <v>17559</v>
      </c>
      <c r="GLZ2" s="9" t="s">
        <v>17560</v>
      </c>
      <c r="GMA2" s="9" t="s">
        <v>17561</v>
      </c>
      <c r="GMB2" s="9" t="s">
        <v>17562</v>
      </c>
      <c r="GMC2" s="9"/>
      <c r="GMD2" s="6" t="s">
        <v>17563</v>
      </c>
      <c r="GME2" s="9"/>
      <c r="GMF2" s="9" t="s">
        <v>17564</v>
      </c>
      <c r="GMG2" s="9" t="s">
        <v>17565</v>
      </c>
      <c r="GMH2" s="9" t="s">
        <v>17566</v>
      </c>
      <c r="GMI2" s="9" t="s">
        <v>17567</v>
      </c>
      <c r="GMJ2" s="9" t="s">
        <v>17568</v>
      </c>
      <c r="GMK2" s="9" t="s">
        <v>17569</v>
      </c>
      <c r="GML2" s="9" t="s">
        <v>17570</v>
      </c>
      <c r="GMM2" s="9" t="s">
        <v>17571</v>
      </c>
      <c r="GMN2" s="9" t="s">
        <v>17572</v>
      </c>
      <c r="GMO2" s="9" t="s">
        <v>17573</v>
      </c>
      <c r="GMP2" s="9" t="s">
        <v>17574</v>
      </c>
      <c r="GMQ2" s="9" t="s">
        <v>17575</v>
      </c>
      <c r="GMR2" s="9" t="s">
        <v>17576</v>
      </c>
      <c r="GMS2" s="9" t="s">
        <v>17577</v>
      </c>
      <c r="GMT2" s="9" t="s">
        <v>17578</v>
      </c>
      <c r="GMU2" s="9" t="s">
        <v>17579</v>
      </c>
      <c r="GMV2" s="9" t="s">
        <v>17580</v>
      </c>
      <c r="GMW2" s="9" t="s">
        <v>17581</v>
      </c>
      <c r="GMX2" s="9" t="s">
        <v>17582</v>
      </c>
      <c r="GMY2" s="9" t="s">
        <v>17583</v>
      </c>
      <c r="GMZ2" s="9" t="s">
        <v>17584</v>
      </c>
      <c r="GNA2" s="9" t="s">
        <v>17585</v>
      </c>
      <c r="GNB2" s="9" t="s">
        <v>17586</v>
      </c>
      <c r="GNC2" s="9" t="s">
        <v>17587</v>
      </c>
      <c r="GND2" s="9" t="s">
        <v>17588</v>
      </c>
      <c r="GNE2" s="9" t="s">
        <v>17589</v>
      </c>
      <c r="GNF2" s="9" t="s">
        <v>17590</v>
      </c>
      <c r="GNG2" s="9" t="s">
        <v>17591</v>
      </c>
      <c r="GNH2" s="9" t="s">
        <v>17592</v>
      </c>
      <c r="GNI2" s="9" t="s">
        <v>17593</v>
      </c>
      <c r="GNJ2" s="9" t="s">
        <v>17594</v>
      </c>
      <c r="GNK2" s="9" t="s">
        <v>17595</v>
      </c>
      <c r="GNL2" s="9" t="s">
        <v>17596</v>
      </c>
      <c r="GNM2" s="9" t="s">
        <v>17597</v>
      </c>
      <c r="GNN2" s="9" t="s">
        <v>17598</v>
      </c>
      <c r="GNO2" s="9" t="s">
        <v>17599</v>
      </c>
      <c r="GNP2" s="9" t="s">
        <v>17600</v>
      </c>
      <c r="GNQ2" s="9" t="s">
        <v>17601</v>
      </c>
      <c r="GNR2" s="9" t="s">
        <v>17602</v>
      </c>
      <c r="GNS2" s="9" t="s">
        <v>17603</v>
      </c>
      <c r="GNT2" s="9" t="s">
        <v>17604</v>
      </c>
      <c r="GNU2" s="9" t="s">
        <v>17605</v>
      </c>
      <c r="GNV2" s="9" t="s">
        <v>17606</v>
      </c>
      <c r="GNW2" s="9" t="s">
        <v>17607</v>
      </c>
      <c r="GNX2" s="9" t="s">
        <v>17608</v>
      </c>
      <c r="GNY2" s="9" t="s">
        <v>17609</v>
      </c>
      <c r="GNZ2" s="9" t="s">
        <v>17610</v>
      </c>
      <c r="GOA2" s="9" t="s">
        <v>17611</v>
      </c>
      <c r="GOB2" s="9" t="s">
        <v>17612</v>
      </c>
      <c r="GOC2" s="9" t="s">
        <v>17613</v>
      </c>
      <c r="GOD2" s="9" t="s">
        <v>17614</v>
      </c>
      <c r="GOE2" s="9" t="s">
        <v>17615</v>
      </c>
      <c r="GOF2" s="9" t="s">
        <v>17616</v>
      </c>
      <c r="GOG2" s="9" t="s">
        <v>17617</v>
      </c>
      <c r="GOH2" s="9" t="s">
        <v>17618</v>
      </c>
      <c r="GOI2" s="9" t="s">
        <v>17619</v>
      </c>
      <c r="GOJ2" s="9" t="s">
        <v>17620</v>
      </c>
      <c r="GOK2" s="9" t="s">
        <v>17621</v>
      </c>
      <c r="GOL2" s="9"/>
      <c r="GOM2" s="9" t="s">
        <v>17622</v>
      </c>
      <c r="GON2" s="9" t="s">
        <v>17623</v>
      </c>
      <c r="GOO2" s="9" t="s">
        <v>17624</v>
      </c>
      <c r="GOP2" s="9" t="s">
        <v>17625</v>
      </c>
      <c r="GOQ2" s="9" t="s">
        <v>17626</v>
      </c>
      <c r="GOR2" s="9" t="s">
        <v>17627</v>
      </c>
      <c r="GOS2" s="9" t="s">
        <v>17628</v>
      </c>
      <c r="GOT2" s="9" t="s">
        <v>17629</v>
      </c>
      <c r="GOU2" s="9" t="s">
        <v>17630</v>
      </c>
      <c r="GOV2" s="9" t="s">
        <v>17631</v>
      </c>
      <c r="GOW2" s="9" t="s">
        <v>17632</v>
      </c>
      <c r="GOX2" s="9" t="s">
        <v>17633</v>
      </c>
      <c r="GOY2" s="9" t="s">
        <v>17634</v>
      </c>
      <c r="GOZ2" s="9" t="s">
        <v>17635</v>
      </c>
      <c r="GPA2" s="9" t="s">
        <v>17636</v>
      </c>
      <c r="GPB2" s="9" t="s">
        <v>17637</v>
      </c>
      <c r="GPC2" s="9" t="s">
        <v>17638</v>
      </c>
      <c r="GPD2" s="9" t="s">
        <v>17639</v>
      </c>
      <c r="GPE2" s="9" t="s">
        <v>17640</v>
      </c>
      <c r="GPF2" s="9"/>
      <c r="GPG2" s="6" t="s">
        <v>17641</v>
      </c>
      <c r="GPH2" s="9"/>
      <c r="GPI2" s="9" t="s">
        <v>17642</v>
      </c>
      <c r="GPJ2" s="9" t="s">
        <v>17643</v>
      </c>
      <c r="GPK2" s="9" t="s">
        <v>17644</v>
      </c>
      <c r="GPL2" s="9" t="s">
        <v>17645</v>
      </c>
      <c r="GPM2" s="9" t="s">
        <v>17646</v>
      </c>
      <c r="GPN2" s="9" t="s">
        <v>17647</v>
      </c>
      <c r="GPO2" s="9" t="s">
        <v>17648</v>
      </c>
      <c r="GPP2" s="9" t="s">
        <v>17649</v>
      </c>
      <c r="GPQ2" s="9" t="s">
        <v>17650</v>
      </c>
      <c r="GPR2" s="9" t="s">
        <v>17651</v>
      </c>
      <c r="GPS2" s="9" t="s">
        <v>17652</v>
      </c>
      <c r="GPT2" s="9" t="s">
        <v>17653</v>
      </c>
      <c r="GPU2" s="9" t="s">
        <v>17654</v>
      </c>
      <c r="GPV2" s="9" t="s">
        <v>17655</v>
      </c>
      <c r="GPW2" s="9" t="s">
        <v>17656</v>
      </c>
      <c r="GPX2" s="9" t="s">
        <v>17657</v>
      </c>
      <c r="GPY2" s="9" t="s">
        <v>17658</v>
      </c>
      <c r="GPZ2" s="9" t="s">
        <v>17659</v>
      </c>
      <c r="GQA2" s="9" t="s">
        <v>17660</v>
      </c>
      <c r="GQB2" s="9" t="s">
        <v>17661</v>
      </c>
      <c r="GQC2" s="9" t="s">
        <v>17662</v>
      </c>
      <c r="GQD2" s="9" t="s">
        <v>17663</v>
      </c>
      <c r="GQE2" s="9" t="s">
        <v>17664</v>
      </c>
      <c r="GQF2" s="9" t="s">
        <v>17665</v>
      </c>
      <c r="GQG2" s="9" t="s">
        <v>17666</v>
      </c>
      <c r="GQH2" s="9" t="s">
        <v>17667</v>
      </c>
      <c r="GQI2" s="9" t="s">
        <v>17668</v>
      </c>
      <c r="GQJ2" s="9" t="s">
        <v>17669</v>
      </c>
      <c r="GQK2" s="9" t="s">
        <v>17670</v>
      </c>
      <c r="GQL2" s="9" t="s">
        <v>17671</v>
      </c>
      <c r="GQM2" s="9" t="s">
        <v>17672</v>
      </c>
      <c r="GQN2" s="9" t="s">
        <v>17673</v>
      </c>
      <c r="GQO2" s="9" t="s">
        <v>17674</v>
      </c>
      <c r="GQP2" s="9" t="s">
        <v>17675</v>
      </c>
      <c r="GQQ2" s="9" t="s">
        <v>17676</v>
      </c>
      <c r="GQR2" s="9" t="s">
        <v>17677</v>
      </c>
      <c r="GQS2" s="9" t="s">
        <v>17678</v>
      </c>
      <c r="GQT2" s="9" t="s">
        <v>17679</v>
      </c>
      <c r="GQU2" s="9" t="s">
        <v>17680</v>
      </c>
      <c r="GQV2" s="9" t="s">
        <v>17681</v>
      </c>
      <c r="GQW2" s="9" t="s">
        <v>17682</v>
      </c>
      <c r="GQX2" s="9" t="s">
        <v>17683</v>
      </c>
      <c r="GQY2" s="9" t="s">
        <v>17684</v>
      </c>
      <c r="GQZ2" s="9" t="s">
        <v>16153</v>
      </c>
      <c r="GRA2" s="9" t="s">
        <v>17685</v>
      </c>
      <c r="GRB2" s="9" t="s">
        <v>17686</v>
      </c>
      <c r="GRC2" s="9" t="s">
        <v>17687</v>
      </c>
      <c r="GRD2" s="9" t="s">
        <v>17688</v>
      </c>
      <c r="GRE2" s="9" t="s">
        <v>17689</v>
      </c>
      <c r="GRF2" s="9" t="s">
        <v>17690</v>
      </c>
      <c r="GRG2" s="9" t="s">
        <v>17691</v>
      </c>
      <c r="GRH2" s="9" t="s">
        <v>17692</v>
      </c>
      <c r="GRI2" s="9" t="s">
        <v>17693</v>
      </c>
      <c r="GRJ2" s="9" t="s">
        <v>17694</v>
      </c>
      <c r="GRK2" s="9" t="s">
        <v>17695</v>
      </c>
      <c r="GRL2" s="9" t="s">
        <v>17696</v>
      </c>
      <c r="GRM2" s="9" t="s">
        <v>17697</v>
      </c>
      <c r="GRN2" s="9" t="s">
        <v>17698</v>
      </c>
      <c r="GRO2" s="9"/>
      <c r="GRP2" s="9" t="s">
        <v>16190</v>
      </c>
      <c r="GRQ2" s="9" t="s">
        <v>16191</v>
      </c>
      <c r="GRR2" s="9" t="s">
        <v>16192</v>
      </c>
      <c r="GRS2" s="9" t="s">
        <v>16193</v>
      </c>
      <c r="GRT2" s="9" t="s">
        <v>16194</v>
      </c>
      <c r="GRU2" s="9" t="s">
        <v>16195</v>
      </c>
      <c r="GRV2" s="9" t="s">
        <v>16196</v>
      </c>
      <c r="GRW2" s="9" t="s">
        <v>16197</v>
      </c>
      <c r="GRX2" s="9" t="s">
        <v>16198</v>
      </c>
      <c r="GRY2" s="9" t="s">
        <v>16199</v>
      </c>
      <c r="GRZ2" s="9" t="s">
        <v>16201</v>
      </c>
      <c r="GSA2" s="9" t="s">
        <v>16203</v>
      </c>
      <c r="GSB2" s="9" t="s">
        <v>16204</v>
      </c>
      <c r="GSC2" s="9" t="s">
        <v>16205</v>
      </c>
      <c r="GSD2" s="9" t="s">
        <v>16206</v>
      </c>
      <c r="GSE2" s="9" t="s">
        <v>16207</v>
      </c>
      <c r="GSF2" s="9" t="s">
        <v>16208</v>
      </c>
      <c r="GSG2" s="9" t="s">
        <v>16209</v>
      </c>
      <c r="GSH2" s="9" t="s">
        <v>17699</v>
      </c>
      <c r="GSI2" s="9"/>
      <c r="GSJ2" s="6" t="s">
        <v>16210</v>
      </c>
      <c r="GSK2" s="9"/>
      <c r="GSL2" s="9" t="s">
        <v>17700</v>
      </c>
      <c r="GSM2" s="9" t="s">
        <v>17701</v>
      </c>
      <c r="GSN2" s="9" t="s">
        <v>17702</v>
      </c>
      <c r="GSO2" s="9" t="s">
        <v>17703</v>
      </c>
      <c r="GSP2" s="9" t="s">
        <v>17704</v>
      </c>
      <c r="GSQ2" s="9" t="s">
        <v>17705</v>
      </c>
      <c r="GSR2" s="9" t="s">
        <v>17706</v>
      </c>
      <c r="GSS2" s="9" t="s">
        <v>17707</v>
      </c>
      <c r="GST2" s="9" t="s">
        <v>17708</v>
      </c>
      <c r="GSU2" s="9" t="s">
        <v>17709</v>
      </c>
      <c r="GSV2" s="9" t="s">
        <v>17710</v>
      </c>
      <c r="GSW2" s="9" t="s">
        <v>17711</v>
      </c>
      <c r="GSX2" s="9" t="s">
        <v>17712</v>
      </c>
      <c r="GSY2" s="9" t="s">
        <v>17713</v>
      </c>
      <c r="GSZ2" s="9" t="s">
        <v>17714</v>
      </c>
      <c r="GTA2" s="9" t="s">
        <v>17715</v>
      </c>
      <c r="GTB2" s="9" t="s">
        <v>17716</v>
      </c>
      <c r="GTC2" s="9" t="s">
        <v>17717</v>
      </c>
      <c r="GTD2" s="9" t="s">
        <v>17718</v>
      </c>
      <c r="GTE2" s="9" t="s">
        <v>17719</v>
      </c>
      <c r="GTF2" s="9" t="s">
        <v>17720</v>
      </c>
      <c r="GTG2" s="9" t="s">
        <v>17721</v>
      </c>
      <c r="GTH2" s="9" t="s">
        <v>17722</v>
      </c>
      <c r="GTI2" s="9" t="s">
        <v>17723</v>
      </c>
      <c r="GTJ2" s="9" t="s">
        <v>17724</v>
      </c>
      <c r="GTK2" s="9" t="s">
        <v>17725</v>
      </c>
      <c r="GTL2" s="9" t="s">
        <v>17726</v>
      </c>
      <c r="GTM2" s="9" t="s">
        <v>17727</v>
      </c>
      <c r="GTN2" s="9" t="s">
        <v>17728</v>
      </c>
      <c r="GTO2" s="9" t="s">
        <v>17729</v>
      </c>
      <c r="GTP2" s="9" t="s">
        <v>17730</v>
      </c>
      <c r="GTQ2" s="9" t="s">
        <v>17731</v>
      </c>
      <c r="GTR2" s="9" t="s">
        <v>17732</v>
      </c>
      <c r="GTS2" s="9" t="s">
        <v>17733</v>
      </c>
      <c r="GTT2" s="9" t="s">
        <v>17734</v>
      </c>
      <c r="GTU2" s="9" t="s">
        <v>17735</v>
      </c>
      <c r="GTV2" s="9" t="s">
        <v>17736</v>
      </c>
      <c r="GTW2" s="9" t="s">
        <v>17737</v>
      </c>
      <c r="GTX2" s="9" t="s">
        <v>17738</v>
      </c>
      <c r="GTY2" s="9" t="s">
        <v>17739</v>
      </c>
      <c r="GTZ2" s="9" t="s">
        <v>17740</v>
      </c>
      <c r="GUA2" s="9" t="s">
        <v>17741</v>
      </c>
      <c r="GUB2" s="9" t="s">
        <v>17742</v>
      </c>
      <c r="GUC2" s="9" t="s">
        <v>16371</v>
      </c>
      <c r="GUD2" s="9" t="s">
        <v>17743</v>
      </c>
      <c r="GUE2" s="9" t="s">
        <v>17744</v>
      </c>
      <c r="GUF2" s="9" t="s">
        <v>17745</v>
      </c>
      <c r="GUG2" s="9" t="s">
        <v>17746</v>
      </c>
      <c r="GUH2" s="9" t="s">
        <v>17747</v>
      </c>
      <c r="GUI2" s="9" t="s">
        <v>17748</v>
      </c>
      <c r="GUJ2" s="9" t="s">
        <v>17749</v>
      </c>
      <c r="GUK2" s="9" t="s">
        <v>17750</v>
      </c>
      <c r="GUL2" s="9" t="s">
        <v>17751</v>
      </c>
      <c r="GUM2" s="9" t="s">
        <v>17752</v>
      </c>
      <c r="GUN2" s="9" t="s">
        <v>17753</v>
      </c>
      <c r="GUO2" s="9" t="s">
        <v>17754</v>
      </c>
      <c r="GUP2" s="9" t="s">
        <v>17755</v>
      </c>
      <c r="GUQ2" s="9" t="s">
        <v>17756</v>
      </c>
      <c r="GUR2" s="9"/>
      <c r="GUS2" s="9" t="s">
        <v>16408</v>
      </c>
      <c r="GUT2" s="9" t="s">
        <v>16409</v>
      </c>
      <c r="GUU2" s="9" t="s">
        <v>16410</v>
      </c>
      <c r="GUV2" s="9" t="s">
        <v>16411</v>
      </c>
      <c r="GUW2" s="9" t="s">
        <v>16412</v>
      </c>
      <c r="GUX2" s="9" t="s">
        <v>16413</v>
      </c>
      <c r="GUY2" s="9" t="s">
        <v>16414</v>
      </c>
      <c r="GUZ2" s="9" t="s">
        <v>16415</v>
      </c>
      <c r="GVA2" s="9" t="s">
        <v>16416</v>
      </c>
      <c r="GVB2" s="9" t="s">
        <v>16417</v>
      </c>
      <c r="GVC2" s="9" t="s">
        <v>16419</v>
      </c>
      <c r="GVD2" s="9" t="s">
        <v>16421</v>
      </c>
      <c r="GVE2" s="9" t="s">
        <v>16422</v>
      </c>
      <c r="GVF2" s="9" t="s">
        <v>16423</v>
      </c>
      <c r="GVG2" s="9" t="s">
        <v>16424</v>
      </c>
      <c r="GVH2" s="9" t="s">
        <v>16425</v>
      </c>
      <c r="GVI2" s="9" t="s">
        <v>16426</v>
      </c>
      <c r="GVJ2" s="9" t="s">
        <v>16427</v>
      </c>
      <c r="GVK2" s="9" t="s">
        <v>17757</v>
      </c>
      <c r="GVL2" s="9"/>
      <c r="GVM2" s="6" t="s">
        <v>16428</v>
      </c>
      <c r="GVN2" s="9"/>
      <c r="GVO2" s="9" t="s">
        <v>17758</v>
      </c>
      <c r="GVP2" s="9" t="s">
        <v>17759</v>
      </c>
      <c r="GVQ2" s="9" t="s">
        <v>17760</v>
      </c>
      <c r="GVR2" s="9" t="s">
        <v>17761</v>
      </c>
      <c r="GVS2" s="9" t="s">
        <v>17762</v>
      </c>
      <c r="GVT2" s="9" t="s">
        <v>17763</v>
      </c>
      <c r="GVU2" s="9" t="s">
        <v>17764</v>
      </c>
      <c r="GVV2" s="9" t="s">
        <v>17765</v>
      </c>
      <c r="GVW2" s="9" t="s">
        <v>17766</v>
      </c>
      <c r="GVX2" s="9" t="s">
        <v>17767</v>
      </c>
      <c r="GVY2" s="9" t="s">
        <v>17768</v>
      </c>
      <c r="GVZ2" s="9" t="s">
        <v>17769</v>
      </c>
      <c r="GWA2" s="9" t="s">
        <v>17770</v>
      </c>
      <c r="GWB2" s="9" t="s">
        <v>17771</v>
      </c>
      <c r="GWC2" s="9" t="s">
        <v>17772</v>
      </c>
      <c r="GWD2" s="9" t="s">
        <v>17773</v>
      </c>
      <c r="GWE2" s="9" t="s">
        <v>17774</v>
      </c>
      <c r="GWF2" s="9" t="s">
        <v>17775</v>
      </c>
      <c r="GWG2" s="9" t="s">
        <v>17776</v>
      </c>
      <c r="GWH2" s="9" t="s">
        <v>17777</v>
      </c>
      <c r="GWI2" s="9" t="s">
        <v>17778</v>
      </c>
      <c r="GWJ2" s="9" t="s">
        <v>17779</v>
      </c>
      <c r="GWK2" s="9" t="s">
        <v>17780</v>
      </c>
      <c r="GWL2" s="9" t="s">
        <v>17781</v>
      </c>
      <c r="GWM2" s="9" t="s">
        <v>17782</v>
      </c>
      <c r="GWN2" s="9" t="s">
        <v>17783</v>
      </c>
      <c r="GWO2" s="9" t="s">
        <v>17784</v>
      </c>
      <c r="GWP2" s="9" t="s">
        <v>17785</v>
      </c>
      <c r="GWQ2" s="9" t="s">
        <v>17786</v>
      </c>
      <c r="GWR2" s="9" t="s">
        <v>17787</v>
      </c>
      <c r="GWS2" s="9" t="s">
        <v>17788</v>
      </c>
      <c r="GWT2" s="9" t="s">
        <v>17789</v>
      </c>
      <c r="GWU2" s="9" t="s">
        <v>17790</v>
      </c>
      <c r="GWV2" s="9" t="s">
        <v>17791</v>
      </c>
      <c r="GWW2" s="9" t="s">
        <v>17792</v>
      </c>
      <c r="GWX2" s="9" t="s">
        <v>17793</v>
      </c>
      <c r="GWY2" s="9" t="s">
        <v>17794</v>
      </c>
      <c r="GWZ2" s="9" t="s">
        <v>17795</v>
      </c>
      <c r="GXA2" s="9" t="s">
        <v>17796</v>
      </c>
      <c r="GXB2" s="9" t="s">
        <v>17797</v>
      </c>
      <c r="GXC2" s="9" t="s">
        <v>17798</v>
      </c>
      <c r="GXD2" s="9" t="s">
        <v>17799</v>
      </c>
      <c r="GXE2" s="9" t="s">
        <v>17800</v>
      </c>
      <c r="GXF2" s="9" t="s">
        <v>16589</v>
      </c>
      <c r="GXG2" s="9" t="s">
        <v>17801</v>
      </c>
      <c r="GXH2" s="9" t="s">
        <v>17802</v>
      </c>
      <c r="GXI2" s="9" t="s">
        <v>17803</v>
      </c>
      <c r="GXJ2" s="9" t="s">
        <v>17804</v>
      </c>
      <c r="GXK2" s="9" t="s">
        <v>17805</v>
      </c>
      <c r="GXL2" s="9" t="s">
        <v>17806</v>
      </c>
      <c r="GXM2" s="9" t="s">
        <v>17807</v>
      </c>
      <c r="GXN2" s="9" t="s">
        <v>17808</v>
      </c>
      <c r="GXO2" s="9" t="s">
        <v>17809</v>
      </c>
      <c r="GXP2" s="9" t="s">
        <v>17810</v>
      </c>
      <c r="GXQ2" s="9" t="s">
        <v>17811</v>
      </c>
      <c r="GXR2" s="9" t="s">
        <v>17812</v>
      </c>
      <c r="GXS2" s="9" t="s">
        <v>17813</v>
      </c>
      <c r="GXT2" s="9" t="s">
        <v>17814</v>
      </c>
      <c r="GXU2" s="9"/>
      <c r="GXV2" s="9" t="s">
        <v>16626</v>
      </c>
      <c r="GXW2" s="9" t="s">
        <v>16627</v>
      </c>
      <c r="GXX2" s="9" t="s">
        <v>16628</v>
      </c>
      <c r="GXY2" s="9" t="s">
        <v>16629</v>
      </c>
      <c r="GXZ2" s="9" t="s">
        <v>16630</v>
      </c>
      <c r="GYA2" s="9" t="s">
        <v>16631</v>
      </c>
      <c r="GYB2" s="9" t="s">
        <v>16632</v>
      </c>
      <c r="GYC2" s="9" t="s">
        <v>16633</v>
      </c>
      <c r="GYD2" s="9" t="s">
        <v>16634</v>
      </c>
      <c r="GYE2" s="9" t="s">
        <v>16635</v>
      </c>
      <c r="GYF2" s="9" t="s">
        <v>16637</v>
      </c>
      <c r="GYG2" s="9" t="s">
        <v>16639</v>
      </c>
      <c r="GYH2" s="9" t="s">
        <v>16640</v>
      </c>
      <c r="GYI2" s="9" t="s">
        <v>16641</v>
      </c>
      <c r="GYJ2" s="9" t="s">
        <v>16642</v>
      </c>
      <c r="GYK2" s="9" t="s">
        <v>16643</v>
      </c>
      <c r="GYL2" s="9" t="s">
        <v>16644</v>
      </c>
      <c r="GYM2" s="9" t="s">
        <v>16645</v>
      </c>
      <c r="GYN2" s="9" t="s">
        <v>17815</v>
      </c>
      <c r="GYO2" s="9"/>
      <c r="GYP2" s="6" t="s">
        <v>16646</v>
      </c>
      <c r="GYQ2" s="9"/>
      <c r="GYR2" s="9" t="s">
        <v>17816</v>
      </c>
      <c r="GYS2" s="9" t="s">
        <v>17817</v>
      </c>
      <c r="GYT2" s="9" t="s">
        <v>17818</v>
      </c>
      <c r="GYU2" s="9" t="s">
        <v>17819</v>
      </c>
      <c r="GYV2" s="9" t="s">
        <v>17820</v>
      </c>
      <c r="GYW2" s="9"/>
      <c r="GYX2" s="6" t="s">
        <v>12138</v>
      </c>
      <c r="GYY2" s="9" t="s">
        <v>14966</v>
      </c>
      <c r="GYZ2" s="9" t="s">
        <v>17821</v>
      </c>
      <c r="GZA2" s="9" t="s">
        <v>17822</v>
      </c>
      <c r="GZB2" s="9" t="s">
        <v>15032</v>
      </c>
      <c r="GZC2" s="9" t="s">
        <v>17823</v>
      </c>
      <c r="GZD2" s="9" t="s">
        <v>15035</v>
      </c>
      <c r="GZE2" s="9" t="s">
        <v>17824</v>
      </c>
      <c r="GZF2" s="9"/>
      <c r="GZG2" s="9"/>
      <c r="GZH2" s="6" t="s">
        <v>13361</v>
      </c>
      <c r="GZI2" s="9"/>
      <c r="GZJ2" s="9" t="s">
        <v>17825</v>
      </c>
      <c r="GZK2" s="9" t="s">
        <v>17826</v>
      </c>
      <c r="GZL2" s="9" t="s">
        <v>17827</v>
      </c>
      <c r="GZM2" s="9" t="s">
        <v>17828</v>
      </c>
      <c r="GZN2" s="9"/>
      <c r="GZO2" s="9"/>
      <c r="GZP2" s="6" t="s">
        <v>17829</v>
      </c>
      <c r="GZQ2" s="9" t="s">
        <v>17830</v>
      </c>
      <c r="GZR2" s="9" t="s">
        <v>17831</v>
      </c>
      <c r="GZS2" s="9" t="s">
        <v>17832</v>
      </c>
      <c r="GZT2" s="9" t="s">
        <v>17833</v>
      </c>
      <c r="GZU2" s="9" t="s">
        <v>17834</v>
      </c>
      <c r="GZV2" s="9" t="s">
        <v>17835</v>
      </c>
      <c r="GZW2" s="9" t="s">
        <v>17836</v>
      </c>
      <c r="GZX2" s="9" t="s">
        <v>17837</v>
      </c>
      <c r="GZY2" s="9" t="s">
        <v>17838</v>
      </c>
      <c r="GZZ2" s="6" t="s">
        <v>17839</v>
      </c>
      <c r="HAA2" s="9"/>
      <c r="HAB2" s="9" t="s">
        <v>17840</v>
      </c>
      <c r="HAC2" s="9" t="s">
        <v>17841</v>
      </c>
      <c r="HAD2" s="9" t="s">
        <v>17842</v>
      </c>
      <c r="HAE2" s="9" t="s">
        <v>17843</v>
      </c>
      <c r="HAF2" s="9"/>
      <c r="HAG2" s="9"/>
      <c r="HAH2" s="6" t="s">
        <v>17844</v>
      </c>
      <c r="HAI2" s="9"/>
      <c r="HAJ2" s="9"/>
      <c r="HAK2" s="9"/>
      <c r="HAL2" s="9"/>
      <c r="HAM2" s="9"/>
      <c r="HAN2" s="9"/>
      <c r="HAO2" s="9"/>
      <c r="HAP2" s="9"/>
      <c r="HAQ2" s="9"/>
      <c r="HAR2" s="9"/>
      <c r="HAS2" s="9"/>
      <c r="HAT2" s="9" t="s">
        <v>17845</v>
      </c>
      <c r="HAU2" s="9" t="s">
        <v>17846</v>
      </c>
      <c r="HAV2" s="9" t="s">
        <v>17847</v>
      </c>
      <c r="HAW2" s="9" t="s">
        <v>17848</v>
      </c>
      <c r="HAX2" s="9"/>
      <c r="HAY2" s="9"/>
      <c r="HAZ2" s="6" t="s">
        <v>17849</v>
      </c>
      <c r="HBA2" s="9"/>
      <c r="HBB2" s="9"/>
      <c r="HBC2" s="9"/>
      <c r="HBD2" s="9"/>
      <c r="HBE2" s="9"/>
      <c r="HBF2" s="9"/>
      <c r="HBG2" s="9"/>
      <c r="HBH2" s="9"/>
      <c r="HBI2" s="9"/>
      <c r="HBJ2" s="9"/>
      <c r="HBK2" s="9"/>
      <c r="HBL2" s="9" t="s">
        <v>17850</v>
      </c>
      <c r="HBM2" s="9" t="s">
        <v>17851</v>
      </c>
      <c r="HBN2" s="9" t="s">
        <v>17852</v>
      </c>
      <c r="HBO2" s="9" t="s">
        <v>17853</v>
      </c>
      <c r="HBP2" s="9"/>
      <c r="HBQ2" s="9"/>
      <c r="HBR2" s="6" t="s">
        <v>17854</v>
      </c>
      <c r="HBS2" s="9"/>
      <c r="HBT2" s="9"/>
      <c r="HBU2" s="9"/>
      <c r="HBV2" s="9"/>
      <c r="HBW2" s="9"/>
      <c r="HBX2" s="9"/>
      <c r="HBY2" s="9"/>
      <c r="HBZ2" s="9"/>
      <c r="HCA2" s="9"/>
      <c r="HCB2" s="9"/>
      <c r="HCC2" s="9"/>
      <c r="HCD2" s="9" t="s">
        <v>17855</v>
      </c>
      <c r="HCE2" s="9" t="s">
        <v>17856</v>
      </c>
      <c r="HCF2" s="9" t="s">
        <v>17857</v>
      </c>
      <c r="HCG2" s="9" t="s">
        <v>17858</v>
      </c>
      <c r="HCH2" s="9" t="s">
        <v>17859</v>
      </c>
      <c r="HCI2" s="9" t="s">
        <v>17860</v>
      </c>
      <c r="HCJ2" s="9" t="s">
        <v>17861</v>
      </c>
      <c r="HCK2" s="9" t="s">
        <v>17862</v>
      </c>
      <c r="HCL2" s="9" t="s">
        <v>17863</v>
      </c>
      <c r="HCM2" s="9" t="s">
        <v>17864</v>
      </c>
      <c r="HCN2" s="9" t="s">
        <v>17865</v>
      </c>
      <c r="HCO2" s="9" t="s">
        <v>17866</v>
      </c>
      <c r="HCP2" s="9" t="s">
        <v>17867</v>
      </c>
      <c r="HCQ2" s="9" t="s">
        <v>17868</v>
      </c>
      <c r="HCR2" s="9" t="s">
        <v>17869</v>
      </c>
      <c r="HCS2" s="9" t="s">
        <v>17870</v>
      </c>
      <c r="HCT2" s="9" t="s">
        <v>17871</v>
      </c>
      <c r="HCU2" s="9" t="s">
        <v>17872</v>
      </c>
      <c r="HCV2" s="9" t="s">
        <v>17873</v>
      </c>
      <c r="HCW2" s="9" t="s">
        <v>17874</v>
      </c>
      <c r="HCX2" s="9" t="s">
        <v>17875</v>
      </c>
      <c r="HCY2" s="9" t="s">
        <v>17876</v>
      </c>
      <c r="HCZ2" s="9" t="s">
        <v>17877</v>
      </c>
      <c r="HDA2" s="9" t="s">
        <v>17878</v>
      </c>
      <c r="HDB2" s="9" t="s">
        <v>17879</v>
      </c>
      <c r="HDC2" s="9" t="s">
        <v>17880</v>
      </c>
      <c r="HDD2" s="9" t="s">
        <v>17881</v>
      </c>
      <c r="HDE2" s="9" t="s">
        <v>17882</v>
      </c>
      <c r="HDF2" s="9" t="s">
        <v>17883</v>
      </c>
      <c r="HDG2" s="9" t="s">
        <v>17884</v>
      </c>
      <c r="HDH2" s="9" t="s">
        <v>17885</v>
      </c>
      <c r="HDI2" s="9" t="s">
        <v>17886</v>
      </c>
      <c r="HDJ2" s="9" t="s">
        <v>17887</v>
      </c>
      <c r="HDK2" s="9" t="s">
        <v>17888</v>
      </c>
      <c r="HDL2" s="9" t="s">
        <v>17889</v>
      </c>
      <c r="HDM2" s="9" t="s">
        <v>17890</v>
      </c>
      <c r="HDN2" s="9" t="s">
        <v>17891</v>
      </c>
      <c r="HDO2" s="9" t="s">
        <v>17892</v>
      </c>
      <c r="HDP2" s="9" t="s">
        <v>17893</v>
      </c>
      <c r="HDQ2" s="9" t="s">
        <v>17894</v>
      </c>
      <c r="HDR2" s="9" t="s">
        <v>17895</v>
      </c>
      <c r="HDS2" s="9" t="s">
        <v>17896</v>
      </c>
      <c r="HDT2" s="9"/>
      <c r="HDU2" s="9" t="s">
        <v>17822</v>
      </c>
      <c r="HDV2" s="9" t="s">
        <v>17897</v>
      </c>
      <c r="HDW2" s="9" t="s">
        <v>17823</v>
      </c>
      <c r="HDX2" s="9" t="s">
        <v>17898</v>
      </c>
      <c r="HDY2" s="9" t="s">
        <v>17824</v>
      </c>
      <c r="HDZ2" s="9"/>
      <c r="HEA2" s="9" t="s">
        <v>17899</v>
      </c>
      <c r="HEB2" s="9" t="s">
        <v>17900</v>
      </c>
      <c r="HEC2" s="9" t="s">
        <v>17901</v>
      </c>
      <c r="HED2" s="9" t="s">
        <v>17902</v>
      </c>
      <c r="HEE2" s="9" t="s">
        <v>17903</v>
      </c>
      <c r="HEF2" s="9" t="s">
        <v>17904</v>
      </c>
      <c r="HEG2" s="9" t="s">
        <v>17905</v>
      </c>
      <c r="HEH2" s="9" t="s">
        <v>17906</v>
      </c>
      <c r="HEI2" s="9" t="s">
        <v>17907</v>
      </c>
      <c r="HEJ2" s="9" t="s">
        <v>17908</v>
      </c>
      <c r="HEK2" s="9" t="s">
        <v>17909</v>
      </c>
      <c r="HEL2" s="9" t="s">
        <v>17910</v>
      </c>
      <c r="HEM2" s="9" t="s">
        <v>17911</v>
      </c>
      <c r="HEN2" s="9" t="s">
        <v>17912</v>
      </c>
      <c r="HEO2" s="9" t="s">
        <v>17913</v>
      </c>
      <c r="HEP2" s="9" t="s">
        <v>17914</v>
      </c>
      <c r="HEQ2" s="9" t="s">
        <v>17915</v>
      </c>
      <c r="HER2" s="9" t="s">
        <v>17916</v>
      </c>
      <c r="HES2" s="9" t="s">
        <v>17917</v>
      </c>
      <c r="HET2" s="9" t="s">
        <v>17918</v>
      </c>
      <c r="HEU2" s="9"/>
      <c r="HEV2" s="9" t="s">
        <v>17832</v>
      </c>
      <c r="HEW2" s="9" t="s">
        <v>17919</v>
      </c>
      <c r="HEX2" s="9" t="s">
        <v>17834</v>
      </c>
      <c r="HEY2" s="9" t="s">
        <v>17920</v>
      </c>
      <c r="HEZ2" s="9" t="s">
        <v>17836</v>
      </c>
      <c r="HFA2" s="9" t="s">
        <v>17838</v>
      </c>
      <c r="HFB2" s="9"/>
      <c r="HFC2" s="9" t="s">
        <v>17921</v>
      </c>
      <c r="HFD2" s="9" t="s">
        <v>17922</v>
      </c>
      <c r="HFE2" s="9" t="s">
        <v>17923</v>
      </c>
      <c r="HFF2" s="9" t="s">
        <v>17924</v>
      </c>
      <c r="HFG2" s="9" t="s">
        <v>17925</v>
      </c>
      <c r="HFH2" s="9" t="s">
        <v>17926</v>
      </c>
      <c r="HFI2" s="9" t="s">
        <v>17927</v>
      </c>
      <c r="HFJ2" s="9" t="s">
        <v>17928</v>
      </c>
      <c r="HFK2" s="9" t="s">
        <v>17929</v>
      </c>
      <c r="HFL2" s="9" t="s">
        <v>17930</v>
      </c>
      <c r="HFM2" s="9" t="s">
        <v>17931</v>
      </c>
      <c r="HFN2" s="9" t="s">
        <v>17932</v>
      </c>
      <c r="HFO2" s="9" t="s">
        <v>17933</v>
      </c>
      <c r="HFP2" s="9" t="s">
        <v>17934</v>
      </c>
      <c r="HFQ2" s="9" t="s">
        <v>17935</v>
      </c>
      <c r="HFR2" s="9" t="s">
        <v>17936</v>
      </c>
      <c r="HFS2" s="9" t="s">
        <v>17937</v>
      </c>
      <c r="HFT2" s="9" t="s">
        <v>17938</v>
      </c>
      <c r="HFU2" s="9" t="s">
        <v>17939</v>
      </c>
      <c r="HFV2" s="9" t="s">
        <v>17940</v>
      </c>
      <c r="HFW2" s="9"/>
      <c r="HFX2" s="9"/>
      <c r="HFY2" s="9"/>
      <c r="HFZ2" s="9"/>
      <c r="HGA2" s="9"/>
      <c r="HGB2" s="9"/>
      <c r="HGC2" s="9"/>
      <c r="HGD2" s="9"/>
      <c r="HGE2" s="9" t="s">
        <v>17941</v>
      </c>
      <c r="HGF2" s="9" t="s">
        <v>17942</v>
      </c>
      <c r="HGG2" s="9" t="s">
        <v>17943</v>
      </c>
      <c r="HGH2" s="9" t="s">
        <v>17944</v>
      </c>
      <c r="HGI2" s="9" t="s">
        <v>17945</v>
      </c>
      <c r="HGJ2" s="9" t="s">
        <v>17946</v>
      </c>
      <c r="HGK2" s="9" t="s">
        <v>17947</v>
      </c>
      <c r="HGL2" s="9" t="s">
        <v>17948</v>
      </c>
      <c r="HGM2" s="9" t="s">
        <v>17949</v>
      </c>
      <c r="HGN2" s="9" t="s">
        <v>17950</v>
      </c>
      <c r="HGO2" s="9" t="s">
        <v>17951</v>
      </c>
      <c r="HGP2" s="9" t="s">
        <v>17952</v>
      </c>
      <c r="HGQ2" s="9" t="s">
        <v>17953</v>
      </c>
      <c r="HGR2" s="9" t="s">
        <v>17954</v>
      </c>
      <c r="HGS2" s="9" t="s">
        <v>17955</v>
      </c>
      <c r="HGT2" s="9" t="s">
        <v>17956</v>
      </c>
      <c r="HGU2" s="9" t="s">
        <v>17957</v>
      </c>
      <c r="HGV2" s="9" t="s">
        <v>17958</v>
      </c>
      <c r="HGW2" s="9" t="s">
        <v>17959</v>
      </c>
      <c r="HGX2" s="9" t="s">
        <v>17960</v>
      </c>
      <c r="HGY2" s="9"/>
      <c r="HGZ2" s="9"/>
      <c r="HHA2" s="9"/>
      <c r="HHB2" s="9"/>
      <c r="HHC2" s="9"/>
      <c r="HHD2" s="9"/>
      <c r="HHE2" s="9"/>
      <c r="HHF2" s="9"/>
      <c r="HHG2" s="9" t="s">
        <v>17961</v>
      </c>
      <c r="HHH2" s="9" t="s">
        <v>17962</v>
      </c>
      <c r="HHI2" s="9" t="s">
        <v>17963</v>
      </c>
      <c r="HHJ2" s="9" t="s">
        <v>17964</v>
      </c>
      <c r="HHK2" s="9" t="s">
        <v>17965</v>
      </c>
      <c r="HHL2" s="9" t="s">
        <v>17966</v>
      </c>
      <c r="HHM2" s="9" t="s">
        <v>17967</v>
      </c>
      <c r="HHN2" s="9" t="s">
        <v>17968</v>
      </c>
      <c r="HHO2" s="9" t="s">
        <v>17969</v>
      </c>
      <c r="HHP2" s="9" t="s">
        <v>17970</v>
      </c>
      <c r="HHQ2" s="9" t="s">
        <v>17971</v>
      </c>
      <c r="HHR2" s="9" t="s">
        <v>17972</v>
      </c>
      <c r="HHS2" s="9" t="s">
        <v>17973</v>
      </c>
      <c r="HHT2" s="9" t="s">
        <v>17974</v>
      </c>
      <c r="HHU2" s="9" t="s">
        <v>17975</v>
      </c>
      <c r="HHV2" s="9" t="s">
        <v>17976</v>
      </c>
      <c r="HHW2" s="9" t="s">
        <v>17977</v>
      </c>
      <c r="HHX2" s="9" t="s">
        <v>17978</v>
      </c>
      <c r="HHY2" s="9" t="s">
        <v>17979</v>
      </c>
      <c r="HHZ2" s="9" t="s">
        <v>17980</v>
      </c>
      <c r="HIA2" s="9"/>
      <c r="HIB2" s="9"/>
      <c r="HIC2" s="9"/>
      <c r="HID2" s="9"/>
      <c r="HIE2" s="9"/>
      <c r="HIF2" s="9"/>
      <c r="HIG2" s="9"/>
      <c r="HIH2" s="9"/>
      <c r="HII2" s="6" t="s">
        <v>13508</v>
      </c>
      <c r="HIJ2" s="6" t="s">
        <v>13510</v>
      </c>
      <c r="HIK2" s="6" t="s">
        <v>13512</v>
      </c>
      <c r="HIL2" s="6" t="s">
        <v>13514</v>
      </c>
      <c r="HIM2" s="6" t="s">
        <v>13516</v>
      </c>
      <c r="HIN2" s="6" t="s">
        <v>13518</v>
      </c>
      <c r="HIO2" s="6" t="s">
        <v>13520</v>
      </c>
      <c r="HIP2" s="6" t="s">
        <v>13522</v>
      </c>
      <c r="HIQ2" s="6" t="s">
        <v>13524</v>
      </c>
      <c r="HIR2" s="6" t="s">
        <v>13526</v>
      </c>
      <c r="HIS2" s="6" t="s">
        <v>13528</v>
      </c>
      <c r="HIT2" s="6" t="s">
        <v>13530</v>
      </c>
      <c r="HIU2" s="6" t="s">
        <v>13532</v>
      </c>
      <c r="HIV2" s="6" t="s">
        <v>13534</v>
      </c>
      <c r="HIW2" s="6" t="s">
        <v>13536</v>
      </c>
      <c r="HIX2" s="6" t="s">
        <v>13538</v>
      </c>
      <c r="HIY2" s="6" t="s">
        <v>13540</v>
      </c>
      <c r="HIZ2" s="6" t="s">
        <v>13528</v>
      </c>
      <c r="HJA2" s="6" t="s">
        <v>13530</v>
      </c>
      <c r="HJB2" s="6" t="s">
        <v>13532</v>
      </c>
      <c r="HJC2" s="6" t="s">
        <v>13534</v>
      </c>
      <c r="HJD2" s="6" t="s">
        <v>13536</v>
      </c>
      <c r="HJE2" s="6" t="s">
        <v>13538</v>
      </c>
      <c r="HJF2" s="6" t="s">
        <v>13548</v>
      </c>
      <c r="HJG2" s="6" t="s">
        <v>13550</v>
      </c>
      <c r="HJH2" s="6" t="s">
        <v>13552</v>
      </c>
      <c r="HJI2" s="6" t="s">
        <v>13554</v>
      </c>
      <c r="HJJ2" s="6" t="s">
        <v>13556</v>
      </c>
      <c r="HJK2" s="6" t="s">
        <v>13559</v>
      </c>
      <c r="HJL2" s="9"/>
      <c r="HJM2" s="9" t="s">
        <v>17981</v>
      </c>
      <c r="HJN2" s="9" t="s">
        <v>17982</v>
      </c>
      <c r="HJO2" s="9" t="s">
        <v>17983</v>
      </c>
      <c r="HJP2" s="9"/>
      <c r="HJQ2" s="9" t="s">
        <v>17984</v>
      </c>
      <c r="HJR2" s="9" t="s">
        <v>17985</v>
      </c>
      <c r="HJS2" s="9"/>
      <c r="HJT2" s="9" t="s">
        <v>17986</v>
      </c>
      <c r="HJU2" s="9" t="s">
        <v>17987</v>
      </c>
      <c r="HJV2" s="9" t="s">
        <v>17988</v>
      </c>
      <c r="HJW2" s="9"/>
      <c r="HJX2" s="9" t="s">
        <v>17989</v>
      </c>
      <c r="HJY2" s="9" t="s">
        <v>17990</v>
      </c>
      <c r="HJZ2" s="9"/>
      <c r="HKA2" s="9" t="s">
        <v>17991</v>
      </c>
      <c r="HKB2" s="9" t="s">
        <v>17992</v>
      </c>
      <c r="HKC2" s="9" t="s">
        <v>17993</v>
      </c>
      <c r="HKD2" s="10"/>
      <c r="HKE2" s="9" t="s">
        <v>14968</v>
      </c>
      <c r="HKF2" s="9" t="s">
        <v>14969</v>
      </c>
      <c r="HKG2" s="9" t="s">
        <v>14970</v>
      </c>
      <c r="HKH2" s="9" t="s">
        <v>14971</v>
      </c>
      <c r="HKI2" s="9" t="s">
        <v>14972</v>
      </c>
      <c r="HKJ2" s="9" t="s">
        <v>14973</v>
      </c>
      <c r="HKK2" s="9" t="s">
        <v>14975</v>
      </c>
      <c r="HKL2" s="9" t="s">
        <v>14976</v>
      </c>
      <c r="HKM2" s="9" t="s">
        <v>14977</v>
      </c>
      <c r="HKN2" s="9" t="s">
        <v>14978</v>
      </c>
      <c r="HKO2" s="11" t="s">
        <v>15090</v>
      </c>
      <c r="HKP2" s="9" t="s">
        <v>14979</v>
      </c>
      <c r="HKQ2" s="9" t="s">
        <v>14980</v>
      </c>
      <c r="HKR2" s="9" t="s">
        <v>14981</v>
      </c>
      <c r="HKS2" s="9" t="s">
        <v>14982</v>
      </c>
      <c r="HKT2" s="9" t="s">
        <v>14983</v>
      </c>
      <c r="HKU2" s="9" t="s">
        <v>14984</v>
      </c>
      <c r="HKV2" s="9" t="s">
        <v>14985</v>
      </c>
      <c r="HKW2" s="9" t="s">
        <v>14986</v>
      </c>
      <c r="HKX2" s="9" t="s">
        <v>14987</v>
      </c>
      <c r="HKY2" s="9" t="s">
        <v>14988</v>
      </c>
      <c r="HKZ2" s="9" t="s">
        <v>14989</v>
      </c>
      <c r="HLA2" s="9" t="s">
        <v>14990</v>
      </c>
      <c r="HLB2" s="9" t="s">
        <v>14991</v>
      </c>
      <c r="HLC2" s="9" t="s">
        <v>14992</v>
      </c>
      <c r="HLD2" s="9" t="s">
        <v>14993</v>
      </c>
      <c r="HLE2" s="9" t="s">
        <v>14994</v>
      </c>
      <c r="HLF2" s="9" t="s">
        <v>14995</v>
      </c>
      <c r="HLG2" s="9" t="s">
        <v>14996</v>
      </c>
      <c r="HLH2" s="9" t="s">
        <v>14997</v>
      </c>
      <c r="HLI2" s="9" t="s">
        <v>14998</v>
      </c>
      <c r="HLJ2" s="9" t="s">
        <v>14999</v>
      </c>
      <c r="HLK2" s="9" t="s">
        <v>15000</v>
      </c>
      <c r="HLL2" s="9" t="s">
        <v>15001</v>
      </c>
      <c r="HLM2" s="9" t="s">
        <v>15002</v>
      </c>
      <c r="HLN2" s="9" t="s">
        <v>15003</v>
      </c>
      <c r="HLO2" s="9" t="s">
        <v>15004</v>
      </c>
      <c r="HLP2" s="9" t="s">
        <v>15005</v>
      </c>
      <c r="HLQ2" s="9" t="s">
        <v>15006</v>
      </c>
      <c r="HLR2" s="9" t="s">
        <v>15007</v>
      </c>
      <c r="HLS2" s="9" t="s">
        <v>15008</v>
      </c>
      <c r="HLT2" s="9" t="s">
        <v>15009</v>
      </c>
      <c r="HLU2" s="9" t="s">
        <v>15011</v>
      </c>
      <c r="HLV2" s="9" t="s">
        <v>15012</v>
      </c>
      <c r="HLW2" s="9" t="s">
        <v>15013</v>
      </c>
      <c r="HLX2" s="9" t="s">
        <v>15014</v>
      </c>
      <c r="HLY2" s="9" t="s">
        <v>15015</v>
      </c>
      <c r="HLZ2" s="9" t="s">
        <v>15016</v>
      </c>
      <c r="HMA2" s="9" t="s">
        <v>15017</v>
      </c>
      <c r="HMB2" s="9" t="s">
        <v>15018</v>
      </c>
      <c r="HMC2" s="9" t="s">
        <v>15019</v>
      </c>
      <c r="HMD2" s="9" t="s">
        <v>15020</v>
      </c>
      <c r="HME2" s="9" t="s">
        <v>15021</v>
      </c>
      <c r="HMF2" s="9" t="s">
        <v>15022</v>
      </c>
      <c r="HMG2" s="9" t="s">
        <v>15023</v>
      </c>
      <c r="HMH2" s="9" t="s">
        <v>15024</v>
      </c>
      <c r="HMI2" s="9" t="s">
        <v>15025</v>
      </c>
      <c r="HMJ2" s="9" t="s">
        <v>15026</v>
      </c>
      <c r="HMK2" s="9" t="s">
        <v>15027</v>
      </c>
      <c r="HML2" s="9" t="s">
        <v>15028</v>
      </c>
      <c r="HMM2" s="9" t="s">
        <v>15029</v>
      </c>
      <c r="HMN2" s="9" t="s">
        <v>15030</v>
      </c>
      <c r="HMO2" s="9" t="s">
        <v>15031</v>
      </c>
      <c r="HMP2" s="11" t="s">
        <v>15033</v>
      </c>
      <c r="HMQ2" s="11" t="s">
        <v>15034</v>
      </c>
      <c r="HMR2" s="11" t="s">
        <v>15091</v>
      </c>
      <c r="HMS2" s="11" t="s">
        <v>15043</v>
      </c>
      <c r="HMT2" s="11" t="s">
        <v>15044</v>
      </c>
      <c r="HMU2" s="11" t="s">
        <v>15045</v>
      </c>
      <c r="HMV2" s="11" t="s">
        <v>15046</v>
      </c>
      <c r="HMW2" s="12" t="s">
        <v>15049</v>
      </c>
      <c r="HMX2" s="12" t="s">
        <v>15050</v>
      </c>
      <c r="HMY2" s="12" t="s">
        <v>15051</v>
      </c>
      <c r="HMZ2" s="12" t="s">
        <v>15052</v>
      </c>
      <c r="HNA2" s="11" t="s">
        <v>15061</v>
      </c>
      <c r="HNB2" s="11" t="s">
        <v>15062</v>
      </c>
      <c r="HNC2" s="11" t="s">
        <v>15104</v>
      </c>
      <c r="HND2" s="11" t="s">
        <v>15063</v>
      </c>
      <c r="HNE2" s="9" t="s">
        <v>15065</v>
      </c>
      <c r="HNF2" s="9" t="s">
        <v>15066</v>
      </c>
      <c r="HNG2" s="11" t="s">
        <v>15105</v>
      </c>
      <c r="HNH2" s="11" t="s">
        <v>15071</v>
      </c>
      <c r="HNI2" s="11" t="s">
        <v>15072</v>
      </c>
      <c r="HNJ2" s="11" t="s">
        <v>15073</v>
      </c>
      <c r="HNK2" s="11" t="s">
        <v>15074</v>
      </c>
      <c r="HNL2" s="12" t="s">
        <v>15078</v>
      </c>
      <c r="HNM2" s="12" t="s">
        <v>15079</v>
      </c>
      <c r="HNN2" s="12" t="s">
        <v>15080</v>
      </c>
      <c r="HNO2" s="12" t="s">
        <v>15081</v>
      </c>
      <c r="HNP2" s="9"/>
      <c r="HNQ2" s="9" t="s">
        <v>14968</v>
      </c>
      <c r="HNR2" s="9" t="s">
        <v>14969</v>
      </c>
      <c r="HNS2" s="9" t="s">
        <v>14970</v>
      </c>
      <c r="HNT2" s="9" t="s">
        <v>14971</v>
      </c>
      <c r="HNU2" s="9" t="s">
        <v>14972</v>
      </c>
      <c r="HNV2" s="9" t="s">
        <v>14973</v>
      </c>
      <c r="HNW2" s="9" t="s">
        <v>14975</v>
      </c>
      <c r="HNX2" s="9" t="s">
        <v>14976</v>
      </c>
      <c r="HNY2" s="9" t="s">
        <v>14977</v>
      </c>
      <c r="HNZ2" s="9" t="s">
        <v>14978</v>
      </c>
      <c r="HOA2" s="11" t="s">
        <v>15090</v>
      </c>
      <c r="HOB2" s="9" t="s">
        <v>14979</v>
      </c>
      <c r="HOC2" s="9" t="s">
        <v>14980</v>
      </c>
      <c r="HOD2" s="9" t="s">
        <v>14981</v>
      </c>
      <c r="HOE2" s="9" t="s">
        <v>14982</v>
      </c>
      <c r="HOF2" s="9" t="s">
        <v>14983</v>
      </c>
      <c r="HOG2" s="9" t="s">
        <v>14984</v>
      </c>
      <c r="HOH2" s="9" t="s">
        <v>14985</v>
      </c>
      <c r="HOI2" s="9" t="s">
        <v>14986</v>
      </c>
      <c r="HOJ2" s="9" t="s">
        <v>14987</v>
      </c>
      <c r="HOK2" s="9" t="s">
        <v>14988</v>
      </c>
      <c r="HOL2" s="9" t="s">
        <v>14989</v>
      </c>
      <c r="HOM2" s="9" t="s">
        <v>14990</v>
      </c>
      <c r="HON2" s="9" t="s">
        <v>14991</v>
      </c>
      <c r="HOO2" s="9" t="s">
        <v>14992</v>
      </c>
      <c r="HOP2" s="9" t="s">
        <v>14993</v>
      </c>
      <c r="HOQ2" s="9" t="s">
        <v>14994</v>
      </c>
      <c r="HOR2" s="9" t="s">
        <v>14995</v>
      </c>
      <c r="HOS2" s="9" t="s">
        <v>14996</v>
      </c>
      <c r="HOT2" s="9" t="s">
        <v>14997</v>
      </c>
      <c r="HOU2" s="9" t="s">
        <v>14998</v>
      </c>
      <c r="HOV2" s="9" t="s">
        <v>14999</v>
      </c>
      <c r="HOW2" s="9" t="s">
        <v>15000</v>
      </c>
      <c r="HOX2" s="9" t="s">
        <v>15001</v>
      </c>
      <c r="HOY2" s="9" t="s">
        <v>15002</v>
      </c>
      <c r="HOZ2" s="9" t="s">
        <v>15003</v>
      </c>
      <c r="HPA2" s="9" t="s">
        <v>15004</v>
      </c>
      <c r="HPB2" s="9" t="s">
        <v>15005</v>
      </c>
      <c r="HPC2" s="9" t="s">
        <v>15006</v>
      </c>
      <c r="HPD2" s="9" t="s">
        <v>15007</v>
      </c>
      <c r="HPE2" s="9" t="s">
        <v>15008</v>
      </c>
      <c r="HPF2" s="9" t="s">
        <v>15009</v>
      </c>
      <c r="HPG2" s="9" t="s">
        <v>15011</v>
      </c>
      <c r="HPH2" s="9" t="s">
        <v>15012</v>
      </c>
      <c r="HPI2" s="9" t="s">
        <v>15013</v>
      </c>
      <c r="HPJ2" s="9" t="s">
        <v>15014</v>
      </c>
      <c r="HPK2" s="9" t="s">
        <v>15015</v>
      </c>
      <c r="HPL2" s="9" t="s">
        <v>15016</v>
      </c>
      <c r="HPM2" s="9" t="s">
        <v>15017</v>
      </c>
      <c r="HPN2" s="9" t="s">
        <v>15018</v>
      </c>
      <c r="HPO2" s="9" t="s">
        <v>15019</v>
      </c>
      <c r="HPP2" s="9" t="s">
        <v>15020</v>
      </c>
      <c r="HPQ2" s="9" t="s">
        <v>15021</v>
      </c>
      <c r="HPR2" s="9" t="s">
        <v>15022</v>
      </c>
      <c r="HPS2" s="9" t="s">
        <v>15023</v>
      </c>
      <c r="HPT2" s="9" t="s">
        <v>15024</v>
      </c>
      <c r="HPU2" s="9" t="s">
        <v>15025</v>
      </c>
      <c r="HPV2" s="9" t="s">
        <v>15026</v>
      </c>
      <c r="HPW2" s="9" t="s">
        <v>15027</v>
      </c>
      <c r="HPX2" s="9" t="s">
        <v>15028</v>
      </c>
      <c r="HPY2" s="9" t="s">
        <v>15029</v>
      </c>
      <c r="HPZ2" s="9" t="s">
        <v>15030</v>
      </c>
      <c r="HQA2" s="9" t="s">
        <v>15031</v>
      </c>
      <c r="HQB2" s="11" t="s">
        <v>15033</v>
      </c>
      <c r="HQC2" s="11" t="s">
        <v>15034</v>
      </c>
      <c r="HQD2" s="11" t="s">
        <v>15091</v>
      </c>
      <c r="HQE2" s="11" t="s">
        <v>15043</v>
      </c>
      <c r="HQF2" s="11" t="s">
        <v>15044</v>
      </c>
      <c r="HQG2" s="11" t="s">
        <v>15045</v>
      </c>
      <c r="HQH2" s="11" t="s">
        <v>15046</v>
      </c>
      <c r="HQI2" s="12" t="s">
        <v>15049</v>
      </c>
      <c r="HQJ2" s="12" t="s">
        <v>15050</v>
      </c>
      <c r="HQK2" s="12" t="s">
        <v>15051</v>
      </c>
      <c r="HQL2" s="12" t="s">
        <v>15052</v>
      </c>
      <c r="HQM2" s="11" t="s">
        <v>15061</v>
      </c>
      <c r="HQN2" s="11" t="s">
        <v>15062</v>
      </c>
      <c r="HQO2" s="11" t="s">
        <v>15104</v>
      </c>
      <c r="HQP2" s="11" t="s">
        <v>15063</v>
      </c>
      <c r="HQQ2" s="9" t="s">
        <v>15065</v>
      </c>
      <c r="HQR2" s="9" t="s">
        <v>15066</v>
      </c>
      <c r="HQS2" s="11" t="s">
        <v>15105</v>
      </c>
      <c r="HQT2" s="11" t="s">
        <v>15071</v>
      </c>
      <c r="HQU2" s="11" t="s">
        <v>15072</v>
      </c>
      <c r="HQV2" s="11" t="s">
        <v>15073</v>
      </c>
      <c r="HQW2" s="11" t="s">
        <v>15074</v>
      </c>
      <c r="HQX2" s="12" t="s">
        <v>15078</v>
      </c>
      <c r="HQY2" s="12" t="s">
        <v>15079</v>
      </c>
      <c r="HQZ2" s="12" t="s">
        <v>15080</v>
      </c>
      <c r="HRA2" s="12" t="s">
        <v>15081</v>
      </c>
      <c r="HRB2" s="9"/>
      <c r="HRC2" s="9" t="s">
        <v>14968</v>
      </c>
      <c r="HRD2" s="9" t="s">
        <v>14969</v>
      </c>
      <c r="HRE2" s="9" t="s">
        <v>14970</v>
      </c>
      <c r="HRF2" s="9" t="s">
        <v>14971</v>
      </c>
      <c r="HRG2" s="9" t="s">
        <v>14972</v>
      </c>
      <c r="HRH2" s="9" t="s">
        <v>14973</v>
      </c>
      <c r="HRI2" s="9" t="s">
        <v>14975</v>
      </c>
      <c r="HRJ2" s="9" t="s">
        <v>14976</v>
      </c>
      <c r="HRK2" s="9" t="s">
        <v>14977</v>
      </c>
      <c r="HRL2" s="9" t="s">
        <v>14978</v>
      </c>
      <c r="HRM2" s="11" t="s">
        <v>15090</v>
      </c>
      <c r="HRN2" s="9" t="s">
        <v>14979</v>
      </c>
      <c r="HRO2" s="9" t="s">
        <v>14980</v>
      </c>
      <c r="HRP2" s="9" t="s">
        <v>14981</v>
      </c>
      <c r="HRQ2" s="9" t="s">
        <v>14982</v>
      </c>
      <c r="HRR2" s="9" t="s">
        <v>14983</v>
      </c>
      <c r="HRS2" s="9" t="s">
        <v>14984</v>
      </c>
      <c r="HRT2" s="9" t="s">
        <v>14985</v>
      </c>
      <c r="HRU2" s="9" t="s">
        <v>14986</v>
      </c>
      <c r="HRV2" s="9" t="s">
        <v>14987</v>
      </c>
      <c r="HRW2" s="9" t="s">
        <v>14988</v>
      </c>
      <c r="HRX2" s="9" t="s">
        <v>14989</v>
      </c>
      <c r="HRY2" s="9" t="s">
        <v>14990</v>
      </c>
      <c r="HRZ2" s="9" t="s">
        <v>14991</v>
      </c>
      <c r="HSA2" s="9" t="s">
        <v>14992</v>
      </c>
      <c r="HSB2" s="9" t="s">
        <v>14993</v>
      </c>
      <c r="HSC2" s="9" t="s">
        <v>14994</v>
      </c>
      <c r="HSD2" s="9" t="s">
        <v>14995</v>
      </c>
      <c r="HSE2" s="9" t="s">
        <v>14996</v>
      </c>
      <c r="HSF2" s="9" t="s">
        <v>14997</v>
      </c>
      <c r="HSG2" s="9" t="s">
        <v>14998</v>
      </c>
      <c r="HSH2" s="9" t="s">
        <v>14999</v>
      </c>
      <c r="HSI2" s="9" t="s">
        <v>15000</v>
      </c>
      <c r="HSJ2" s="9" t="s">
        <v>15001</v>
      </c>
      <c r="HSK2" s="9" t="s">
        <v>15002</v>
      </c>
      <c r="HSL2" s="9" t="s">
        <v>15003</v>
      </c>
      <c r="HSM2" s="9" t="s">
        <v>15004</v>
      </c>
      <c r="HSN2" s="9" t="s">
        <v>15005</v>
      </c>
      <c r="HSO2" s="9" t="s">
        <v>15006</v>
      </c>
      <c r="HSP2" s="9" t="s">
        <v>15007</v>
      </c>
      <c r="HSQ2" s="9" t="s">
        <v>15008</v>
      </c>
      <c r="HSR2" s="9" t="s">
        <v>15009</v>
      </c>
      <c r="HSS2" s="9" t="s">
        <v>15011</v>
      </c>
      <c r="HST2" s="9" t="s">
        <v>15012</v>
      </c>
      <c r="HSU2" s="9" t="s">
        <v>15013</v>
      </c>
      <c r="HSV2" s="9" t="s">
        <v>15014</v>
      </c>
      <c r="HSW2" s="9" t="s">
        <v>15015</v>
      </c>
      <c r="HSX2" s="9" t="s">
        <v>15016</v>
      </c>
      <c r="HSY2" s="9" t="s">
        <v>15017</v>
      </c>
      <c r="HSZ2" s="9" t="s">
        <v>15018</v>
      </c>
      <c r="HTA2" s="9" t="s">
        <v>15019</v>
      </c>
      <c r="HTB2" s="9" t="s">
        <v>15020</v>
      </c>
      <c r="HTC2" s="9" t="s">
        <v>15021</v>
      </c>
      <c r="HTD2" s="9" t="s">
        <v>15022</v>
      </c>
      <c r="HTE2" s="9" t="s">
        <v>15023</v>
      </c>
      <c r="HTF2" s="9" t="s">
        <v>15024</v>
      </c>
      <c r="HTG2" s="9" t="s">
        <v>15025</v>
      </c>
      <c r="HTH2" s="9" t="s">
        <v>15026</v>
      </c>
      <c r="HTI2" s="9" t="s">
        <v>15027</v>
      </c>
      <c r="HTJ2" s="9" t="s">
        <v>15028</v>
      </c>
      <c r="HTK2" s="9" t="s">
        <v>15029</v>
      </c>
      <c r="HTL2" s="9" t="s">
        <v>15030</v>
      </c>
      <c r="HTM2" s="9" t="s">
        <v>15031</v>
      </c>
      <c r="HTN2" s="11" t="s">
        <v>15033</v>
      </c>
      <c r="HTO2" s="11" t="s">
        <v>15034</v>
      </c>
      <c r="HTP2" s="11" t="s">
        <v>15091</v>
      </c>
      <c r="HTQ2" s="11" t="s">
        <v>15043</v>
      </c>
      <c r="HTR2" s="11" t="s">
        <v>15044</v>
      </c>
      <c r="HTS2" s="11" t="s">
        <v>15045</v>
      </c>
      <c r="HTT2" s="11" t="s">
        <v>15046</v>
      </c>
      <c r="HTU2" s="12" t="s">
        <v>15049</v>
      </c>
      <c r="HTV2" s="12" t="s">
        <v>15050</v>
      </c>
      <c r="HTW2" s="12" t="s">
        <v>15051</v>
      </c>
      <c r="HTX2" s="12" t="s">
        <v>15052</v>
      </c>
      <c r="HTY2" s="11" t="s">
        <v>15061</v>
      </c>
      <c r="HTZ2" s="11" t="s">
        <v>15062</v>
      </c>
      <c r="HUA2" s="11" t="s">
        <v>15104</v>
      </c>
      <c r="HUB2" s="11" t="s">
        <v>15063</v>
      </c>
      <c r="HUC2" s="9" t="s">
        <v>15065</v>
      </c>
      <c r="HUD2" s="9" t="s">
        <v>15066</v>
      </c>
      <c r="HUE2" s="11" t="s">
        <v>15105</v>
      </c>
      <c r="HUF2" s="11" t="s">
        <v>15071</v>
      </c>
      <c r="HUG2" s="11" t="s">
        <v>15072</v>
      </c>
      <c r="HUH2" s="11" t="s">
        <v>15073</v>
      </c>
      <c r="HUI2" s="11" t="s">
        <v>15074</v>
      </c>
      <c r="HUJ2" s="12" t="s">
        <v>15078</v>
      </c>
      <c r="HUK2" s="12" t="s">
        <v>15079</v>
      </c>
      <c r="HUL2" s="12" t="s">
        <v>15080</v>
      </c>
      <c r="HUM2" s="12" t="s">
        <v>15081</v>
      </c>
      <c r="HUN2" s="10"/>
      <c r="HUO2" s="9" t="s">
        <v>16993</v>
      </c>
      <c r="HUP2" s="9" t="s">
        <v>16994</v>
      </c>
      <c r="HUQ2" s="9" t="s">
        <v>17344</v>
      </c>
      <c r="HUR2" s="9" t="s">
        <v>16996</v>
      </c>
      <c r="HUS2" s="9" t="s">
        <v>16997</v>
      </c>
      <c r="HUT2" s="9" t="s">
        <v>16998</v>
      </c>
      <c r="HUU2" s="9" t="s">
        <v>17345</v>
      </c>
      <c r="HUV2" s="9" t="s">
        <v>17008</v>
      </c>
      <c r="HUW2" s="9" t="s">
        <v>17334</v>
      </c>
      <c r="HUX2" s="9" t="s">
        <v>17335</v>
      </c>
      <c r="HUY2" s="9" t="s">
        <v>17348</v>
      </c>
      <c r="HUZ2" s="9" t="s">
        <v>17336</v>
      </c>
      <c r="HVA2" s="9" t="s">
        <v>17349</v>
      </c>
      <c r="HVB2" s="9" t="s">
        <v>17337</v>
      </c>
      <c r="HVC2" s="9" t="s">
        <v>17338</v>
      </c>
      <c r="HVD2" s="9" t="s">
        <v>15070</v>
      </c>
      <c r="HVE2" s="10"/>
      <c r="HVF2" s="9" t="s">
        <v>16993</v>
      </c>
      <c r="HVG2" s="9" t="s">
        <v>16994</v>
      </c>
      <c r="HVH2" s="9" t="s">
        <v>17344</v>
      </c>
      <c r="HVI2" s="9" t="s">
        <v>16996</v>
      </c>
      <c r="HVJ2" s="9" t="s">
        <v>16997</v>
      </c>
      <c r="HVK2" s="9" t="s">
        <v>16998</v>
      </c>
      <c r="HVL2" s="9" t="s">
        <v>17345</v>
      </c>
      <c r="HVM2" s="9" t="s">
        <v>17008</v>
      </c>
      <c r="HVN2" s="9" t="s">
        <v>17334</v>
      </c>
      <c r="HVO2" s="9" t="s">
        <v>17335</v>
      </c>
      <c r="HVP2" s="9" t="s">
        <v>17348</v>
      </c>
      <c r="HVQ2" s="9" t="s">
        <v>17336</v>
      </c>
      <c r="HVR2" s="9" t="s">
        <v>17349</v>
      </c>
      <c r="HVS2" s="9" t="s">
        <v>17337</v>
      </c>
      <c r="HVT2" s="9" t="s">
        <v>17338</v>
      </c>
      <c r="HVU2" s="9" t="s">
        <v>15070</v>
      </c>
      <c r="HVV2" s="10"/>
      <c r="HVW2" s="9" t="s">
        <v>16993</v>
      </c>
      <c r="HVX2" s="9" t="s">
        <v>16994</v>
      </c>
      <c r="HVY2" s="9" t="s">
        <v>17344</v>
      </c>
      <c r="HVZ2" s="9" t="s">
        <v>16996</v>
      </c>
      <c r="HWA2" s="9" t="s">
        <v>16997</v>
      </c>
      <c r="HWB2" s="9" t="s">
        <v>16998</v>
      </c>
      <c r="HWC2" s="9" t="s">
        <v>17345</v>
      </c>
      <c r="HWD2" s="9" t="s">
        <v>17008</v>
      </c>
      <c r="HWE2" s="9" t="s">
        <v>17334</v>
      </c>
      <c r="HWF2" s="9" t="s">
        <v>17335</v>
      </c>
      <c r="HWG2" s="9" t="s">
        <v>17348</v>
      </c>
      <c r="HWH2" s="9" t="s">
        <v>17336</v>
      </c>
      <c r="HWI2" s="9" t="s">
        <v>17349</v>
      </c>
      <c r="HWJ2" s="9" t="s">
        <v>17337</v>
      </c>
      <c r="HWK2" s="9" t="s">
        <v>17338</v>
      </c>
      <c r="HWL2" s="9" t="s">
        <v>15070</v>
      </c>
      <c r="HWM2" s="10"/>
      <c r="HWN2" s="9" t="s">
        <v>17822</v>
      </c>
      <c r="HWO2" s="9" t="s">
        <v>17897</v>
      </c>
      <c r="HWP2" s="9" t="s">
        <v>17823</v>
      </c>
      <c r="HWQ2" s="9" t="s">
        <v>17898</v>
      </c>
      <c r="HWR2" s="9" t="s">
        <v>17832</v>
      </c>
      <c r="HWS2" s="9" t="s">
        <v>17919</v>
      </c>
      <c r="HWT2" s="9" t="s">
        <v>17834</v>
      </c>
      <c r="HWU2" s="9" t="s">
        <v>17920</v>
      </c>
      <c r="HWV2" s="10"/>
      <c r="HWW2" s="9" t="s">
        <v>17822</v>
      </c>
      <c r="HWX2" s="9" t="s">
        <v>17897</v>
      </c>
      <c r="HWY2" s="9" t="s">
        <v>17823</v>
      </c>
      <c r="HWZ2" s="9" t="s">
        <v>17898</v>
      </c>
      <c r="HXA2" s="9" t="s">
        <v>17832</v>
      </c>
      <c r="HXB2" s="9" t="s">
        <v>17919</v>
      </c>
      <c r="HXC2" s="9" t="s">
        <v>17834</v>
      </c>
      <c r="HXD2" s="9" t="s">
        <v>17920</v>
      </c>
      <c r="HXE2" s="10"/>
      <c r="HXF2" s="9" t="s">
        <v>17822</v>
      </c>
      <c r="HXG2" s="9" t="s">
        <v>17897</v>
      </c>
      <c r="HXH2" s="9" t="s">
        <v>17823</v>
      </c>
      <c r="HXI2" s="9" t="s">
        <v>17898</v>
      </c>
      <c r="HXJ2" s="9" t="s">
        <v>17832</v>
      </c>
      <c r="HXK2" s="9" t="s">
        <v>17919</v>
      </c>
      <c r="HXL2" s="9" t="s">
        <v>17834</v>
      </c>
      <c r="HXM2" s="9" t="s">
        <v>17920</v>
      </c>
      <c r="HXO2" s="13" t="s">
        <v>17994</v>
      </c>
    </row>
    <row r="3" ht="14.4" hidden="1" customHeight="1" spans="1:1024 1025:6047">
      <c r="A3"/>
      <c r="B3"/>
      <c r="C3"/>
      <c r="D3"/>
      <c r="E3"/>
      <c r="F3"/>
      <c r="G3"/>
      <c r="H3"/>
      <c r="I3"/>
      <c r="J3"/>
      <c r="K3"/>
      <c r="L3"/>
      <c r="M3"/>
      <c r="N3"/>
      <c r="O3"/>
      <c r="P3"/>
      <c r="Q3"/>
      <c r="HKE3">
        <v>6</v>
      </c>
      <c r="HKF3">
        <v>7</v>
      </c>
      <c r="HKG3">
        <v>8</v>
      </c>
      <c r="HKH3">
        <v>9</v>
      </c>
      <c r="HKI3">
        <v>10</v>
      </c>
      <c r="HKJ3">
        <v>11</v>
      </c>
      <c r="HKK3">
        <v>12</v>
      </c>
      <c r="HKL3">
        <v>13</v>
      </c>
      <c r="HKM3">
        <v>14</v>
      </c>
      <c r="HKN3">
        <v>15</v>
      </c>
      <c r="HKO3">
        <v>16</v>
      </c>
      <c r="HKP3">
        <v>17</v>
      </c>
      <c r="HKQ3">
        <v>18</v>
      </c>
      <c r="HKR3">
        <v>19</v>
      </c>
      <c r="HKS3">
        <v>20</v>
      </c>
      <c r="HKT3">
        <v>21</v>
      </c>
      <c r="HKU3">
        <v>22</v>
      </c>
      <c r="HKV3">
        <v>23</v>
      </c>
      <c r="HKW3">
        <v>24</v>
      </c>
      <c r="HKX3">
        <v>25</v>
      </c>
      <c r="HKY3">
        <v>26</v>
      </c>
      <c r="HKZ3">
        <v>27</v>
      </c>
      <c r="HLA3">
        <v>28</v>
      </c>
      <c r="HLB3">
        <v>29</v>
      </c>
      <c r="HLC3">
        <v>30</v>
      </c>
      <c r="HLD3">
        <v>31</v>
      </c>
      <c r="HLE3">
        <v>32</v>
      </c>
      <c r="HLF3">
        <v>33</v>
      </c>
      <c r="HLG3">
        <v>34</v>
      </c>
      <c r="HLH3">
        <v>35</v>
      </c>
      <c r="HLI3">
        <v>36</v>
      </c>
      <c r="HLJ3">
        <v>37</v>
      </c>
      <c r="HLK3">
        <v>38</v>
      </c>
      <c r="HLL3">
        <v>39</v>
      </c>
      <c r="HLM3">
        <v>40</v>
      </c>
      <c r="HLN3">
        <v>41</v>
      </c>
      <c r="HLO3">
        <v>42</v>
      </c>
      <c r="HLP3">
        <v>43</v>
      </c>
      <c r="HLQ3">
        <v>44</v>
      </c>
      <c r="HLR3">
        <v>45</v>
      </c>
      <c r="HLS3">
        <v>46</v>
      </c>
      <c r="HLT3">
        <v>47</v>
      </c>
      <c r="HLU3">
        <v>48</v>
      </c>
      <c r="HLV3">
        <v>49</v>
      </c>
      <c r="HLW3">
        <v>50</v>
      </c>
      <c r="HLX3">
        <v>51</v>
      </c>
      <c r="HLY3">
        <v>52</v>
      </c>
      <c r="HLZ3">
        <v>53</v>
      </c>
      <c r="HMA3">
        <v>54</v>
      </c>
      <c r="HMB3">
        <v>55</v>
      </c>
      <c r="HMC3">
        <v>56</v>
      </c>
      <c r="HMD3">
        <v>57</v>
      </c>
      <c r="HME3">
        <v>58</v>
      </c>
      <c r="HMF3">
        <v>59</v>
      </c>
      <c r="HMG3">
        <v>60</v>
      </c>
      <c r="HMH3">
        <v>61</v>
      </c>
      <c r="HMI3">
        <v>62</v>
      </c>
      <c r="HMJ3">
        <v>63</v>
      </c>
      <c r="HMK3">
        <v>64</v>
      </c>
      <c r="HML3">
        <v>65</v>
      </c>
      <c r="HMM3">
        <v>66</v>
      </c>
      <c r="HMN3">
        <v>67</v>
      </c>
      <c r="HMO3">
        <v>68</v>
      </c>
      <c r="HMP3">
        <v>69</v>
      </c>
      <c r="HMQ3">
        <v>70</v>
      </c>
      <c r="HMR3">
        <v>71</v>
      </c>
      <c r="HMS3">
        <v>74</v>
      </c>
      <c r="HMT3">
        <v>75</v>
      </c>
      <c r="HMU3">
        <v>76</v>
      </c>
      <c r="HMV3">
        <v>77</v>
      </c>
      <c r="HMW3">
        <v>81</v>
      </c>
      <c r="HMX3">
        <v>84</v>
      </c>
      <c r="HMY3">
        <v>87</v>
      </c>
      <c r="HMZ3">
        <v>90</v>
      </c>
      <c r="HNA3">
        <v>95</v>
      </c>
      <c r="HNB3">
        <v>96</v>
      </c>
      <c r="HNC3">
        <v>97</v>
      </c>
      <c r="HND3">
        <v>98</v>
      </c>
      <c r="HNE3">
        <v>99</v>
      </c>
      <c r="HNF3">
        <v>100</v>
      </c>
      <c r="HNG3">
        <v>101</v>
      </c>
      <c r="HNH3">
        <v>105</v>
      </c>
      <c r="HNI3">
        <v>106</v>
      </c>
      <c r="HNJ3">
        <v>107</v>
      </c>
      <c r="HNK3">
        <v>108</v>
      </c>
      <c r="HNL3">
        <v>114</v>
      </c>
      <c r="HNM3">
        <v>117</v>
      </c>
      <c r="HNN3">
        <v>120</v>
      </c>
      <c r="HNO3">
        <v>123</v>
      </c>
      <c r="HNP3" s="6"/>
      <c r="HNQ3">
        <v>6</v>
      </c>
      <c r="HNR3">
        <v>7</v>
      </c>
      <c r="HNS3">
        <v>8</v>
      </c>
      <c r="HNT3">
        <v>9</v>
      </c>
      <c r="HNU3">
        <v>10</v>
      </c>
      <c r="HNV3">
        <v>11</v>
      </c>
      <c r="HNW3">
        <v>12</v>
      </c>
      <c r="HNX3">
        <v>13</v>
      </c>
      <c r="HNY3">
        <v>14</v>
      </c>
      <c r="HNZ3">
        <v>15</v>
      </c>
      <c r="HOA3">
        <v>16</v>
      </c>
      <c r="HOB3">
        <v>17</v>
      </c>
      <c r="HOC3">
        <v>18</v>
      </c>
      <c r="HOD3">
        <v>19</v>
      </c>
      <c r="HOE3">
        <v>20</v>
      </c>
      <c r="HOF3">
        <v>21</v>
      </c>
      <c r="HOG3">
        <v>22</v>
      </c>
      <c r="HOH3">
        <v>23</v>
      </c>
      <c r="HOI3">
        <v>24</v>
      </c>
      <c r="HOJ3">
        <v>25</v>
      </c>
      <c r="HOK3">
        <v>26</v>
      </c>
      <c r="HOL3">
        <v>27</v>
      </c>
      <c r="HOM3">
        <v>28</v>
      </c>
      <c r="HON3">
        <v>29</v>
      </c>
      <c r="HOO3">
        <v>30</v>
      </c>
      <c r="HOP3">
        <v>31</v>
      </c>
      <c r="HOQ3">
        <v>32</v>
      </c>
      <c r="HOR3">
        <v>33</v>
      </c>
      <c r="HOS3">
        <v>34</v>
      </c>
      <c r="HOT3">
        <v>35</v>
      </c>
      <c r="HOU3">
        <v>36</v>
      </c>
      <c r="HOV3">
        <v>37</v>
      </c>
      <c r="HOW3">
        <v>38</v>
      </c>
      <c r="HOX3">
        <v>39</v>
      </c>
      <c r="HOY3">
        <v>40</v>
      </c>
      <c r="HOZ3">
        <v>41</v>
      </c>
      <c r="HPA3">
        <v>42</v>
      </c>
      <c r="HPB3">
        <v>43</v>
      </c>
      <c r="HPC3">
        <v>44</v>
      </c>
      <c r="HPD3">
        <v>45</v>
      </c>
      <c r="HPE3">
        <v>46</v>
      </c>
      <c r="HPF3">
        <v>47</v>
      </c>
      <c r="HPG3">
        <v>48</v>
      </c>
      <c r="HPH3">
        <v>49</v>
      </c>
      <c r="HPI3">
        <v>50</v>
      </c>
      <c r="HPJ3">
        <v>51</v>
      </c>
      <c r="HPK3">
        <v>52</v>
      </c>
      <c r="HPL3">
        <v>53</v>
      </c>
      <c r="HPM3">
        <v>54</v>
      </c>
      <c r="HPN3">
        <v>55</v>
      </c>
      <c r="HPO3">
        <v>56</v>
      </c>
      <c r="HPP3">
        <v>57</v>
      </c>
      <c r="HPQ3">
        <v>58</v>
      </c>
      <c r="HPR3">
        <v>59</v>
      </c>
      <c r="HPS3">
        <v>60</v>
      </c>
      <c r="HPT3">
        <v>61</v>
      </c>
      <c r="HPU3">
        <v>62</v>
      </c>
      <c r="HPV3">
        <v>63</v>
      </c>
      <c r="HPW3">
        <v>64</v>
      </c>
      <c r="HPX3">
        <v>65</v>
      </c>
      <c r="HPY3">
        <v>66</v>
      </c>
      <c r="HPZ3">
        <v>67</v>
      </c>
      <c r="HQA3">
        <v>68</v>
      </c>
      <c r="HQB3">
        <v>69</v>
      </c>
      <c r="HQC3">
        <v>70</v>
      </c>
      <c r="HQD3">
        <v>71</v>
      </c>
      <c r="HQE3">
        <v>74</v>
      </c>
      <c r="HQF3">
        <v>75</v>
      </c>
      <c r="HQG3">
        <v>76</v>
      </c>
      <c r="HQH3">
        <v>77</v>
      </c>
      <c r="HQI3">
        <v>80</v>
      </c>
      <c r="HQJ3">
        <v>83</v>
      </c>
      <c r="HQK3">
        <v>86</v>
      </c>
      <c r="HQL3">
        <v>89</v>
      </c>
      <c r="HQM3">
        <v>95</v>
      </c>
      <c r="HQN3">
        <v>96</v>
      </c>
      <c r="HQO3">
        <v>97</v>
      </c>
      <c r="HQP3">
        <v>98</v>
      </c>
      <c r="HQQ3">
        <v>99</v>
      </c>
      <c r="HQR3">
        <v>100</v>
      </c>
      <c r="HQS3">
        <v>101</v>
      </c>
      <c r="HQT3">
        <v>105</v>
      </c>
      <c r="HQU3">
        <v>106</v>
      </c>
      <c r="HQV3">
        <v>107</v>
      </c>
      <c r="HQW3">
        <v>108</v>
      </c>
      <c r="HQX3">
        <v>113</v>
      </c>
      <c r="HQY3">
        <v>116</v>
      </c>
      <c r="HQZ3">
        <v>119</v>
      </c>
      <c r="HRA3">
        <v>122</v>
      </c>
      <c r="HRB3" s="6"/>
      <c r="HRC3">
        <v>6</v>
      </c>
      <c r="HRD3">
        <v>7</v>
      </c>
      <c r="HRE3">
        <v>8</v>
      </c>
      <c r="HRF3">
        <v>9</v>
      </c>
      <c r="HRG3">
        <v>10</v>
      </c>
      <c r="HRH3">
        <v>11</v>
      </c>
      <c r="HRI3">
        <v>12</v>
      </c>
      <c r="HRJ3">
        <v>13</v>
      </c>
      <c r="HRK3">
        <v>14</v>
      </c>
      <c r="HRL3">
        <v>15</v>
      </c>
      <c r="HRM3">
        <v>16</v>
      </c>
      <c r="HRN3">
        <v>17</v>
      </c>
      <c r="HRO3">
        <v>18</v>
      </c>
      <c r="HRP3">
        <v>19</v>
      </c>
      <c r="HRQ3">
        <v>20</v>
      </c>
      <c r="HRR3">
        <v>21</v>
      </c>
      <c r="HRS3">
        <v>22</v>
      </c>
      <c r="HRT3">
        <v>23</v>
      </c>
      <c r="HRU3">
        <v>24</v>
      </c>
      <c r="HRV3">
        <v>25</v>
      </c>
      <c r="HRW3">
        <v>26</v>
      </c>
      <c r="HRX3">
        <v>27</v>
      </c>
      <c r="HRY3">
        <v>28</v>
      </c>
      <c r="HRZ3">
        <v>29</v>
      </c>
      <c r="HSA3">
        <v>30</v>
      </c>
      <c r="HSB3">
        <v>31</v>
      </c>
      <c r="HSC3">
        <v>32</v>
      </c>
      <c r="HSD3">
        <v>33</v>
      </c>
      <c r="HSE3">
        <v>34</v>
      </c>
      <c r="HSF3">
        <v>35</v>
      </c>
      <c r="HSG3">
        <v>36</v>
      </c>
      <c r="HSH3">
        <v>37</v>
      </c>
      <c r="HSI3">
        <v>38</v>
      </c>
      <c r="HSJ3">
        <v>39</v>
      </c>
      <c r="HSK3">
        <v>40</v>
      </c>
      <c r="HSL3">
        <v>41</v>
      </c>
      <c r="HSM3">
        <v>42</v>
      </c>
      <c r="HSN3">
        <v>43</v>
      </c>
      <c r="HSO3">
        <v>44</v>
      </c>
      <c r="HSP3">
        <v>45</v>
      </c>
      <c r="HSQ3">
        <v>46</v>
      </c>
      <c r="HSR3">
        <v>47</v>
      </c>
      <c r="HSS3">
        <v>48</v>
      </c>
      <c r="HST3">
        <v>49</v>
      </c>
      <c r="HSU3">
        <v>50</v>
      </c>
      <c r="HSV3">
        <v>51</v>
      </c>
      <c r="HSW3">
        <v>52</v>
      </c>
      <c r="HSX3">
        <v>53</v>
      </c>
      <c r="HSY3">
        <v>54</v>
      </c>
      <c r="HSZ3">
        <v>55</v>
      </c>
      <c r="HTA3">
        <v>56</v>
      </c>
      <c r="HTB3">
        <v>57</v>
      </c>
      <c r="HTC3">
        <v>58</v>
      </c>
      <c r="HTD3">
        <v>59</v>
      </c>
      <c r="HTE3">
        <v>60</v>
      </c>
      <c r="HTF3">
        <v>61</v>
      </c>
      <c r="HTG3">
        <v>62</v>
      </c>
      <c r="HTH3">
        <v>63</v>
      </c>
      <c r="HTI3">
        <v>64</v>
      </c>
      <c r="HTJ3">
        <v>65</v>
      </c>
      <c r="HTK3">
        <v>66</v>
      </c>
      <c r="HTL3">
        <v>67</v>
      </c>
      <c r="HTM3">
        <v>68</v>
      </c>
      <c r="HTN3">
        <v>69</v>
      </c>
      <c r="HTO3">
        <v>70</v>
      </c>
      <c r="HTP3">
        <v>71</v>
      </c>
      <c r="HTQ3">
        <v>74</v>
      </c>
      <c r="HTR3">
        <v>75</v>
      </c>
      <c r="HTS3">
        <v>76</v>
      </c>
      <c r="HTT3">
        <v>77</v>
      </c>
      <c r="HTU3">
        <v>79</v>
      </c>
      <c r="HTV3">
        <v>82</v>
      </c>
      <c r="HTW3">
        <v>85</v>
      </c>
      <c r="HTX3">
        <v>88</v>
      </c>
      <c r="HTY3">
        <v>95</v>
      </c>
      <c r="HTZ3">
        <v>96</v>
      </c>
      <c r="HUA3">
        <v>97</v>
      </c>
      <c r="HUB3">
        <v>98</v>
      </c>
      <c r="HUC3">
        <v>99</v>
      </c>
      <c r="HUD3">
        <v>100</v>
      </c>
      <c r="HUE3">
        <v>101</v>
      </c>
      <c r="HUF3">
        <v>105</v>
      </c>
      <c r="HUG3">
        <v>106</v>
      </c>
      <c r="HUH3">
        <v>107</v>
      </c>
      <c r="HUI3">
        <v>108</v>
      </c>
      <c r="HUJ3">
        <v>112</v>
      </c>
      <c r="HUK3">
        <v>115</v>
      </c>
      <c r="HUL3">
        <v>118</v>
      </c>
      <c r="HUM3">
        <v>121</v>
      </c>
      <c r="HUO3">
        <f t="shared" ref="HUO3:HVT3" si="0">MATCH(HUO2,$FPV$2:$GCU$2,0)</f>
        <v>43</v>
      </c>
      <c r="HUP3">
        <f t="shared" si="0"/>
        <v>44</v>
      </c>
      <c r="HUQ3">
        <f t="shared" si="0"/>
        <v>45</v>
      </c>
      <c r="HUR3">
        <f t="shared" si="0"/>
        <v>46</v>
      </c>
      <c r="HUS3">
        <f t="shared" si="0"/>
        <v>47</v>
      </c>
      <c r="HUT3">
        <f t="shared" si="0"/>
        <v>48</v>
      </c>
      <c r="HUU3">
        <f t="shared" si="0"/>
        <v>49</v>
      </c>
      <c r="HUV3">
        <f t="shared" si="0"/>
        <v>58</v>
      </c>
      <c r="HUW3">
        <f t="shared" si="0"/>
        <v>327</v>
      </c>
      <c r="HUX3">
        <f t="shared" si="0"/>
        <v>328</v>
      </c>
      <c r="HUY3">
        <f t="shared" si="0"/>
        <v>329</v>
      </c>
      <c r="HUZ3">
        <f t="shared" si="0"/>
        <v>330</v>
      </c>
      <c r="HVA3">
        <f t="shared" si="0"/>
        <v>331</v>
      </c>
      <c r="HVB3">
        <f t="shared" si="0"/>
        <v>332</v>
      </c>
      <c r="HVC3">
        <f t="shared" si="0"/>
        <v>333</v>
      </c>
      <c r="HVD3">
        <f t="shared" si="0"/>
        <v>336</v>
      </c>
      <c r="HVF3">
        <f t="shared" si="0"/>
        <v>43</v>
      </c>
      <c r="HVG3">
        <f t="shared" si="0"/>
        <v>44</v>
      </c>
      <c r="HVH3">
        <f t="shared" si="0"/>
        <v>45</v>
      </c>
      <c r="HVI3">
        <f t="shared" si="0"/>
        <v>46</v>
      </c>
      <c r="HVJ3">
        <f t="shared" si="0"/>
        <v>47</v>
      </c>
      <c r="HVK3">
        <f t="shared" si="0"/>
        <v>48</v>
      </c>
      <c r="HVL3">
        <f t="shared" si="0"/>
        <v>49</v>
      </c>
      <c r="HVM3">
        <f t="shared" si="0"/>
        <v>58</v>
      </c>
      <c r="HVN3">
        <f t="shared" si="0"/>
        <v>327</v>
      </c>
      <c r="HVO3">
        <f t="shared" si="0"/>
        <v>328</v>
      </c>
      <c r="HVP3">
        <f t="shared" si="0"/>
        <v>329</v>
      </c>
      <c r="HVQ3">
        <f t="shared" si="0"/>
        <v>330</v>
      </c>
      <c r="HVR3">
        <f t="shared" si="0"/>
        <v>331</v>
      </c>
      <c r="HVS3">
        <f t="shared" si="0"/>
        <v>332</v>
      </c>
      <c r="HVT3">
        <f t="shared" si="0"/>
        <v>333</v>
      </c>
      <c r="HVU3">
        <f t="shared" ref="HVU3:HWL3" si="1">MATCH(HVU2,$FPV$2:$GCU$2,0)</f>
        <v>336</v>
      </c>
      <c r="HVW3">
        <f t="shared" si="1"/>
        <v>43</v>
      </c>
      <c r="HVX3">
        <f t="shared" si="1"/>
        <v>44</v>
      </c>
      <c r="HVY3">
        <f t="shared" si="1"/>
        <v>45</v>
      </c>
      <c r="HVZ3">
        <f t="shared" si="1"/>
        <v>46</v>
      </c>
      <c r="HWA3">
        <f t="shared" si="1"/>
        <v>47</v>
      </c>
      <c r="HWB3">
        <f t="shared" si="1"/>
        <v>48</v>
      </c>
      <c r="HWC3">
        <f t="shared" si="1"/>
        <v>49</v>
      </c>
      <c r="HWD3">
        <f t="shared" si="1"/>
        <v>58</v>
      </c>
      <c r="HWE3">
        <f t="shared" si="1"/>
        <v>327</v>
      </c>
      <c r="HWF3">
        <f t="shared" si="1"/>
        <v>328</v>
      </c>
      <c r="HWG3">
        <f t="shared" si="1"/>
        <v>329</v>
      </c>
      <c r="HWH3">
        <f t="shared" si="1"/>
        <v>330</v>
      </c>
      <c r="HWI3">
        <f t="shared" si="1"/>
        <v>331</v>
      </c>
      <c r="HWJ3">
        <f t="shared" si="1"/>
        <v>332</v>
      </c>
      <c r="HWK3">
        <f t="shared" si="1"/>
        <v>333</v>
      </c>
      <c r="HWL3">
        <f t="shared" si="1"/>
        <v>336</v>
      </c>
      <c r="HWN3">
        <v>44</v>
      </c>
      <c r="HWO3">
        <v>45</v>
      </c>
      <c r="HWP3">
        <v>46</v>
      </c>
      <c r="HWQ3">
        <v>47</v>
      </c>
      <c r="HWR3">
        <v>71</v>
      </c>
      <c r="HWS3">
        <v>72</v>
      </c>
      <c r="HWT3">
        <v>73</v>
      </c>
      <c r="HWU3">
        <v>74</v>
      </c>
      <c r="HWW3">
        <v>44</v>
      </c>
      <c r="HWX3">
        <v>45</v>
      </c>
      <c r="HWY3">
        <v>46</v>
      </c>
      <c r="HWZ3">
        <v>47</v>
      </c>
      <c r="HXA3">
        <v>71</v>
      </c>
      <c r="HXB3">
        <v>72</v>
      </c>
      <c r="HXC3">
        <v>73</v>
      </c>
      <c r="HXD3">
        <v>74</v>
      </c>
      <c r="HXF3">
        <v>44</v>
      </c>
      <c r="HXG3">
        <v>45</v>
      </c>
      <c r="HXH3">
        <v>46</v>
      </c>
      <c r="HXI3">
        <v>47</v>
      </c>
      <c r="HXJ3">
        <v>71</v>
      </c>
      <c r="HXK3">
        <v>72</v>
      </c>
      <c r="HXL3">
        <v>73</v>
      </c>
      <c r="HXM3">
        <v>74</v>
      </c>
    </row>
    <row r="4" s="1" customFormat="1" ht="86.7" customHeight="1" spans="1:1024 1025:6047">
      <c r="A4" s="14" t="str">
        <f>TbdqBM</f>
        <v>411323</v>
      </c>
      <c r="B4" s="15" t="str">
        <f>TbdqJC</f>
        <v>县级</v>
      </c>
      <c r="C4" s="16" t="str">
        <f>TbdqMC</f>
        <v>西峡县</v>
      </c>
      <c r="D4" s="16" t="str">
        <f ca="1">IF(LEN(OFFSET(封面!$B$12,0,1))&lt;2,"请在封面录入联系人！",OFFSET(封面!$B$12,0,1))</f>
        <v>梁红星</v>
      </c>
      <c r="E4" s="16" t="str">
        <f ca="1">IF(表三!$B$1=0,"表三平衡审核通过！","请在表三检查平衡情况！")</f>
        <v>表三平衡审核通过！</v>
      </c>
      <c r="F4" s="17" t="str">
        <f ca="1">IF(COUNT(HJM4:HJN4,HJQ4:HJR4,HJT4:HJU4,HJX4:HJY4,HKB4:HKC4)=10,"无效字符审核通过！","请在HJU3:HKK3区域检查，提示对应表有录入无效字符或错误值的情况出现！")</f>
        <v>无效字符审核通过！</v>
      </c>
      <c r="G4" s="15" t="s">
        <v>12380</v>
      </c>
      <c r="H4" s="18">
        <f ca="1">OFFSET('表一（录入表）'!$B$6,COLUMN(内置数据!A$2)-1,1)</f>
        <v>151346</v>
      </c>
      <c r="I4" s="18">
        <f ca="1">OFFSET('表一（录入表）'!$B$6,COLUMN(内置数据!B$2)-1,1)</f>
        <v>99183</v>
      </c>
      <c r="J4" s="18">
        <f ca="1">OFFSET('表一（录入表）'!$B$6,COLUMN(内置数据!C$2)-1,1)</f>
        <v>10362</v>
      </c>
      <c r="K4" s="18">
        <f ca="1">OFFSET('表一（录入表）'!$B$6,COLUMN(内置数据!D$2)-1,1)</f>
        <v>4403</v>
      </c>
      <c r="L4" s="18">
        <f ca="1">OFFSET('表一（录入表）'!$B$6,COLUMN(内置数据!E$2)-1,1)</f>
        <v>1202</v>
      </c>
      <c r="M4" s="18">
        <f ca="1">OFFSET('表一（录入表）'!$B$6,COLUMN(内置数据!F$2)-1,1)</f>
        <v>7851</v>
      </c>
      <c r="N4" s="18">
        <f ca="1">OFFSET('表一（录入表）'!$B$6,COLUMN(内置数据!G$2)-1,1)</f>
        <v>4480</v>
      </c>
      <c r="O4" s="18">
        <f ca="1">OFFSET('表一（录入表）'!$B$6,COLUMN(内置数据!H$2)-1,1)</f>
        <v>3415</v>
      </c>
      <c r="P4" s="18">
        <f ca="1">OFFSET('表一（录入表）'!$B$6,COLUMN(内置数据!I$2)-1,1)</f>
        <v>6266</v>
      </c>
      <c r="Q4" s="18">
        <f ca="1">OFFSET('表一（录入表）'!$B$6,COLUMN(内置数据!J$2)-1,1)</f>
        <v>678</v>
      </c>
      <c r="R4" s="18">
        <f ca="1">OFFSET('表一（录入表）'!$B$6,COLUMN(内置数据!K$2)-1,1)</f>
        <v>1228</v>
      </c>
      <c r="S4" s="18">
        <f ca="1">OFFSET('表一（录入表）'!$B$6,COLUMN(内置数据!L$2)-1,1)</f>
        <v>7210</v>
      </c>
      <c r="T4" s="18">
        <f ca="1">OFFSET('表一（录入表）'!$B$6,COLUMN(内置数据!M$2)-1,1)</f>
        <v>4242</v>
      </c>
      <c r="U4" s="18">
        <f ca="1">OFFSET('表一（录入表）'!$B$6,COLUMN(内置数据!N$2)-1,1)</f>
        <v>383</v>
      </c>
      <c r="V4" s="18">
        <f ca="1">OFFSET('表一（录入表）'!$B$6,COLUMN(内置数据!O$2)-1,1)</f>
        <v>443</v>
      </c>
      <c r="W4" s="18">
        <f ca="1">OFFSET('表一（录入表）'!$B$6,COLUMN(内置数据!P$2)-1,1)</f>
        <v>0</v>
      </c>
      <c r="X4" s="19"/>
      <c r="Y4" s="18">
        <f ca="1">OFFSET('表一（录入表）'!$B$6,COLUMN(内置数据!R$2)-1,1)</f>
        <v>30654</v>
      </c>
      <c r="Z4" s="18">
        <f ca="1">OFFSET('表一（录入表）'!$B$6,COLUMN(内置数据!S$2)-1,1)</f>
        <v>5784</v>
      </c>
      <c r="AA4" s="18">
        <f ca="1">OFFSET('表一（录入表）'!$B$6,COLUMN(内置数据!T$2)-1,1)</f>
        <v>1880</v>
      </c>
      <c r="AB4" s="18">
        <f ca="1">OFFSET('表一（录入表）'!$B$6,COLUMN(内置数据!U$2)-1,1)</f>
        <v>4718</v>
      </c>
      <c r="AC4" s="18">
        <f ca="1">OFFSET('表一（录入表）'!$B$6,COLUMN(内置数据!V$2)-1,1)</f>
        <v>0</v>
      </c>
      <c r="AD4" s="18">
        <f ca="1">OFFSET('表一（录入表）'!$B$6,COLUMN(内置数据!W$2)-1,1)</f>
        <v>12611</v>
      </c>
      <c r="AE4" s="18">
        <f ca="1">OFFSET('表一（录入表）'!$B$6,COLUMN(内置数据!X$2)-1,1)</f>
        <v>5570</v>
      </c>
      <c r="AF4" s="18">
        <f ca="1">OFFSET('表一（录入表）'!$B$6,COLUMN(内置数据!Y$2)-1,1)</f>
        <v>63</v>
      </c>
      <c r="AG4" s="18">
        <f ca="1">OFFSET('表一（录入表）'!$B$6,COLUMN(内置数据!Z$2)-1,1)</f>
        <v>28</v>
      </c>
      <c r="AH4" s="19"/>
      <c r="AI4" s="18">
        <f ca="1">OFFSET('表一（录入表）'!$B$6,COLUMN(内置数据!AB$2)-1,1)</f>
        <v>182000</v>
      </c>
      <c r="AJ4" s="19"/>
      <c r="AK4" s="18">
        <f ca="1">OFFSET(表二!$B$6,COLUMN(内置数据!A$2)-1,1)</f>
        <v>7639</v>
      </c>
      <c r="AL4" s="18">
        <f ca="1">OFFSET(表二!$B$6,COLUMN(内置数据!B$2)-1,1)</f>
        <v>275</v>
      </c>
      <c r="AM4" s="18">
        <f ca="1">OFFSET(表二!$B$6,COLUMN(内置数据!C$2)-1,1)</f>
        <v>259</v>
      </c>
      <c r="AN4" s="18">
        <f ca="1">OFFSET(表二!$B$6,COLUMN(内置数据!D$2)-1,1)</f>
        <v>511</v>
      </c>
      <c r="AO4" s="18">
        <f ca="1">OFFSET(表二!$B$6,COLUMN(内置数据!E$2)-1,1)</f>
        <v>320</v>
      </c>
      <c r="AP4" s="18">
        <f ca="1">OFFSET(表二!$B$6,COLUMN(内置数据!F$2)-1,1)</f>
        <v>310</v>
      </c>
      <c r="AQ4" s="18">
        <f ca="1">OFFSET(表二!$B$6,COLUMN(内置数据!G$2)-1,1)</f>
        <v>610</v>
      </c>
      <c r="AR4" s="18">
        <f ca="1">OFFSET(表二!$B$6,COLUMN(内置数据!H$2)-1,1)</f>
        <v>0</v>
      </c>
      <c r="AS4" s="18">
        <f ca="1">OFFSET(表二!$B$6,COLUMN(内置数据!I$2)-1,1)</f>
        <v>188</v>
      </c>
      <c r="AT4" s="18">
        <f ca="1">OFFSET(表二!$B$6,COLUMN(内置数据!J$2)-1,1)</f>
        <v>0</v>
      </c>
      <c r="AU4" s="18">
        <f ca="1">OFFSET(表二!$B$6,COLUMN(内置数据!K$2)-1,1)</f>
        <v>715</v>
      </c>
      <c r="AV4" s="18">
        <f ca="1">OFFSET(表二!$B$6,COLUMN(内置数据!L$2)-1,1)</f>
        <v>520</v>
      </c>
      <c r="AW4" s="18">
        <f ca="1">OFFSET(表二!$B$6,COLUMN(内置数据!M$2)-1,1)</f>
        <v>0</v>
      </c>
      <c r="AX4" s="18">
        <f ca="1">OFFSET(表二!$B$6,COLUMN(内置数据!N$2)-1,1)</f>
        <v>11</v>
      </c>
      <c r="AY4" s="18">
        <f ca="1">OFFSET(表二!$B$6,COLUMN(内置数据!O$2)-1,1)</f>
        <v>0</v>
      </c>
      <c r="AZ4" s="18">
        <f ca="1">OFFSET(表二!$B$6,COLUMN(内置数据!P$2)-1,1)</f>
        <v>95</v>
      </c>
      <c r="BA4" s="18">
        <f ca="1">OFFSET(表二!$B$6,COLUMN(内置数据!Q$2)-1,1)</f>
        <v>15</v>
      </c>
      <c r="BB4" s="18">
        <f ca="1">OFFSET(表二!$B$6,COLUMN(内置数据!R$2)-1,1)</f>
        <v>224</v>
      </c>
      <c r="BC4" s="18">
        <f ca="1">OFFSET(表二!$B$6,COLUMN(内置数据!S$2)-1,1)</f>
        <v>720</v>
      </c>
      <c r="BD4" s="18">
        <f ca="1">OFFSET(表二!$B$6,COLUMN(内置数据!T$2)-1,1)</f>
        <v>415</v>
      </c>
      <c r="BE4" s="18">
        <f ca="1">OFFSET(表二!$B$6,COLUMN(内置数据!U$2)-1,1)</f>
        <v>497</v>
      </c>
      <c r="BF4" s="18">
        <f ca="1">OFFSET(表二!$B$6,COLUMN(内置数据!V$2)-1,1)</f>
        <v>182</v>
      </c>
      <c r="BG4" s="18">
        <f ca="1">OFFSET(表二!$B$6,COLUMN(内置数据!W$2)-1,1)</f>
        <v>0</v>
      </c>
      <c r="BH4" s="18">
        <f ca="1">OFFSET(表二!$B$6,COLUMN(内置数据!X$2)-1,1)</f>
        <v>356</v>
      </c>
      <c r="BI4" s="18">
        <f ca="1">OFFSET(表二!$B$6,COLUMN(内置数据!Y$2)-1,1)</f>
        <v>0</v>
      </c>
      <c r="BJ4" s="18">
        <f ca="1">OFFSET(表二!$B$6,COLUMN(内置数据!Z$2)-1,1)</f>
        <v>521</v>
      </c>
      <c r="BK4" s="18">
        <f ca="1">OFFSET(表二!$B$6,COLUMN(内置数据!AA$2)-1,1)</f>
        <v>169</v>
      </c>
      <c r="BL4" s="18">
        <f ca="1">OFFSET(表二!$B$6,COLUMN(内置数据!AB$2)-1,1)</f>
        <v>119</v>
      </c>
      <c r="BM4" s="18">
        <f ca="1">OFFSET(表二!$B$6,COLUMN(内置数据!AC$2)-1,1)</f>
        <v>0</v>
      </c>
      <c r="BN4" s="18">
        <f ca="1">OFFSET(表二!$B$6,COLUMN(内置数据!AD$2)-1,1)</f>
        <v>607</v>
      </c>
      <c r="BO4" s="18">
        <f ca="1">OFFSET(表二!$B$6,COLUMN(内置数据!AE$2)-1,1)</f>
        <v>0</v>
      </c>
      <c r="BP4" s="18">
        <f ca="1">OFFSET(表二!$B$6,COLUMN(内置数据!AF$2)-1,1)</f>
        <v>0</v>
      </c>
      <c r="BQ4" s="18">
        <f ca="1">OFFSET(表二!$B$6,COLUMN(内置数据!AG$2)-1,1)</f>
        <v>0</v>
      </c>
      <c r="BR4" s="18">
        <f ca="1">OFFSET(表二!$B$6,COLUMN(内置数据!AH$2)-1,1)</f>
        <v>0</v>
      </c>
      <c r="BS4" s="18">
        <f ca="1">OFFSET(表二!$B$6,COLUMN(内置数据!AI$2)-1,1)</f>
        <v>0</v>
      </c>
      <c r="BT4" s="18">
        <f ca="1">OFFSET(表二!$B$6,COLUMN(内置数据!AJ$2)-1,1)</f>
        <v>0</v>
      </c>
      <c r="BU4" s="18">
        <f ca="1">OFFSET(表二!$B$6,COLUMN(内置数据!AK$2)-1,1)</f>
        <v>0</v>
      </c>
      <c r="BV4" s="18">
        <f ca="1">OFFSET(表二!$B$6,COLUMN(内置数据!AL$2)-1,1)</f>
        <v>0</v>
      </c>
      <c r="BW4" s="18">
        <f ca="1">OFFSET(表二!$B$6,COLUMN(内置数据!AM$2)-1,1)</f>
        <v>0</v>
      </c>
      <c r="BX4" s="18">
        <f ca="1">OFFSET(表二!$B$6,COLUMN(内置数据!AN$2)-1,1)</f>
        <v>0</v>
      </c>
      <c r="BY4" s="18">
        <f ca="1">OFFSET(表二!$B$6,COLUMN(内置数据!AO$2)-1,1)</f>
        <v>21</v>
      </c>
      <c r="BZ4" s="18">
        <f ca="1">OFFSET(表二!$B$6,COLUMN(内置数据!AP$2)-1,1)</f>
        <v>0</v>
      </c>
      <c r="CA4" s="18">
        <f ca="1">OFFSET(表二!$B$6,COLUMN(内置数据!AQ$2)-1,1)</f>
        <v>0</v>
      </c>
      <c r="CB4" s="18">
        <f ca="1">OFFSET(表二!$B$6,COLUMN(内置数据!AR$2)-1,1)</f>
        <v>0</v>
      </c>
      <c r="CC4" s="18">
        <f ca="1">OFFSET(表二!$B$6,COLUMN(内置数据!AS$2)-1,1)</f>
        <v>21</v>
      </c>
      <c r="CD4" s="18">
        <f ca="1">OFFSET(表二!$B$6,COLUMN(内置数据!AT$2)-1,1)</f>
        <v>0</v>
      </c>
      <c r="CE4" s="18">
        <f ca="1">OFFSET(表二!$B$6,COLUMN(内置数据!AU$2)-1,1)</f>
        <v>5634</v>
      </c>
      <c r="CF4" s="18">
        <f ca="1">OFFSET(表二!$B$6,COLUMN(内置数据!AV$2)-1,1)</f>
        <v>30</v>
      </c>
      <c r="CG4" s="18">
        <f ca="1">OFFSET(表二!$B$6,COLUMN(内置数据!AW$2)-1,1)</f>
        <v>4439</v>
      </c>
      <c r="CH4" s="18">
        <f ca="1">OFFSET(表二!$B$6,COLUMN(内置数据!AX$2)-1,1)</f>
        <v>0</v>
      </c>
      <c r="CI4" s="18">
        <f ca="1">OFFSET(表二!$B$6,COLUMN(内置数据!AY$2)-1,1)</f>
        <v>0</v>
      </c>
      <c r="CJ4" s="18">
        <f ca="1">OFFSET(表二!$B$6,COLUMN(内置数据!AZ$2)-1,1)</f>
        <v>0</v>
      </c>
      <c r="CK4" s="18">
        <f ca="1">OFFSET(表二!$B$6,COLUMN(内置数据!BA$2)-1,1)</f>
        <v>1153</v>
      </c>
      <c r="CL4" s="18">
        <f ca="1">OFFSET(表二!$B$6,COLUMN(内置数据!BB$2)-1,1)</f>
        <v>0</v>
      </c>
      <c r="CM4" s="18">
        <f ca="1">OFFSET(表二!$B$6,COLUMN(内置数据!BC$2)-1,1)</f>
        <v>0</v>
      </c>
      <c r="CN4" s="18">
        <f ca="1">OFFSET(表二!$B$6,COLUMN(内置数据!BD$2)-1,1)</f>
        <v>12</v>
      </c>
      <c r="CO4" s="18">
        <f ca="1">OFFSET(表二!$B$6,COLUMN(内置数据!BE$2)-1,1)</f>
        <v>0</v>
      </c>
      <c r="CP4" s="18">
        <f ca="1">OFFSET(表二!$B$6,COLUMN(内置数据!BF$2)-1,1)</f>
        <v>0</v>
      </c>
      <c r="CQ4" s="18">
        <f ca="1">OFFSET(表二!$B$6,COLUMN(内置数据!BG$2)-1,1)</f>
        <v>109324</v>
      </c>
      <c r="CR4" s="18">
        <f ca="1">OFFSET(表二!$B$6,COLUMN(内置数据!BH$2)-1,1)</f>
        <v>9336</v>
      </c>
      <c r="CS4" s="18">
        <f ca="1">OFFSET(表二!$B$6,COLUMN(内置数据!BI$2)-1,1)</f>
        <v>86833</v>
      </c>
      <c r="CT4" s="18">
        <f ca="1">OFFSET(表二!$B$6,COLUMN(内置数据!BJ$2)-1,1)</f>
        <v>3631</v>
      </c>
      <c r="CU4" s="18">
        <f ca="1">OFFSET(表二!$B$6,COLUMN(内置数据!BK$2)-1,1)</f>
        <v>0</v>
      </c>
      <c r="CV4" s="18">
        <f ca="1">OFFSET(表二!$B$6,COLUMN(内置数据!BL$2)-1,1)</f>
        <v>0</v>
      </c>
      <c r="CW4" s="18">
        <f ca="1">OFFSET(表二!$B$6,COLUMN(内置数据!BM$2)-1,1)</f>
        <v>0</v>
      </c>
      <c r="CX4" s="18">
        <f ca="1">OFFSET(表二!$B$6,COLUMN(内置数据!BN$2)-1,1)</f>
        <v>151</v>
      </c>
      <c r="CY4" s="18">
        <f ca="1">OFFSET(表二!$B$6,COLUMN(内置数据!BO$2)-1,1)</f>
        <v>228</v>
      </c>
      <c r="CZ4" s="18">
        <f ca="1">OFFSET(表二!$B$6,COLUMN(内置数据!BP$2)-1,1)</f>
        <v>7582</v>
      </c>
      <c r="DA4" s="18">
        <f ca="1">OFFSET(表二!$B$6,COLUMN(内置数据!BQ$2)-1,1)</f>
        <v>1563</v>
      </c>
      <c r="DB4" s="18">
        <f ca="1">OFFSET(表二!$B$6,COLUMN(内置数据!BR$2)-1,1)</f>
        <v>10938</v>
      </c>
      <c r="DC4" s="18">
        <f ca="1">OFFSET(表二!$B$6,COLUMN(内置数据!BS$2)-1,1)</f>
        <v>125</v>
      </c>
      <c r="DD4" s="18">
        <f ca="1">OFFSET(表二!$B$6,COLUMN(内置数据!BT$2)-1,1)</f>
        <v>30</v>
      </c>
      <c r="DE4" s="18">
        <f ca="1">OFFSET(表二!$B$6,COLUMN(内置数据!BU$2)-1,1)</f>
        <v>7377</v>
      </c>
      <c r="DF4" s="18">
        <f ca="1">OFFSET(表二!$B$6,COLUMN(内置数据!BV$2)-1,1)</f>
        <v>2573</v>
      </c>
      <c r="DG4" s="18">
        <f ca="1">OFFSET(表二!$B$6,COLUMN(内置数据!BW$2)-1,1)</f>
        <v>20</v>
      </c>
      <c r="DH4" s="18">
        <f ca="1">OFFSET(表二!$B$6,COLUMN(内置数据!BX$2)-1,1)</f>
        <v>0</v>
      </c>
      <c r="DI4" s="18">
        <f ca="1">OFFSET(表二!$B$6,COLUMN(内置数据!BY$2)-1,1)</f>
        <v>813</v>
      </c>
      <c r="DJ4" s="18">
        <f ca="1">OFFSET(表二!$B$6,COLUMN(内置数据!BZ$2)-1,1)</f>
        <v>0</v>
      </c>
      <c r="DK4" s="18">
        <f ca="1">OFFSET(表二!$B$6,COLUMN(内置数据!CA$2)-1,1)</f>
        <v>0</v>
      </c>
      <c r="DL4" s="18">
        <f ca="1">OFFSET(表二!$B$6,COLUMN(内置数据!CB$2)-1,1)</f>
        <v>0</v>
      </c>
      <c r="DM4" s="18">
        <f ca="1">OFFSET(表二!$B$6,COLUMN(内置数据!CC$2)-1,1)</f>
        <v>6429</v>
      </c>
      <c r="DN4" s="18">
        <f ca="1">OFFSET(表二!$B$6,COLUMN(内置数据!CD$2)-1,1)</f>
        <v>4613</v>
      </c>
      <c r="DO4" s="18">
        <f ca="1">OFFSET(表二!$B$6,COLUMN(内置数据!CE$2)-1,1)</f>
        <v>283</v>
      </c>
      <c r="DP4" s="18">
        <f ca="1">OFFSET(表二!$B$6,COLUMN(内置数据!CF$2)-1,1)</f>
        <v>481</v>
      </c>
      <c r="DQ4" s="18">
        <f ca="1">OFFSET(表二!$B$6,COLUMN(内置数据!CG$2)-1,1)</f>
        <v>60</v>
      </c>
      <c r="DR4" s="18">
        <f ca="1">OFFSET(表二!$B$6,COLUMN(内置数据!CH$2)-1,1)</f>
        <v>426</v>
      </c>
      <c r="DS4" s="18">
        <f ca="1">OFFSET(表二!$B$6,COLUMN(内置数据!CI$2)-1,1)</f>
        <v>566</v>
      </c>
      <c r="DT4" s="18">
        <f ca="1">OFFSET(表二!$B$6,COLUMN(内置数据!CJ$2)-1,1)</f>
        <v>59048</v>
      </c>
      <c r="DU4" s="18">
        <f ca="1">OFFSET(表二!$B$6,COLUMN(内置数据!CK$2)-1,1)</f>
        <v>2216</v>
      </c>
      <c r="DV4" s="18">
        <f ca="1">OFFSET(表二!$B$6,COLUMN(内置数据!CL$2)-1,1)</f>
        <v>523</v>
      </c>
      <c r="DW4" s="18">
        <f ca="1">OFFSET(表二!$B$6,COLUMN(内置数据!CM$2)-1,1)</f>
        <v>22721</v>
      </c>
      <c r="DX4" s="18">
        <f ca="1">OFFSET(表二!$B$6,COLUMN(内置数据!CN$2)-1,1)</f>
        <v>120</v>
      </c>
      <c r="DY4" s="18">
        <f ca="1">OFFSET(表二!$B$6,COLUMN(内置数据!CO$2)-1,1)</f>
        <v>1786</v>
      </c>
      <c r="DZ4" s="18">
        <f ca="1">OFFSET(表二!$B$6,COLUMN(内置数据!CP$2)-1,1)</f>
        <v>5123</v>
      </c>
      <c r="EA4" s="18">
        <f ca="1">OFFSET(表二!$B$6,COLUMN(内置数据!CQ$2)-1,1)</f>
        <v>816</v>
      </c>
      <c r="EB4" s="18">
        <f ca="1">OFFSET(表二!$B$6,COLUMN(内置数据!CR$2)-1,1)</f>
        <v>2920</v>
      </c>
      <c r="EC4" s="18">
        <f ca="1">OFFSET(表二!$B$6,COLUMN(内置数据!CS$2)-1,1)</f>
        <v>1625</v>
      </c>
      <c r="ED4" s="18">
        <f ca="1">OFFSET(表二!$B$6,COLUMN(内置数据!CT$2)-1,1)</f>
        <v>0</v>
      </c>
      <c r="EE4" s="18">
        <f ca="1">OFFSET(表二!$B$6,COLUMN(内置数据!CU$2)-1,1)</f>
        <v>6909</v>
      </c>
      <c r="EF4" s="18">
        <f ca="1">OFFSET(表二!$B$6,COLUMN(内置数据!CV$2)-1,1)</f>
        <v>85</v>
      </c>
      <c r="EG4" s="18">
        <f ca="1">OFFSET(表二!$B$6,COLUMN(内置数据!CW$2)-1,1)</f>
        <v>2093</v>
      </c>
      <c r="EH4" s="18">
        <f ca="1">OFFSET(表二!$B$6,COLUMN(内置数据!CX$2)-1,1)</f>
        <v>130</v>
      </c>
      <c r="EI4" s="18">
        <f ca="1">OFFSET(表二!$B$6,COLUMN(内置数据!CY$2)-1,1)</f>
        <v>60</v>
      </c>
      <c r="EJ4" s="18">
        <f ca="1">OFFSET(表二!$B$6,COLUMN(内置数据!CZ$2)-1,1)</f>
        <v>10450</v>
      </c>
      <c r="EK4" s="18">
        <f ca="1">OFFSET(表二!$B$6,COLUMN(内置数据!DA$2)-1,1)</f>
        <v>1169</v>
      </c>
      <c r="EL4" s="18">
        <f ca="1">OFFSET(表二!$B$6,COLUMN(内置数据!DB$2)-1,1)</f>
        <v>182</v>
      </c>
      <c r="EM4" s="18">
        <f ca="1">OFFSET(表二!$B$6,COLUMN(内置数据!DC$2)-1,1)</f>
        <v>0</v>
      </c>
      <c r="EN4" s="18">
        <f ca="1">OFFSET(表二!$B$6,COLUMN(内置数据!DD$2)-1,1)</f>
        <v>120</v>
      </c>
      <c r="EO4" s="18">
        <f ca="1">OFFSET(表二!$B$6,COLUMN(内置数据!DE$2)-1,1)</f>
        <v>39526</v>
      </c>
      <c r="EP4" s="18">
        <f ca="1">OFFSET(表二!$B$6,COLUMN(内置数据!DF$2)-1,1)</f>
        <v>591</v>
      </c>
      <c r="EQ4" s="18">
        <f ca="1">OFFSET(表二!$B$6,COLUMN(内置数据!DG$2)-1,1)</f>
        <v>3541</v>
      </c>
      <c r="ER4" s="18">
        <f ca="1">OFFSET(表二!$B$6,COLUMN(内置数据!DH$2)-1,1)</f>
        <v>1911</v>
      </c>
      <c r="ES4" s="18">
        <f ca="1">OFFSET(表二!$B$6,COLUMN(内置数据!DI$2)-1,1)</f>
        <v>8274</v>
      </c>
      <c r="ET4" s="18">
        <f ca="1">OFFSET(表二!$B$6,COLUMN(内置数据!DJ$2)-1,1)</f>
        <v>1558</v>
      </c>
      <c r="EU4" s="18">
        <f ca="1">OFFSET(表二!$B$6,COLUMN(内置数据!DK$2)-1,1)</f>
        <v>5962</v>
      </c>
      <c r="EV4" s="18">
        <f ca="1">OFFSET(表二!$B$6,COLUMN(内置数据!DL$2)-1,1)</f>
        <v>15039</v>
      </c>
      <c r="EW4" s="18">
        <f ca="1">OFFSET(表二!$B$6,COLUMN(内置数据!DM$2)-1,1)</f>
        <v>800</v>
      </c>
      <c r="EX4" s="18">
        <f ca="1">OFFSET(表二!$B$6,COLUMN(内置数据!DN$2)-1,1)</f>
        <v>50</v>
      </c>
      <c r="EY4" s="18">
        <f ca="1">OFFSET(表二!$B$6,COLUMN(内置数据!DO$2)-1,1)</f>
        <v>110</v>
      </c>
      <c r="EZ4" s="18">
        <f ca="1">OFFSET(表二!$B$6,COLUMN(内置数据!DP$2)-1,1)</f>
        <v>150</v>
      </c>
      <c r="FA4" s="18">
        <f ca="1">OFFSET(表二!$B$6,COLUMN(内置数据!DQ$2)-1,1)</f>
        <v>0</v>
      </c>
      <c r="FB4" s="18">
        <f ca="1">OFFSET(表二!$B$6,COLUMN(内置数据!DR$2)-1,1)</f>
        <v>0</v>
      </c>
      <c r="FC4" s="18">
        <f ca="1">OFFSET(表二!$B$6,COLUMN(内置数据!DS$2)-1,1)</f>
        <v>1540</v>
      </c>
      <c r="FD4" s="18">
        <f ca="1">OFFSET(表二!$B$6,COLUMN(内置数据!DT$2)-1,1)</f>
        <v>9767</v>
      </c>
      <c r="FE4" s="18">
        <f ca="1">OFFSET(表二!$B$6,COLUMN(内置数据!DU$2)-1,1)</f>
        <v>880</v>
      </c>
      <c r="FF4" s="18">
        <f ca="1">OFFSET(表二!$B$6,COLUMN(内置数据!DV$2)-1,1)</f>
        <v>149</v>
      </c>
      <c r="FG4" s="18">
        <f ca="1">OFFSET(表二!$B$6,COLUMN(内置数据!DW$2)-1,1)</f>
        <v>4989</v>
      </c>
      <c r="FH4" s="18">
        <f ca="1">OFFSET(表二!$B$6,COLUMN(内置数据!DX$2)-1,1)</f>
        <v>1441</v>
      </c>
      <c r="FI4" s="18">
        <f ca="1">OFFSET(表二!$B$6,COLUMN(内置数据!DY$2)-1,1)</f>
        <v>1294</v>
      </c>
      <c r="FJ4" s="18">
        <f ca="1">OFFSET(表二!$B$6,COLUMN(内置数据!DZ$2)-1,1)</f>
        <v>0</v>
      </c>
      <c r="FK4" s="18">
        <f ca="1">OFFSET(表二!$B$6,COLUMN(内置数据!EA$2)-1,1)</f>
        <v>0</v>
      </c>
      <c r="FL4" s="18">
        <f ca="1">OFFSET(表二!$B$6,COLUMN(内置数据!EB$2)-1,1)</f>
        <v>0</v>
      </c>
      <c r="FM4" s="18">
        <f ca="1">OFFSET(表二!$B$6,COLUMN(内置数据!EC$2)-1,1)</f>
        <v>0</v>
      </c>
      <c r="FN4" s="18">
        <f ca="1">OFFSET(表二!$B$6,COLUMN(内置数据!ED$2)-1,1)</f>
        <v>814</v>
      </c>
      <c r="FO4" s="18">
        <f ca="1">OFFSET(表二!$B$6,COLUMN(内置数据!EE$2)-1,1)</f>
        <v>0</v>
      </c>
      <c r="FP4" s="18">
        <f ca="1">OFFSET(表二!$B$6,COLUMN(内置数据!EF$2)-1,1)</f>
        <v>0</v>
      </c>
      <c r="FQ4" s="18">
        <f ca="1">OFFSET(表二!$B$6,COLUMN(内置数据!EG$2)-1,1)</f>
        <v>0</v>
      </c>
      <c r="FR4" s="18">
        <f ca="1">OFFSET(表二!$B$6,COLUMN(内置数据!EH$2)-1,1)</f>
        <v>200</v>
      </c>
      <c r="FS4" s="18">
        <f ca="1">OFFSET(表二!$B$6,COLUMN(内置数据!EI$2)-1,1)</f>
        <v>3974</v>
      </c>
      <c r="FT4" s="18">
        <f ca="1">OFFSET(表二!$B$6,COLUMN(内置数据!EJ$2)-1,1)</f>
        <v>1319</v>
      </c>
      <c r="FU4" s="18">
        <f ca="1">OFFSET(表二!$B$6,COLUMN(内置数据!EK$2)-1,1)</f>
        <v>100</v>
      </c>
      <c r="FV4" s="18">
        <f ca="1">OFFSET(表二!$B$6,COLUMN(内置数据!EL$2)-1,1)</f>
        <v>735</v>
      </c>
      <c r="FW4" s="18">
        <f ca="1">OFFSET(表二!$B$6,COLUMN(内置数据!EM$2)-1,1)</f>
        <v>1220</v>
      </c>
      <c r="FX4" s="18">
        <f ca="1">OFFSET(表二!$B$6,COLUMN(内置数据!EN$2)-1,1)</f>
        <v>0</v>
      </c>
      <c r="FY4" s="18">
        <f ca="1">OFFSET(表二!$B$6,COLUMN(内置数据!EO$2)-1,1)</f>
        <v>600</v>
      </c>
      <c r="FZ4" s="18">
        <f ca="1">OFFSET(表二!$B$6,COLUMN(内置数据!EP$2)-1,1)</f>
        <v>65003</v>
      </c>
      <c r="GA4" s="18">
        <f ca="1">OFFSET(表二!$B$6,COLUMN(内置数据!EQ$2)-1,1)</f>
        <v>14673</v>
      </c>
      <c r="GB4" s="18">
        <f ca="1">OFFSET(表二!$B$6,COLUMN(内置数据!ER$2)-1,1)</f>
        <v>17592</v>
      </c>
      <c r="GC4" s="18">
        <f ca="1">OFFSET(表二!$B$6,COLUMN(内置数据!ES$2)-1,1)</f>
        <v>23453</v>
      </c>
      <c r="GD4" s="18">
        <f ca="1">OFFSET(表二!$B$6,COLUMN(内置数据!ET$2)-1,1)</f>
        <v>4426</v>
      </c>
      <c r="GE4" s="18">
        <f ca="1">OFFSET(表二!$B$6,COLUMN(内置数据!EU$2)-1,1)</f>
        <v>2931</v>
      </c>
      <c r="GF4" s="18">
        <f ca="1">OFFSET(表二!$B$6,COLUMN(内置数据!EV$2)-1,1)</f>
        <v>370</v>
      </c>
      <c r="GG4" s="18">
        <f ca="1">OFFSET(表二!$B$6,COLUMN(内置数据!EW$2)-1,1)</f>
        <v>1558</v>
      </c>
      <c r="GH4" s="18">
        <f ca="1">OFFSET(表二!$B$6,COLUMN(内置数据!EX$2)-1,1)</f>
        <v>0</v>
      </c>
      <c r="GI4" s="18">
        <f ca="1">OFFSET(表二!$B$6,COLUMN(内置数据!EY$2)-1,1)</f>
        <v>3721</v>
      </c>
      <c r="GJ4" s="18">
        <f ca="1">OFFSET(表二!$B$6,COLUMN(内置数据!EZ$2)-1,1)</f>
        <v>3370</v>
      </c>
      <c r="GK4" s="18">
        <f ca="1">OFFSET(表二!$B$6,COLUMN(内置数据!FA$2)-1,1)</f>
        <v>0</v>
      </c>
      <c r="GL4" s="18">
        <f ca="1">OFFSET(表二!$B$6,COLUMN(内置数据!FB$2)-1,1)</f>
        <v>0</v>
      </c>
      <c r="GM4" s="18">
        <f ca="1">OFFSET(表二!$B$6,COLUMN(内置数据!FC$2)-1,1)</f>
        <v>0</v>
      </c>
      <c r="GN4" s="18">
        <f ca="1">OFFSET(表二!$B$6,COLUMN(内置数据!FD$2)-1,1)</f>
        <v>351</v>
      </c>
      <c r="GO4" s="18">
        <f ca="1">OFFSET(表二!$B$6,COLUMN(内置数据!FE$2)-1,1)</f>
        <v>1350</v>
      </c>
      <c r="GP4" s="18">
        <f ca="1">OFFSET(表二!$B$6,COLUMN(内置数据!FF$2)-1,1)</f>
        <v>0</v>
      </c>
      <c r="GQ4" s="18">
        <f ca="1">OFFSET(表二!$B$6,COLUMN(内置数据!FG$2)-1,1)</f>
        <v>790</v>
      </c>
      <c r="GR4" s="18">
        <f ca="1">OFFSET(表二!$B$6,COLUMN(内置数据!FH$2)-1,1)</f>
        <v>0</v>
      </c>
      <c r="GS4" s="18">
        <f ca="1">OFFSET(表二!$B$6,COLUMN(内置数据!FI$2)-1,1)</f>
        <v>90</v>
      </c>
      <c r="GT4" s="18">
        <f ca="1">OFFSET(表二!$B$6,COLUMN(内置数据!FJ$2)-1,1)</f>
        <v>280</v>
      </c>
      <c r="GU4" s="18">
        <f ca="1">OFFSET(表二!$B$6,COLUMN(内置数据!FK$2)-1,1)</f>
        <v>190</v>
      </c>
      <c r="GV4" s="18">
        <f ca="1">OFFSET(表二!$B$6,COLUMN(内置数据!FL$2)-1,1)</f>
        <v>0</v>
      </c>
      <c r="GW4" s="18">
        <f ca="1">OFFSET(表二!$B$6,COLUMN(内置数据!FM$2)-1,1)</f>
        <v>1099</v>
      </c>
      <c r="GX4" s="18">
        <f ca="1">OFFSET(表二!$B$6,COLUMN(内置数据!FN$2)-1,1)</f>
        <v>550</v>
      </c>
      <c r="GY4" s="18">
        <f ca="1">OFFSET(表二!$B$6,COLUMN(内置数据!FO$2)-1,1)</f>
        <v>0</v>
      </c>
      <c r="GZ4" s="18">
        <f ca="1">OFFSET(表二!$B$6,COLUMN(内置数据!FP$2)-1,1)</f>
        <v>549</v>
      </c>
      <c r="HA4" s="18">
        <f ca="1">OFFSET(表二!$B$6,COLUMN(内置数据!FQ$2)-1,1)</f>
        <v>26</v>
      </c>
      <c r="HB4" s="18">
        <f ca="1">OFFSET(表二!$B$6,COLUMN(内置数据!FR$2)-1,1)</f>
        <v>0</v>
      </c>
      <c r="HC4" s="18">
        <f ca="1">OFFSET(表二!$B$6,COLUMN(内置数据!FS$2)-1,1)</f>
        <v>0</v>
      </c>
      <c r="HD4" s="18">
        <f ca="1">OFFSET(表二!$B$6,COLUMN(内置数据!FT$2)-1,1)</f>
        <v>0</v>
      </c>
      <c r="HE4" s="18">
        <f ca="1">OFFSET(表二!$B$6,COLUMN(内置数据!FU$2)-1,1)</f>
        <v>0</v>
      </c>
      <c r="HF4" s="18">
        <f ca="1">OFFSET(表二!$B$6,COLUMN(内置数据!FV$2)-1,1)</f>
        <v>26</v>
      </c>
      <c r="HG4" s="18">
        <f ca="1">OFFSET(表二!$B$6,COLUMN(内置数据!FW$2)-1,1)</f>
        <v>0</v>
      </c>
      <c r="HH4" s="18">
        <f ca="1">OFFSET(表二!$B$6,COLUMN(内置数据!FX$2)-1,1)</f>
        <v>0</v>
      </c>
      <c r="HI4" s="18">
        <f ca="1">OFFSET(表二!$B$6,COLUMN(内置数据!FY$2)-1,1)</f>
        <v>0</v>
      </c>
      <c r="HJ4" s="18">
        <f ca="1">OFFSET(表二!$B$6,COLUMN(内置数据!FZ$2)-1,1)</f>
        <v>0</v>
      </c>
      <c r="HK4" s="18">
        <f ca="1">OFFSET(表二!$B$6,COLUMN(内置数据!GA$2)-1,1)</f>
        <v>0</v>
      </c>
      <c r="HL4" s="18">
        <f ca="1">OFFSET(表二!$B$6,COLUMN(内置数据!GB$2)-1,1)</f>
        <v>0</v>
      </c>
      <c r="HM4" s="18">
        <f ca="1">OFFSET(表二!$B$6,COLUMN(内置数据!GC$2)-1,1)</f>
        <v>0</v>
      </c>
      <c r="HN4" s="18">
        <f ca="1">OFFSET(表二!$B$6,COLUMN(内置数据!GD$2)-1,1)</f>
        <v>0</v>
      </c>
      <c r="HO4" s="18">
        <f ca="1">OFFSET(表二!$B$6,COLUMN(内置数据!GE$2)-1,1)</f>
        <v>0</v>
      </c>
      <c r="HP4" s="18">
        <f ca="1">OFFSET(表二!$B$6,COLUMN(内置数据!GF$2)-1,1)</f>
        <v>0</v>
      </c>
      <c r="HQ4" s="18">
        <f ca="1">OFFSET(表二!$B$6,COLUMN(内置数据!GG$2)-1,1)</f>
        <v>80</v>
      </c>
      <c r="HR4" s="18">
        <f ca="1">OFFSET(表二!$B$6,COLUMN(内置数据!GH$2)-1,1)</f>
        <v>10</v>
      </c>
      <c r="HS4" s="18">
        <f ca="1">OFFSET(表二!$B$6,COLUMN(内置数据!GI$2)-1,1)</f>
        <v>70</v>
      </c>
      <c r="HT4" s="18">
        <f ca="1">OFFSET(表二!$B$6,COLUMN(内置数据!GJ$2)-1,1)</f>
        <v>0</v>
      </c>
      <c r="HU4" s="18">
        <f ca="1">OFFSET(表二!$B$6,COLUMN(内置数据!GK$2)-1,1)</f>
        <v>2753</v>
      </c>
      <c r="HV4" s="18">
        <f ca="1">OFFSET(表二!$B$6,COLUMN(内置数据!GL$2)-1,1)</f>
        <v>1191</v>
      </c>
      <c r="HW4" s="18">
        <f ca="1">OFFSET(表二!$B$6,COLUMN(内置数据!GM$2)-1,1)</f>
        <v>1562</v>
      </c>
      <c r="HX4" s="18">
        <f ca="1">OFFSET(表二!$B$6,COLUMN(内置数据!GN$2)-1,1)</f>
        <v>0</v>
      </c>
      <c r="HY4" s="18">
        <f ca="1">OFFSET(表二!$B$6,COLUMN(内置数据!GO$2)-1,1)</f>
        <v>42</v>
      </c>
      <c r="HZ4" s="18">
        <f ca="1">OFFSET(表二!$B$6,COLUMN(内置数据!GP$2)-1,1)</f>
        <v>42</v>
      </c>
      <c r="IA4" s="18">
        <f ca="1">OFFSET(表二!$B$6,COLUMN(内置数据!GQ$2)-1,1)</f>
        <v>0</v>
      </c>
      <c r="IB4" s="18">
        <f ca="1">OFFSET(表二!$B$6,COLUMN(内置数据!GR$2)-1,1)</f>
        <v>0</v>
      </c>
      <c r="IC4" s="18">
        <f ca="1">OFFSET(表二!$B$6,COLUMN(内置数据!GS$2)-1,1)</f>
        <v>0</v>
      </c>
      <c r="ID4" s="18">
        <f ca="1">OFFSET(表二!$B$6,COLUMN(内置数据!GT$2)-1,1)</f>
        <v>1956</v>
      </c>
      <c r="IE4" s="18">
        <f ca="1">OFFSET(表二!$B$6,COLUMN(内置数据!GU$2)-1,1)</f>
        <v>180</v>
      </c>
      <c r="IF4" s="18">
        <f ca="1">OFFSET(表二!$B$6,COLUMN(内置数据!GV$2)-1,1)</f>
        <v>883</v>
      </c>
      <c r="IG4" s="18">
        <f ca="1">OFFSET(表二!$B$6,COLUMN(内置数据!GW$2)-1,1)</f>
        <v>0</v>
      </c>
      <c r="IH4" s="18">
        <f ca="1">OFFSET(表二!$B$6,COLUMN(内置数据!GX$2)-1,1)</f>
        <v>0</v>
      </c>
      <c r="II4" s="18">
        <f ca="1">OFFSET(表二!$B$6,COLUMN(内置数据!GY$2)-1,1)</f>
        <v>0</v>
      </c>
      <c r="IJ4" s="18">
        <f ca="1">OFFSET(表二!$B$6,COLUMN(内置数据!GZ$2)-1,1)</f>
        <v>476</v>
      </c>
      <c r="IK4" s="18">
        <f ca="1">OFFSET(表二!$B$6,COLUMN(内置数据!HA$2)-1,1)</f>
        <v>417</v>
      </c>
      <c r="IL4" s="18">
        <f ca="1">OFFSET(表二!$B$6,COLUMN(内置数据!HB$2)-1,1)</f>
        <v>0</v>
      </c>
      <c r="IM4" s="18">
        <f ca="1">OFFSET(表二!$B$6,COLUMN(内置数据!HC$2)-1,1)</f>
        <v>0</v>
      </c>
      <c r="IN4" s="18">
        <f ca="1">OFFSET(表二!$B$6,COLUMN(内置数据!HD$2)-1,1)</f>
        <v>0</v>
      </c>
      <c r="IO4" s="18">
        <f ca="1">OFFSET(表二!$B$6,COLUMN(内置数据!HE$2)-1,1)</f>
        <v>0</v>
      </c>
      <c r="IP4" s="18">
        <f ca="1">OFFSET(表二!$B$6,COLUMN(内置数据!HF$2)-1,1)</f>
        <v>5393</v>
      </c>
      <c r="IQ4" s="18">
        <f ca="1">OFFSET(表二!$B$6,COLUMN(内置数据!HG$2)-1,1)</f>
        <v>5393</v>
      </c>
      <c r="IR4" s="18">
        <f ca="1">OFFSET(表二!$B$6,COLUMN(内置数据!HH$2)-1,1)</f>
        <v>0</v>
      </c>
      <c r="IS4" s="18">
        <f ca="1">OFFSET(表二!$B$6,COLUMN(内置数据!HI$2)-1,1)</f>
        <v>0</v>
      </c>
      <c r="IT4" s="19"/>
      <c r="IU4" s="18">
        <f ca="1">OFFSET(表二!$B$6,COLUMN(内置数据!HK$2)-1,1)</f>
        <v>333723</v>
      </c>
      <c r="IV4" s="19"/>
      <c r="IW4" s="18">
        <f ca="1">OFFSET('表二（录入表）'!$B$6,COLUMN(内置数据!A$2),1)</f>
        <v>543</v>
      </c>
      <c r="IX4" s="18">
        <f ca="1">OFFSET('表二（录入表）'!$B$6,COLUMN(内置数据!B$2),1)</f>
        <v>0</v>
      </c>
      <c r="IY4" s="18">
        <f ca="1">OFFSET('表二（录入表）'!$B$6,COLUMN(内置数据!C$2),1)</f>
        <v>0</v>
      </c>
      <c r="IZ4" s="18">
        <f ca="1">OFFSET('表二（录入表）'!$B$6,COLUMN(内置数据!D$2),1)</f>
        <v>0</v>
      </c>
      <c r="JA4" s="18">
        <f ca="1">OFFSET('表二（录入表）'!$B$6,COLUMN(内置数据!E$2),1)</f>
        <v>169</v>
      </c>
      <c r="JB4" s="18">
        <f ca="1">OFFSET('表二（录入表）'!$B$6,COLUMN(内置数据!F$2),1)</f>
        <v>0</v>
      </c>
      <c r="JC4" s="18">
        <f ca="1">OFFSET('表二（录入表）'!$B$6,COLUMN(内置数据!G$2),1)</f>
        <v>1287</v>
      </c>
      <c r="JD4" s="18">
        <f ca="1">OFFSET('表二（录入表）'!$B$6,COLUMN(内置数据!H$2),1)</f>
        <v>30</v>
      </c>
      <c r="JE4" s="18">
        <f ca="1">OFFSET('表二（录入表）'!$B$6,COLUMN(内置数据!I$2),1)</f>
        <v>10</v>
      </c>
      <c r="JF4" s="18">
        <f ca="1">OFFSET('表二（录入表）'!$B$6,COLUMN(内置数据!J$2),1)</f>
        <v>1360</v>
      </c>
      <c r="JG4" s="18">
        <f ca="1">OFFSET('表二（录入表）'!$B$6,COLUMN(内置数据!K$2),1)</f>
        <v>0</v>
      </c>
      <c r="JH4" s="18">
        <f ca="1">OFFSET('表二（录入表）'!$B$6,COLUMN(内置数据!L$2),1)</f>
        <v>210</v>
      </c>
      <c r="JI4" s="18">
        <f ca="1">OFFSET('表二（录入表）'!$B$6,COLUMN(内置数据!M$2),1)</f>
        <v>0</v>
      </c>
      <c r="JJ4" s="18">
        <f ca="1">OFFSET('表二（录入表）'!$B$6,COLUMN(内置数据!N$2),1)</f>
        <v>0</v>
      </c>
      <c r="JK4" s="18">
        <f ca="1">OFFSET('表二（录入表）'!$B$6,COLUMN(内置数据!O$2),1)</f>
        <v>30</v>
      </c>
      <c r="JL4" s="18">
        <f ca="1">OFFSET('表二（录入表）'!$B$6,COLUMN(内置数据!P$2),1)</f>
        <v>0</v>
      </c>
      <c r="JM4" s="18">
        <f ca="1">OFFSET('表二（录入表）'!$B$6,COLUMN(内置数据!Q$2),1)</f>
        <v>5</v>
      </c>
      <c r="JN4" s="18">
        <f ca="1">OFFSET('表二（录入表）'!$B$6,COLUMN(内置数据!R$2),1)</f>
        <v>0</v>
      </c>
      <c r="JO4" s="18">
        <f ca="1">OFFSET('表二（录入表）'!$B$6,COLUMN(内置数据!S$2),1)</f>
        <v>10</v>
      </c>
      <c r="JP4" s="18">
        <f ca="1">OFFSET('表二（录入表）'!$B$6,COLUMN(内置数据!T$2),1)</f>
        <v>0</v>
      </c>
      <c r="JQ4" s="18">
        <f ca="1">OFFSET('表二（录入表）'!$B$6,COLUMN(内置数据!U$2),1)</f>
        <v>0</v>
      </c>
      <c r="JR4" s="18">
        <f ca="1">OFFSET('表二（录入表）'!$B$6,COLUMN(内置数据!V$2),1)</f>
        <v>20</v>
      </c>
      <c r="JS4" s="18">
        <f ca="1">OFFSET('表二（录入表）'!$B$6,COLUMN(内置数据!W$2),1)</f>
        <v>203</v>
      </c>
      <c r="JT4" s="18">
        <f ca="1">OFFSET('表二（录入表）'!$B$6,COLUMN(内置数据!X$2),1)</f>
        <v>0</v>
      </c>
      <c r="JU4" s="18">
        <f ca="1">OFFSET('表二（录入表）'!$B$6,COLUMN(内置数据!Y$2),1)</f>
        <v>0</v>
      </c>
      <c r="JV4" s="18">
        <f ca="1">OFFSET('表二（录入表）'!$B$6,COLUMN(内置数据!Z$2),1)</f>
        <v>24</v>
      </c>
      <c r="JW4" s="18">
        <f ca="1">OFFSET('表二（录入表）'!$B$6,COLUMN(内置数据!AA$2),1)</f>
        <v>0</v>
      </c>
      <c r="JX4" s="18">
        <f ca="1">OFFSET('表二（录入表）'!$B$6,COLUMN(内置数据!AB$2),1)</f>
        <v>10</v>
      </c>
      <c r="JY4" s="18">
        <f ca="1">OFFSET('表二（录入表）'!$B$6,COLUMN(内置数据!AC$2),1)</f>
        <v>0</v>
      </c>
      <c r="JZ4" s="18">
        <f ca="1">OFFSET('表二（录入表）'!$B$6,COLUMN(内置数据!AD$2),1)</f>
        <v>22</v>
      </c>
      <c r="KA4" s="18">
        <f ca="1">OFFSET('表二（录入表）'!$B$6,COLUMN(内置数据!AE$2),1)</f>
        <v>130</v>
      </c>
      <c r="KB4" s="18">
        <f ca="1">OFFSET('表二（录入表）'!$B$6,COLUMN(内置数据!AF$2),1)</f>
        <v>150</v>
      </c>
      <c r="KC4" s="18">
        <f ca="1">OFFSET('表二（录入表）'!$B$6,COLUMN(内置数据!AG$2),1)</f>
        <v>151</v>
      </c>
      <c r="KD4" s="18">
        <f ca="1">OFFSET('表二（录入表）'!$B$6,COLUMN(内置数据!AH$2),1)</f>
        <v>0</v>
      </c>
      <c r="KE4" s="18">
        <f ca="1">OFFSET('表二（录入表）'!$B$6,COLUMN(内置数据!AI$2),1)</f>
        <v>40</v>
      </c>
      <c r="KF4" s="18">
        <f ca="1">OFFSET('表二（录入表）'!$B$6,COLUMN(内置数据!AJ$2),1)</f>
        <v>40</v>
      </c>
      <c r="KG4" s="18">
        <f ca="1">OFFSET('表二（录入表）'!$B$6,COLUMN(内置数据!AK$2),1)</f>
        <v>0</v>
      </c>
      <c r="KH4" s="18">
        <f ca="1">OFFSET('表二（录入表）'!$B$6,COLUMN(内置数据!AL$2),1)</f>
        <v>0</v>
      </c>
      <c r="KI4" s="18">
        <f ca="1">OFFSET('表二（录入表）'!$B$6,COLUMN(内置数据!AM$2),1)</f>
        <v>0</v>
      </c>
      <c r="KJ4" s="18">
        <f ca="1">OFFSET('表二（录入表）'!$B$6,COLUMN(内置数据!AN$2),1)</f>
        <v>320</v>
      </c>
      <c r="KK4" s="18">
        <f ca="1">OFFSET('表二（录入表）'!$B$6,COLUMN(内置数据!AO$2),1)</f>
        <v>0</v>
      </c>
      <c r="KL4" s="18">
        <f ca="1">OFFSET('表二（录入表）'!$B$6,COLUMN(内置数据!AP$2),1)</f>
        <v>0</v>
      </c>
      <c r="KM4" s="18">
        <f ca="1">OFFSET('表二（录入表）'!$B$6,COLUMN(内置数据!AQ$2),1)</f>
        <v>0</v>
      </c>
      <c r="KN4" s="18">
        <f ca="1">OFFSET('表二（录入表）'!$B$6,COLUMN(内置数据!AR$2),1)</f>
        <v>0</v>
      </c>
      <c r="KO4" s="18">
        <f ca="1">OFFSET('表二（录入表）'!$B$6,COLUMN(内置数据!AS$2),1)</f>
        <v>0</v>
      </c>
      <c r="KP4" s="18">
        <f ca="1">OFFSET('表二（录入表）'!$B$6,COLUMN(内置数据!AT$2),1)</f>
        <v>0</v>
      </c>
      <c r="KQ4" s="18">
        <f ca="1">OFFSET('表二（录入表）'!$B$6,COLUMN(内置数据!AU$2),1)</f>
        <v>0</v>
      </c>
      <c r="KR4" s="18">
        <f ca="1">OFFSET('表二（录入表）'!$B$6,COLUMN(内置数据!AV$2),1)</f>
        <v>0</v>
      </c>
      <c r="KS4" s="18">
        <f ca="1">OFFSET('表二（录入表）'!$B$6,COLUMN(内置数据!AW$2),1)</f>
        <v>0</v>
      </c>
      <c r="KT4" s="18">
        <f ca="1">OFFSET('表二（录入表）'!$B$6,COLUMN(内置数据!AX$2),1)</f>
        <v>220</v>
      </c>
      <c r="KU4" s="18">
        <f ca="1">OFFSET('表二（录入表）'!$B$6,COLUMN(内置数据!AY$2),1)</f>
        <v>0</v>
      </c>
      <c r="KV4" s="18">
        <f ca="1">OFFSET('表二（录入表）'!$B$6,COLUMN(内置数据!AZ$2),1)</f>
        <v>0</v>
      </c>
      <c r="KW4" s="18">
        <f ca="1">OFFSET('表二（录入表）'!$B$6,COLUMN(内置数据!BA$2),1)</f>
        <v>0</v>
      </c>
      <c r="KX4" s="18">
        <f ca="1">OFFSET('表二（录入表）'!$B$6,COLUMN(内置数据!BB$2),1)</f>
        <v>15</v>
      </c>
      <c r="KY4" s="18">
        <f ca="1">OFFSET('表二（录入表）'!$B$6,COLUMN(内置数据!BC$2),1)</f>
        <v>0</v>
      </c>
      <c r="KZ4" s="18">
        <f ca="1">OFFSET('表二（录入表）'!$B$6,COLUMN(内置数据!BD$2),1)</f>
        <v>70</v>
      </c>
      <c r="LA4" s="18">
        <f ca="1">OFFSET('表二（录入表）'!$B$6,COLUMN(内置数据!BE$2),1)</f>
        <v>5</v>
      </c>
      <c r="LB4" s="18">
        <f ca="1">OFFSET('表二（录入表）'!$B$6,COLUMN(内置数据!BF$2),1)</f>
        <v>0</v>
      </c>
      <c r="LC4" s="18">
        <f ca="1">OFFSET('表二（录入表）'!$B$6,COLUMN(内置数据!BG$2),1)</f>
        <v>0</v>
      </c>
      <c r="LD4" s="18">
        <f ca="1">OFFSET('表二（录入表）'!$B$6,COLUMN(内置数据!BH$2),1)</f>
        <v>340</v>
      </c>
      <c r="LE4" s="18">
        <f ca="1">OFFSET('表二（录入表）'!$B$6,COLUMN(内置数据!BI$2),1)</f>
        <v>0</v>
      </c>
      <c r="LF4" s="18">
        <f ca="1">OFFSET('表二（录入表）'!$B$6,COLUMN(内置数据!BJ$2),1)</f>
        <v>15</v>
      </c>
      <c r="LG4" s="18">
        <f ca="1">OFFSET('表二（录入表）'!$B$6,COLUMN(内置数据!BK$2),1)</f>
        <v>0</v>
      </c>
      <c r="LH4" s="18">
        <f ca="1">OFFSET('表二（录入表）'!$B$6,COLUMN(内置数据!BL$2),1)</f>
        <v>0</v>
      </c>
      <c r="LI4" s="18">
        <f ca="1">OFFSET('表二（录入表）'!$B$6,COLUMN(内置数据!BM$2),1)</f>
        <v>0</v>
      </c>
      <c r="LJ4" s="18">
        <f ca="1">OFFSET('表二（录入表）'!$B$6,COLUMN(内置数据!BN$2),1)</f>
        <v>0</v>
      </c>
      <c r="LK4" s="18">
        <f ca="1">OFFSET('表二（录入表）'!$B$6,COLUMN(内置数据!BO$2),1)</f>
        <v>0</v>
      </c>
      <c r="LL4" s="18">
        <f ca="1">OFFSET('表二（录入表）'!$B$6,COLUMN(内置数据!BP$2),1)</f>
        <v>5</v>
      </c>
      <c r="LM4" s="18">
        <f ca="1">OFFSET('表二（录入表）'!$B$6,COLUMN(内置数据!BQ$2),1)</f>
        <v>250</v>
      </c>
      <c r="LN4" s="18">
        <f ca="1">OFFSET('表二（录入表）'!$B$6,COLUMN(内置数据!BR$2),1)</f>
        <v>0</v>
      </c>
      <c r="LO4" s="18">
        <f ca="1">OFFSET('表二（录入表）'!$B$6,COLUMN(内置数据!BS$2),1)</f>
        <v>0</v>
      </c>
      <c r="LP4" s="18">
        <f ca="1">OFFSET('表二（录入表）'!$B$6,COLUMN(内置数据!BT$2),1)</f>
        <v>0</v>
      </c>
      <c r="LQ4" s="18">
        <f ca="1">OFFSET('表二（录入表）'!$B$6,COLUMN(内置数据!BU$2),1)</f>
        <v>0</v>
      </c>
      <c r="LR4" s="18">
        <f ca="1">OFFSET('表二（录入表）'!$B$6,COLUMN(内置数据!BV$2),1)</f>
        <v>0</v>
      </c>
      <c r="LS4" s="18">
        <f ca="1">OFFSET('表二（录入表）'!$B$6,COLUMN(内置数据!BW$2),1)</f>
        <v>0</v>
      </c>
      <c r="LT4" s="18">
        <f ca="1">OFFSET('表二（录入表）'!$B$6,COLUMN(内置数据!BX$2),1)</f>
        <v>0</v>
      </c>
      <c r="LU4" s="18">
        <f ca="1">OFFSET('表二（录入表）'!$B$6,COLUMN(内置数据!BY$2),1)</f>
        <v>138</v>
      </c>
      <c r="LV4" s="18">
        <f ca="1">OFFSET('表二（录入表）'!$B$6,COLUMN(内置数据!BZ$2),1)</f>
        <v>0</v>
      </c>
      <c r="LW4" s="18">
        <f ca="1">OFFSET('表二（录入表）'!$B$6,COLUMN(内置数据!CA$2),1)</f>
        <v>0</v>
      </c>
      <c r="LX4" s="18">
        <f ca="1">OFFSET('表二（录入表）'!$B$6,COLUMN(内置数据!CB$2),1)</f>
        <v>0</v>
      </c>
      <c r="LY4" s="18">
        <f ca="1">OFFSET('表二（录入表）'!$B$6,COLUMN(内置数据!CC$2),1)</f>
        <v>0</v>
      </c>
      <c r="LZ4" s="18">
        <f ca="1">OFFSET('表二（录入表）'!$B$6,COLUMN(内置数据!CD$2),1)</f>
        <v>0</v>
      </c>
      <c r="MA4" s="18">
        <f ca="1">OFFSET('表二（录入表）'!$B$6,COLUMN(内置数据!CE$2),1)</f>
        <v>0</v>
      </c>
      <c r="MB4" s="18">
        <f ca="1">OFFSET('表二（录入表）'!$B$6,COLUMN(内置数据!CF$2),1)</f>
        <v>50</v>
      </c>
      <c r="MC4" s="18">
        <f ca="1">OFFSET('表二（录入表）'!$B$6,COLUMN(内置数据!CG$2),1)</f>
        <v>0</v>
      </c>
      <c r="MD4" s="18">
        <f ca="1">OFFSET('表二（录入表）'!$B$6,COLUMN(内置数据!CH$2),1)</f>
        <v>0</v>
      </c>
      <c r="ME4" s="18">
        <f ca="1">OFFSET('表二（录入表）'!$B$6,COLUMN(内置数据!CI$2),1)</f>
        <v>0</v>
      </c>
      <c r="MF4" s="18">
        <f ca="1">OFFSET('表二（录入表）'!$B$6,COLUMN(内置数据!CJ$2),1)</f>
        <v>0</v>
      </c>
      <c r="MG4" s="18">
        <f ca="1">OFFSET('表二（录入表）'!$B$6,COLUMN(内置数据!CK$2),1)</f>
        <v>0</v>
      </c>
      <c r="MH4" s="18">
        <f ca="1">OFFSET('表二（录入表）'!$B$6,COLUMN(内置数据!CL$2),1)</f>
        <v>0</v>
      </c>
      <c r="MI4" s="18">
        <f ca="1">OFFSET('表二（录入表）'!$B$6,COLUMN(内置数据!CM$2),1)</f>
        <v>0</v>
      </c>
      <c r="MJ4" s="18">
        <f ca="1">OFFSET('表二（录入表）'!$B$6,COLUMN(内置数据!CN$2),1)</f>
        <v>0</v>
      </c>
      <c r="MK4" s="18">
        <f ca="1">OFFSET('表二（录入表）'!$B$6,COLUMN(内置数据!CO$2),1)</f>
        <v>0</v>
      </c>
      <c r="ML4" s="18">
        <f ca="1">OFFSET('表二（录入表）'!$B$6,COLUMN(内置数据!CP$2),1)</f>
        <v>0</v>
      </c>
      <c r="MM4" s="18">
        <f ca="1">OFFSET('表二（录入表）'!$B$6,COLUMN(内置数据!CQ$2),1)</f>
        <v>0</v>
      </c>
      <c r="MN4" s="18">
        <f ca="1">OFFSET('表二（录入表）'!$B$6,COLUMN(内置数据!CR$2),1)</f>
        <v>0</v>
      </c>
      <c r="MO4" s="18">
        <f ca="1">OFFSET('表二（录入表）'!$B$6,COLUMN(内置数据!CS$2),1)</f>
        <v>240</v>
      </c>
      <c r="MP4" s="18">
        <f ca="1">OFFSET('表二（录入表）'!$B$6,COLUMN(内置数据!CT$2),1)</f>
        <v>190</v>
      </c>
      <c r="MQ4" s="18">
        <f ca="1">OFFSET('表二（录入表）'!$B$6,COLUMN(内置数据!CU$2),1)</f>
        <v>0</v>
      </c>
      <c r="MR4" s="18">
        <f ca="1">OFFSET('表二（录入表）'!$B$6,COLUMN(内置数据!CV$2),1)</f>
        <v>0</v>
      </c>
      <c r="MS4" s="18">
        <f ca="1">OFFSET('表二（录入表）'!$B$6,COLUMN(内置数据!CW$2),1)</f>
        <v>0</v>
      </c>
      <c r="MT4" s="18">
        <f ca="1">OFFSET('表二（录入表）'!$B$6,COLUMN(内置数据!CX$2),1)</f>
        <v>0</v>
      </c>
      <c r="MU4" s="18">
        <f ca="1">OFFSET('表二（录入表）'!$B$6,COLUMN(内置数据!CY$2),1)</f>
        <v>85</v>
      </c>
      <c r="MV4" s="18">
        <f ca="1">OFFSET('表二（录入表）'!$B$6,COLUMN(内置数据!CZ$2),1)</f>
        <v>200</v>
      </c>
      <c r="MW4" s="18">
        <f ca="1">OFFSET('表二（录入表）'!$B$6,COLUMN(内置数据!DA$2),1)</f>
        <v>140</v>
      </c>
      <c r="MX4" s="18">
        <f ca="1">OFFSET('表二（录入表）'!$B$6,COLUMN(内置数据!DB$2),1)</f>
        <v>30</v>
      </c>
      <c r="MY4" s="18">
        <f ca="1">OFFSET('表二（录入表）'!$B$6,COLUMN(内置数据!DC$2),1)</f>
        <v>0</v>
      </c>
      <c r="MZ4" s="18">
        <f ca="1">OFFSET('表二（录入表）'!$B$6,COLUMN(内置数据!DD$2),1)</f>
        <v>0</v>
      </c>
      <c r="NA4" s="18">
        <f ca="1">OFFSET('表二（录入表）'!$B$6,COLUMN(内置数据!DE$2),1)</f>
        <v>0</v>
      </c>
      <c r="NB4" s="18">
        <f ca="1">OFFSET('表二（录入表）'!$B$6,COLUMN(内置数据!DF$2),1)</f>
        <v>0</v>
      </c>
      <c r="NC4" s="18">
        <f ca="1">OFFSET('表二（录入表）'!$B$6,COLUMN(内置数据!DG$2),1)</f>
        <v>0</v>
      </c>
      <c r="ND4" s="18">
        <f ca="1">OFFSET('表二（录入表）'!$B$6,COLUMN(内置数据!DH$2),1)</f>
        <v>250</v>
      </c>
      <c r="NE4" s="18">
        <f ca="1">OFFSET('表二（录入表）'!$B$6,COLUMN(内置数据!DI$2),1)</f>
        <v>100</v>
      </c>
      <c r="NF4" s="18">
        <f ca="1">OFFSET('表二（录入表）'!$B$6,COLUMN(内置数据!DJ$2),1)</f>
        <v>0</v>
      </c>
      <c r="NG4" s="18">
        <f ca="1">OFFSET('表二（录入表）'!$B$6,COLUMN(内置数据!DK$2),1)</f>
        <v>0</v>
      </c>
      <c r="NH4" s="18">
        <f ca="1">OFFSET('表二（录入表）'!$B$6,COLUMN(内置数据!DL$2),1)</f>
        <v>0</v>
      </c>
      <c r="NI4" s="18">
        <f ca="1">OFFSET('表二（录入表）'!$B$6,COLUMN(内置数据!DM$2),1)</f>
        <v>0</v>
      </c>
      <c r="NJ4" s="18">
        <f ca="1">OFFSET('表二（录入表）'!$B$6,COLUMN(内置数据!DN$2),1)</f>
        <v>0</v>
      </c>
      <c r="NK4" s="18">
        <f ca="1">OFFSET('表二（录入表）'!$B$6,COLUMN(内置数据!DO$2),1)</f>
        <v>0</v>
      </c>
      <c r="NL4" s="18">
        <f ca="1">OFFSET('表二（录入表）'!$B$6,COLUMN(内置数据!DP$2),1)</f>
        <v>0</v>
      </c>
      <c r="NM4" s="18">
        <f ca="1">OFFSET('表二（录入表）'!$B$6,COLUMN(内置数据!DQ$2),1)</f>
        <v>0</v>
      </c>
      <c r="NN4" s="18">
        <f ca="1">OFFSET('表二（录入表）'!$B$6,COLUMN(内置数据!DR$2),1)</f>
        <v>0</v>
      </c>
      <c r="NO4" s="18">
        <f ca="1">OFFSET('表二（录入表）'!$B$6,COLUMN(内置数据!DS$2),1)</f>
        <v>0</v>
      </c>
      <c r="NP4" s="18">
        <f ca="1">OFFSET('表二（录入表）'!$B$6,COLUMN(内置数据!DT$2),1)</f>
        <v>0</v>
      </c>
      <c r="NQ4" s="18">
        <f ca="1">OFFSET('表二（录入表）'!$B$6,COLUMN(内置数据!DU$2),1)</f>
        <v>0</v>
      </c>
      <c r="NR4" s="18">
        <f ca="1">OFFSET('表二（录入表）'!$B$6,COLUMN(内置数据!DV$2),1)</f>
        <v>5</v>
      </c>
      <c r="NS4" s="18">
        <f ca="1">OFFSET('表二（录入表）'!$B$6,COLUMN(内置数据!DW$2),1)</f>
        <v>0</v>
      </c>
      <c r="NT4" s="18">
        <f ca="1">OFFSET('表二（录入表）'!$B$6,COLUMN(内置数据!DX$2),1)</f>
        <v>0</v>
      </c>
      <c r="NU4" s="18">
        <f ca="1">OFFSET('表二（录入表）'!$B$6,COLUMN(内置数据!DY$2),1)</f>
        <v>5</v>
      </c>
      <c r="NV4" s="18">
        <f ca="1">OFFSET('表二（录入表）'!$B$6,COLUMN(内置数据!DZ$2),1)</f>
        <v>0</v>
      </c>
      <c r="NW4" s="18">
        <f ca="1">OFFSET('表二（录入表）'!$B$6,COLUMN(内置数据!EA$2),1)</f>
        <v>1</v>
      </c>
      <c r="NX4" s="18">
        <f ca="1">OFFSET('表二（录入表）'!$B$6,COLUMN(内置数据!EB$2),1)</f>
        <v>0</v>
      </c>
      <c r="NY4" s="18">
        <f ca="1">OFFSET('表二（录入表）'!$B$6,COLUMN(内置数据!EC$2),1)</f>
        <v>0</v>
      </c>
      <c r="NZ4" s="18">
        <f ca="1">OFFSET('表二（录入表）'!$B$6,COLUMN(内置数据!ED$2),1)</f>
        <v>0</v>
      </c>
      <c r="OA4" s="18">
        <f ca="1">OFFSET('表二（录入表）'!$B$6,COLUMN(内置数据!EE$2),1)</f>
        <v>0</v>
      </c>
      <c r="OB4" s="18">
        <f ca="1">OFFSET('表二（录入表）'!$B$6,COLUMN(内置数据!EF$2),1)</f>
        <v>0</v>
      </c>
      <c r="OC4" s="18">
        <f ca="1">OFFSET('表二（录入表）'!$B$6,COLUMN(内置数据!EG$2),1)</f>
        <v>0</v>
      </c>
      <c r="OD4" s="18">
        <f ca="1">OFFSET('表二（录入表）'!$B$6,COLUMN(内置数据!EH$2),1)</f>
        <v>0</v>
      </c>
      <c r="OE4" s="18">
        <f ca="1">OFFSET('表二（录入表）'!$B$6,COLUMN(内置数据!EI$2),1)</f>
        <v>20</v>
      </c>
      <c r="OF4" s="18">
        <f ca="1">OFFSET('表二（录入表）'!$B$6,COLUMN(内置数据!EJ$2),1)</f>
        <v>65</v>
      </c>
      <c r="OG4" s="18">
        <f ca="1">OFFSET('表二（录入表）'!$B$6,COLUMN(内置数据!EK$2),1)</f>
        <v>0</v>
      </c>
      <c r="OH4" s="18">
        <f ca="1">OFFSET('表二（录入表）'!$B$6,COLUMN(内置数据!EL$2),1)</f>
        <v>4</v>
      </c>
      <c r="OI4" s="18">
        <f ca="1">OFFSET('表二（录入表）'!$B$6,COLUMN(内置数据!EM$2),1)</f>
        <v>6</v>
      </c>
      <c r="OJ4" s="18">
        <f ca="1">OFFSET('表二（录入表）'!$B$6,COLUMN(内置数据!EN$2),1)</f>
        <v>9</v>
      </c>
      <c r="OK4" s="18">
        <f ca="1">OFFSET('表二（录入表）'!$B$6,COLUMN(内置数据!EO$2),1)</f>
        <v>6</v>
      </c>
      <c r="OL4" s="18">
        <f ca="1">OFFSET('表二（录入表）'!$B$6,COLUMN(内置数据!EP$2),1)</f>
        <v>0</v>
      </c>
      <c r="OM4" s="18">
        <f ca="1">OFFSET('表二（录入表）'!$B$6,COLUMN(内置数据!EQ$2),1)</f>
        <v>0</v>
      </c>
      <c r="ON4" s="18">
        <f ca="1">OFFSET('表二（录入表）'!$B$6,COLUMN(内置数据!ER$2),1)</f>
        <v>0</v>
      </c>
      <c r="OO4" s="18">
        <f ca="1">OFFSET('表二（录入表）'!$B$6,COLUMN(内置数据!ES$2),1)</f>
        <v>0</v>
      </c>
      <c r="OP4" s="18">
        <f ca="1">OFFSET('表二（录入表）'!$B$6,COLUMN(内置数据!ET$2),1)</f>
        <v>65</v>
      </c>
      <c r="OQ4" s="18">
        <f ca="1">OFFSET('表二（录入表）'!$B$6,COLUMN(内置数据!EU$2),1)</f>
        <v>30</v>
      </c>
      <c r="OR4" s="18">
        <f ca="1">OFFSET('表二（录入表）'!$B$6,COLUMN(内置数据!EV$2),1)</f>
        <v>50</v>
      </c>
      <c r="OS4" s="18">
        <f ca="1">OFFSET('表二（录入表）'!$B$6,COLUMN(内置数据!EW$2),1)</f>
        <v>0</v>
      </c>
      <c r="OT4" s="18">
        <f ca="1">OFFSET('表二（录入表）'!$B$6,COLUMN(内置数据!EX$2),1)</f>
        <v>0</v>
      </c>
      <c r="OU4" s="18">
        <f ca="1">OFFSET('表二（录入表）'!$B$6,COLUMN(内置数据!EY$2),1)</f>
        <v>79</v>
      </c>
      <c r="OV4" s="18">
        <f ca="1">OFFSET('表二（录入表）'!$B$6,COLUMN(内置数据!EZ$2),1)</f>
        <v>230</v>
      </c>
      <c r="OW4" s="18">
        <f ca="1">OFFSET('表二（录入表）'!$B$6,COLUMN(内置数据!FA$2),1)</f>
        <v>0</v>
      </c>
      <c r="OX4" s="18">
        <f ca="1">OFFSET('表二（录入表）'!$B$6,COLUMN(内置数据!FB$2),1)</f>
        <v>290</v>
      </c>
      <c r="OY4" s="18">
        <f ca="1">OFFSET('表二（录入表）'!$B$6,COLUMN(内置数据!FC$2),1)</f>
        <v>0</v>
      </c>
      <c r="OZ4" s="18">
        <f ca="1">OFFSET('表二（录入表）'!$B$6,COLUMN(内置数据!FD$2),1)</f>
        <v>20</v>
      </c>
      <c r="PA4" s="18">
        <f ca="1">OFFSET('表二（录入表）'!$B$6,COLUMN(内置数据!FE$2),1)</f>
        <v>180</v>
      </c>
      <c r="PB4" s="18">
        <f ca="1">OFFSET('表二（录入表）'!$B$6,COLUMN(内置数据!FF$2),1)</f>
        <v>250</v>
      </c>
      <c r="PC4" s="18">
        <f ca="1">OFFSET('表二（录入表）'!$B$6,COLUMN(内置数据!FG$2),1)</f>
        <v>0</v>
      </c>
      <c r="PD4" s="18">
        <f ca="1">OFFSET('表二（录入表）'!$B$6,COLUMN(内置数据!FH$2),1)</f>
        <v>0</v>
      </c>
      <c r="PE4" s="18">
        <f ca="1">OFFSET('表二（录入表）'!$B$6,COLUMN(内置数据!FI$2),1)</f>
        <v>0</v>
      </c>
      <c r="PF4" s="18">
        <f ca="1">OFFSET('表二（录入表）'!$B$6,COLUMN(内置数据!FJ$2),1)</f>
        <v>0</v>
      </c>
      <c r="PG4" s="18">
        <f ca="1">OFFSET('表二（录入表）'!$B$6,COLUMN(内置数据!FK$2),1)</f>
        <v>165</v>
      </c>
      <c r="PH4" s="18">
        <f ca="1">OFFSET('表二（录入表）'!$B$6,COLUMN(内置数据!FL$2),1)</f>
        <v>135</v>
      </c>
      <c r="PI4" s="18">
        <f ca="1">OFFSET('表二（录入表）'!$B$6,COLUMN(内置数据!FM$2),1)</f>
        <v>103</v>
      </c>
      <c r="PJ4" s="18">
        <f ca="1">OFFSET('表二（录入表）'!$B$6,COLUMN(内置数据!FN$2),1)</f>
        <v>0</v>
      </c>
      <c r="PK4" s="18">
        <f ca="1">OFFSET('表二（录入表）'!$B$6,COLUMN(内置数据!FO$2),1)</f>
        <v>0</v>
      </c>
      <c r="PL4" s="18">
        <f ca="1">OFFSET('表二（录入表）'!$B$6,COLUMN(内置数据!FP$2),1)</f>
        <v>259</v>
      </c>
      <c r="PM4" s="18">
        <f ca="1">OFFSET('表二（录入表）'!$B$6,COLUMN(内置数据!FQ$2),1)</f>
        <v>0</v>
      </c>
      <c r="PN4" s="18">
        <f ca="1">OFFSET('表二（录入表）'!$B$6,COLUMN(内置数据!FR$2),1)</f>
        <v>103</v>
      </c>
      <c r="PO4" s="18">
        <f ca="1">OFFSET('表二（录入表）'!$B$6,COLUMN(内置数据!FS$2),1)</f>
        <v>9</v>
      </c>
      <c r="PP4" s="18">
        <f ca="1">OFFSET('表二（录入表）'!$B$6,COLUMN(内置数据!FT$2),1)</f>
        <v>0</v>
      </c>
      <c r="PQ4" s="18">
        <f ca="1">OFFSET('表二（录入表）'!$B$6,COLUMN(内置数据!FU$2),1)</f>
        <v>0</v>
      </c>
      <c r="PR4" s="18">
        <f ca="1">OFFSET('表二（录入表）'!$B$6,COLUMN(内置数据!FV$2),1)</f>
        <v>0</v>
      </c>
      <c r="PS4" s="18">
        <f ca="1">OFFSET('表二（录入表）'!$B$6,COLUMN(内置数据!FW$2),1)</f>
        <v>0</v>
      </c>
      <c r="PT4" s="18">
        <f ca="1">OFFSET('表二（录入表）'!$B$6,COLUMN(内置数据!FX$2),1)</f>
        <v>70</v>
      </c>
      <c r="PU4" s="18">
        <f ca="1">OFFSET('表二（录入表）'!$B$6,COLUMN(内置数据!FY$2),1)</f>
        <v>0</v>
      </c>
      <c r="PV4" s="18">
        <f ca="1">OFFSET('表二（录入表）'!$B$6,COLUMN(内置数据!FZ$2),1)</f>
        <v>0</v>
      </c>
      <c r="PW4" s="18">
        <f ca="1">OFFSET('表二（录入表）'!$B$6,COLUMN(内置数据!GA$2),1)</f>
        <v>0</v>
      </c>
      <c r="PX4" s="18">
        <f ca="1">OFFSET('表二（录入表）'!$B$6,COLUMN(内置数据!GB$2),1)</f>
        <v>0</v>
      </c>
      <c r="PY4" s="18">
        <f ca="1">OFFSET('表二（录入表）'!$B$6,COLUMN(内置数据!GC$2),1)</f>
        <v>0</v>
      </c>
      <c r="PZ4" s="18">
        <f ca="1">OFFSET('表二（录入表）'!$B$6,COLUMN(内置数据!GD$2),1)</f>
        <v>200</v>
      </c>
      <c r="QA4" s="18">
        <f ca="1">OFFSET('表二（录入表）'!$B$6,COLUMN(内置数据!GE$2),1)</f>
        <v>50</v>
      </c>
      <c r="QB4" s="18">
        <f ca="1">OFFSET('表二（录入表）'!$B$6,COLUMN(内置数据!GF$2),1)</f>
        <v>0</v>
      </c>
      <c r="QC4" s="18">
        <f ca="1">OFFSET('表二（录入表）'!$B$6,COLUMN(内置数据!GG$2),1)</f>
        <v>0</v>
      </c>
      <c r="QD4" s="18">
        <f ca="1">OFFSET('表二（录入表）'!$B$6,COLUMN(内置数据!GH$2),1)</f>
        <v>106</v>
      </c>
      <c r="QE4" s="18">
        <f ca="1">OFFSET('表二（录入表）'!$B$6,COLUMN(内置数据!GI$2),1)</f>
        <v>0</v>
      </c>
      <c r="QF4" s="18">
        <f ca="1">OFFSET('表二（录入表）'!$B$6,COLUMN(内置数据!GJ$2),1)</f>
        <v>0</v>
      </c>
      <c r="QG4" s="18">
        <f ca="1">OFFSET('表二（录入表）'!$B$6,COLUMN(内置数据!GK$2),1)</f>
        <v>0</v>
      </c>
      <c r="QH4" s="18">
        <f ca="1">OFFSET('表二（录入表）'!$B$6,COLUMN(内置数据!GL$2),1)</f>
        <v>0</v>
      </c>
      <c r="QI4" s="18">
        <f ca="1">OFFSET('表二（录入表）'!$B$6,COLUMN(内置数据!GM$2),1)</f>
        <v>0</v>
      </c>
      <c r="QJ4" s="18">
        <f ca="1">OFFSET('表二（录入表）'!$B$6,COLUMN(内置数据!GN$2),1)</f>
        <v>0</v>
      </c>
      <c r="QK4" s="18">
        <f ca="1">OFFSET('表二（录入表）'!$B$6,COLUMN(内置数据!GO$2),1)</f>
        <v>200</v>
      </c>
      <c r="QL4" s="18">
        <f ca="1">OFFSET('表二（录入表）'!$B$6,COLUMN(内置数据!GP$2),1)</f>
        <v>0</v>
      </c>
      <c r="QM4" s="18">
        <f ca="1">OFFSET('表二（录入表）'!$B$6,COLUMN(内置数据!GQ$2),1)</f>
        <v>0</v>
      </c>
      <c r="QN4" s="18">
        <f ca="1">OFFSET('表二（录入表）'!$B$6,COLUMN(内置数据!GR$2),1)</f>
        <v>0</v>
      </c>
      <c r="QO4" s="18">
        <f ca="1">OFFSET('表二（录入表）'!$B$6,COLUMN(内置数据!GS$2),1)</f>
        <v>30</v>
      </c>
      <c r="QP4" s="18">
        <f ca="1">OFFSET('表二（录入表）'!$B$6,COLUMN(内置数据!GT$2),1)</f>
        <v>0</v>
      </c>
      <c r="QQ4" s="18">
        <f ca="1">OFFSET('表二（录入表）'!$B$6,COLUMN(内置数据!GU$2),1)</f>
        <v>0</v>
      </c>
      <c r="QR4" s="18">
        <f ca="1">OFFSET('表二（录入表）'!$B$6,COLUMN(内置数据!GV$2),1)</f>
        <v>1</v>
      </c>
      <c r="QS4" s="18">
        <f ca="1">OFFSET('表二（录入表）'!$B$6,COLUMN(内置数据!GW$2),1)</f>
        <v>0</v>
      </c>
      <c r="QT4" s="18">
        <f ca="1">OFFSET('表二（录入表）'!$B$6,COLUMN(内置数据!GX$2),1)</f>
        <v>0</v>
      </c>
      <c r="QU4" s="18">
        <f ca="1">OFFSET('表二（录入表）'!$B$6,COLUMN(内置数据!GY$2),1)</f>
        <v>0</v>
      </c>
      <c r="QV4" s="18">
        <f ca="1">OFFSET('表二（录入表）'!$B$6,COLUMN(内置数据!GZ$2),1)</f>
        <v>100</v>
      </c>
      <c r="QW4" s="18">
        <f ca="1">OFFSET('表二（录入表）'!$B$6,COLUMN(内置数据!HA$2),1)</f>
        <v>90</v>
      </c>
      <c r="QX4" s="18">
        <f ca="1">OFFSET('表二（录入表）'!$B$6,COLUMN(内置数据!HB$2),1)</f>
        <v>100</v>
      </c>
      <c r="QY4" s="18">
        <f ca="1">OFFSET('表二（录入表）'!$B$6,COLUMN(内置数据!HC$2),1)</f>
        <v>0</v>
      </c>
      <c r="QZ4" s="18">
        <f ca="1">OFFSET('表二（录入表）'!$B$6,COLUMN(内置数据!HD$2),1)</f>
        <v>0</v>
      </c>
      <c r="RA4" s="18">
        <f ca="1">OFFSET('表二（录入表）'!$B$6,COLUMN(内置数据!HE$2),1)</f>
        <v>0</v>
      </c>
      <c r="RB4" s="18">
        <f ca="1">OFFSET('表二（录入表）'!$B$6,COLUMN(内置数据!HF$2),1)</f>
        <v>0</v>
      </c>
      <c r="RC4" s="18">
        <f ca="1">OFFSET('表二（录入表）'!$B$6,COLUMN(内置数据!HG$2),1)</f>
        <v>0</v>
      </c>
      <c r="RD4" s="18">
        <f ca="1">OFFSET('表二（录入表）'!$B$6,COLUMN(内置数据!HH$2),1)</f>
        <v>119</v>
      </c>
      <c r="RE4" s="18">
        <f ca="1">OFFSET('表二（录入表）'!$B$6,COLUMN(内置数据!HI$2),1)</f>
        <v>0</v>
      </c>
      <c r="RF4" s="18">
        <f ca="1">OFFSET('表二（录入表）'!$B$6,COLUMN(内置数据!HJ$2),1)</f>
        <v>0</v>
      </c>
      <c r="RG4" s="18">
        <f ca="1">OFFSET('表二（录入表）'!$B$6,COLUMN(内置数据!HK$2),1)</f>
        <v>0</v>
      </c>
      <c r="RH4" s="18">
        <f ca="1">OFFSET('表二（录入表）'!$B$6,COLUMN(内置数据!HL$2),1)</f>
        <v>0</v>
      </c>
      <c r="RI4" s="18">
        <f ca="1">OFFSET('表二（录入表）'!$B$6,COLUMN(内置数据!HM$2),1)</f>
        <v>0</v>
      </c>
      <c r="RJ4" s="18">
        <f ca="1">OFFSET('表二（录入表）'!$B$6,COLUMN(内置数据!HN$2),1)</f>
        <v>0</v>
      </c>
      <c r="RK4" s="18">
        <f ca="1">OFFSET('表二（录入表）'!$B$6,COLUMN(内置数据!HO$2),1)</f>
        <v>0</v>
      </c>
      <c r="RL4" s="18">
        <f ca="1">OFFSET('表二（录入表）'!$B$6,COLUMN(内置数据!HP$2),1)</f>
        <v>0</v>
      </c>
      <c r="RM4" s="18">
        <f ca="1">OFFSET('表二（录入表）'!$B$6,COLUMN(内置数据!HQ$2),1)</f>
        <v>0</v>
      </c>
      <c r="RN4" s="18">
        <f ca="1">OFFSET('表二（录入表）'!$B$6,COLUMN(内置数据!HR$2),1)</f>
        <v>0</v>
      </c>
      <c r="RO4" s="18">
        <f ca="1">OFFSET('表二（录入表）'!$B$6,COLUMN(内置数据!HS$2),1)</f>
        <v>0</v>
      </c>
      <c r="RP4" s="18">
        <f ca="1">OFFSET('表二（录入表）'!$B$6,COLUMN(内置数据!HT$2),1)</f>
        <v>607</v>
      </c>
      <c r="RQ4" s="18">
        <f ca="1">OFFSET('表二（录入表）'!$B$6,COLUMN(内置数据!HU$2),1)</f>
        <v>0</v>
      </c>
      <c r="RR4" s="18">
        <f ca="1">OFFSET('表二（录入表）'!$B$6,COLUMN(内置数据!HV$2),1)</f>
        <v>0</v>
      </c>
      <c r="RS4" s="18">
        <f ca="1">OFFSET('表二（录入表）'!$B$6,COLUMN(内置数据!HW$2),1)</f>
        <v>0</v>
      </c>
      <c r="RT4" s="18">
        <f ca="1">OFFSET('表二（录入表）'!$B$6,COLUMN(内置数据!HX$2),1)</f>
        <v>0</v>
      </c>
      <c r="RU4" s="18">
        <f ca="1">OFFSET('表二（录入表）'!$B$6,COLUMN(内置数据!HY$2),1)</f>
        <v>0</v>
      </c>
      <c r="RV4" s="18">
        <f ca="1">OFFSET('表二（录入表）'!$B$6,COLUMN(内置数据!HZ$2),1)</f>
        <v>0</v>
      </c>
      <c r="RW4" s="18">
        <f ca="1">OFFSET('表二（录入表）'!$B$6,COLUMN(内置数据!IA$2),1)</f>
        <v>0</v>
      </c>
      <c r="RX4" s="18">
        <f ca="1">OFFSET('表二（录入表）'!$B$6,COLUMN(内置数据!IB$2),1)</f>
        <v>0</v>
      </c>
      <c r="RY4" s="18">
        <f ca="1">OFFSET('表二（录入表）'!$B$6,COLUMN(内置数据!IC$2),1)</f>
        <v>0</v>
      </c>
      <c r="RZ4" s="18">
        <f ca="1">OFFSET('表二（录入表）'!$B$6,COLUMN(内置数据!ID$2),1)</f>
        <v>0</v>
      </c>
      <c r="SA4" s="18">
        <f ca="1">OFFSET('表二（录入表）'!$B$6,COLUMN(内置数据!IE$2),1)</f>
        <v>0</v>
      </c>
      <c r="SB4" s="18">
        <f ca="1">OFFSET('表二（录入表）'!$B$6,COLUMN(内置数据!IF$2),1)</f>
        <v>0</v>
      </c>
      <c r="SC4" s="18">
        <f ca="1">OFFSET('表二（录入表）'!$B$6,COLUMN(内置数据!IG$2),1)</f>
        <v>0</v>
      </c>
      <c r="SD4" s="18">
        <f ca="1">OFFSET('表二（录入表）'!$B$6,COLUMN(内置数据!IH$2),1)</f>
        <v>0</v>
      </c>
      <c r="SE4" s="18">
        <f ca="1">OFFSET('表二（录入表）'!$B$6,COLUMN(内置数据!II$2),1)</f>
        <v>0</v>
      </c>
      <c r="SF4" s="18">
        <f ca="1">OFFSET('表二（录入表）'!$B$6,COLUMN(内置数据!IJ$2),1)</f>
        <v>0</v>
      </c>
      <c r="SG4" s="18">
        <f ca="1">OFFSET('表二（录入表）'!$B$6,COLUMN(内置数据!IK$2),1)</f>
        <v>0</v>
      </c>
      <c r="SH4" s="18">
        <f ca="1">OFFSET('表二（录入表）'!$B$6,COLUMN(内置数据!IL$2),1)</f>
        <v>0</v>
      </c>
      <c r="SI4" s="18">
        <f ca="1">OFFSET('表二（录入表）'!$B$6,COLUMN(内置数据!IM$2),1)</f>
        <v>0</v>
      </c>
      <c r="SJ4" s="18">
        <f ca="1">OFFSET('表二（录入表）'!$B$6,COLUMN(内置数据!IN$2),1)</f>
        <v>0</v>
      </c>
      <c r="SK4" s="18">
        <f ca="1">OFFSET('表二（录入表）'!$B$6,COLUMN(内置数据!IO$2),1)</f>
        <v>0</v>
      </c>
      <c r="SL4" s="18">
        <f ca="1">OFFSET('表二（录入表）'!$B$6,COLUMN(内置数据!IP$2),1)</f>
        <v>0</v>
      </c>
      <c r="SM4" s="18">
        <f ca="1">OFFSET('表二（录入表）'!$B$6,COLUMN(内置数据!IQ$2),1)</f>
        <v>0</v>
      </c>
      <c r="SN4" s="18">
        <f ca="1">OFFSET('表二（录入表）'!$B$6,COLUMN(内置数据!IR$2),1)</f>
        <v>0</v>
      </c>
      <c r="SO4" s="18">
        <f ca="1">OFFSET('表二（录入表）'!$B$6,COLUMN(内置数据!IS$2),1)</f>
        <v>0</v>
      </c>
      <c r="SP4" s="18">
        <f ca="1">OFFSET('表二（录入表）'!$B$6,COLUMN(内置数据!IT$2),1)</f>
        <v>0</v>
      </c>
      <c r="SQ4" s="18">
        <f ca="1">OFFSET('表二（录入表）'!$B$6,COLUMN(内置数据!IU$2),1)</f>
        <v>0</v>
      </c>
      <c r="SR4" s="18">
        <f ca="1">OFFSET('表二（录入表）'!$B$6,COLUMN(内置数据!IV$2),1)</f>
        <v>0</v>
      </c>
      <c r="SS4" s="18">
        <f ca="1">OFFSET('表二（录入表）'!$B$6,COLUMN(内置数据!IW$2),1)</f>
        <v>0</v>
      </c>
      <c r="ST4" s="18">
        <f ca="1">OFFSET('表二（录入表）'!$B$6,COLUMN(内置数据!IX$2),1)</f>
        <v>0</v>
      </c>
      <c r="SU4" s="18">
        <f ca="1">OFFSET('表二（录入表）'!$B$6,COLUMN(内置数据!IY$2),1)</f>
        <v>0</v>
      </c>
      <c r="SV4" s="18">
        <f ca="1">OFFSET('表二（录入表）'!$B$6,COLUMN(内置数据!IZ$2),1)</f>
        <v>0</v>
      </c>
      <c r="SW4" s="18">
        <f ca="1">OFFSET('表二（录入表）'!$B$6,COLUMN(内置数据!JA$2),1)</f>
        <v>0</v>
      </c>
      <c r="SX4" s="18">
        <f ca="1">OFFSET('表二（录入表）'!$B$6,COLUMN(内置数据!JB$2),1)</f>
        <v>0</v>
      </c>
      <c r="SY4" s="18">
        <f ca="1">OFFSET('表二（录入表）'!$B$6,COLUMN(内置数据!JC$2),1)</f>
        <v>0</v>
      </c>
      <c r="SZ4" s="18">
        <f ca="1">OFFSET('表二（录入表）'!$B$6,COLUMN(内置数据!JD$2),1)</f>
        <v>0</v>
      </c>
      <c r="TA4" s="18">
        <f ca="1">OFFSET('表二（录入表）'!$B$6,COLUMN(内置数据!JE$2),1)</f>
        <v>0</v>
      </c>
      <c r="TB4" s="18">
        <f ca="1">OFFSET('表二（录入表）'!$B$6,COLUMN(内置数据!JF$2),1)</f>
        <v>0</v>
      </c>
      <c r="TC4" s="18">
        <f ca="1">OFFSET('表二（录入表）'!$B$6,COLUMN(内置数据!JG$2),1)</f>
        <v>0</v>
      </c>
      <c r="TD4" s="18">
        <f ca="1">OFFSET('表二（录入表）'!$B$6,COLUMN(内置数据!JH$2),1)</f>
        <v>21</v>
      </c>
      <c r="TE4" s="18">
        <f ca="1">OFFSET('表二（录入表）'!$B$6,COLUMN(内置数据!JI$2),1)</f>
        <v>0</v>
      </c>
      <c r="TF4" s="18">
        <f ca="1">OFFSET('表二（录入表）'!$B$6,COLUMN(内置数据!JJ$2),1)</f>
        <v>0</v>
      </c>
      <c r="TG4" s="18">
        <f ca="1">OFFSET('表二（录入表）'!$B$6,COLUMN(内置数据!JK$2),1)</f>
        <v>0</v>
      </c>
      <c r="TH4" s="18">
        <f ca="1">OFFSET('表二（录入表）'!$B$6,COLUMN(内置数据!JL$2),1)</f>
        <v>20</v>
      </c>
      <c r="TI4" s="18">
        <f ca="1">OFFSET('表二（录入表）'!$B$6,COLUMN(内置数据!JM$2),1)</f>
        <v>10</v>
      </c>
      <c r="TJ4" s="18">
        <f ca="1">OFFSET('表二（录入表）'!$B$6,COLUMN(内置数据!JN$2),1)</f>
        <v>3959</v>
      </c>
      <c r="TK4" s="18">
        <f ca="1">OFFSET('表二（录入表）'!$B$6,COLUMN(内置数据!JO$2),1)</f>
        <v>360</v>
      </c>
      <c r="TL4" s="18">
        <f ca="1">OFFSET('表二（录入表）'!$B$6,COLUMN(内置数据!JP$2),1)</f>
        <v>0</v>
      </c>
      <c r="TM4" s="18">
        <f ca="1">OFFSET('表二（录入表）'!$B$6,COLUMN(内置数据!JQ$2),1)</f>
        <v>40</v>
      </c>
      <c r="TN4" s="18">
        <f ca="1">OFFSET('表二（录入表）'!$B$6,COLUMN(内置数据!JR$2),1)</f>
        <v>40</v>
      </c>
      <c r="TO4" s="18">
        <f ca="1">OFFSET('表二（录入表）'!$B$6,COLUMN(内置数据!JS$2),1)</f>
        <v>0</v>
      </c>
      <c r="TP4" s="18">
        <f ca="1">OFFSET('表二（录入表）'!$B$6,COLUMN(内置数据!JT$2),1)</f>
        <v>0</v>
      </c>
      <c r="TQ4" s="18">
        <f ca="1">OFFSET('表二（录入表）'!$B$6,COLUMN(内置数据!JU$2),1)</f>
        <v>0</v>
      </c>
      <c r="TR4" s="18">
        <f ca="1">OFFSET('表二（录入表）'!$B$6,COLUMN(内置数据!JV$2),1)</f>
        <v>0</v>
      </c>
      <c r="TS4" s="18">
        <f ca="1">OFFSET('表二（录入表）'!$B$6,COLUMN(内置数据!JW$2),1)</f>
        <v>40</v>
      </c>
      <c r="TT4" s="18">
        <f ca="1">OFFSET('表二（录入表）'!$B$6,COLUMN(内置数据!JX$2),1)</f>
        <v>0</v>
      </c>
      <c r="TU4" s="18">
        <f ca="1">OFFSET('表二（录入表）'!$B$6,COLUMN(内置数据!JY$2),1)</f>
        <v>0</v>
      </c>
      <c r="TV4" s="18">
        <f ca="1">OFFSET('表二（录入表）'!$B$6,COLUMN(内置数据!JZ$2),1)</f>
        <v>0</v>
      </c>
      <c r="TW4" s="18">
        <f ca="1">OFFSET('表二（录入表）'!$B$6,COLUMN(内置数据!KA$2),1)</f>
        <v>0</v>
      </c>
      <c r="TX4" s="18">
        <f ca="1">OFFSET('表二（录入表）'!$B$6,COLUMN(内置数据!KB$2),1)</f>
        <v>0</v>
      </c>
      <c r="TY4" s="18">
        <f ca="1">OFFSET('表二（录入表）'!$B$6,COLUMN(内置数据!KC$2),1)</f>
        <v>0</v>
      </c>
      <c r="TZ4" s="18">
        <f ca="1">OFFSET('表二（录入表）'!$B$6,COLUMN(内置数据!KD$2),1)</f>
        <v>0</v>
      </c>
      <c r="UA4" s="18">
        <f ca="1">OFFSET('表二（录入表）'!$B$6,COLUMN(内置数据!KE$2),1)</f>
        <v>0</v>
      </c>
      <c r="UB4" s="18">
        <f ca="1">OFFSET('表二（录入表）'!$B$6,COLUMN(内置数据!KF$2),1)</f>
        <v>0</v>
      </c>
      <c r="UC4" s="18">
        <f ca="1">OFFSET('表二（录入表）'!$B$6,COLUMN(内置数据!KG$2),1)</f>
        <v>0</v>
      </c>
      <c r="UD4" s="18">
        <f ca="1">OFFSET('表二（录入表）'!$B$6,COLUMN(内置数据!KH$2),1)</f>
        <v>0</v>
      </c>
      <c r="UE4" s="18">
        <f ca="1">OFFSET('表二（录入表）'!$B$6,COLUMN(内置数据!KI$2),1)</f>
        <v>0</v>
      </c>
      <c r="UF4" s="18">
        <f ca="1">OFFSET('表二（录入表）'!$B$6,COLUMN(内置数据!KJ$2),1)</f>
        <v>0</v>
      </c>
      <c r="UG4" s="18">
        <f ca="1">OFFSET('表二（录入表）'!$B$6,COLUMN(内置数据!KK$2),1)</f>
        <v>0</v>
      </c>
      <c r="UH4" s="18">
        <f ca="1">OFFSET('表二（录入表）'!$B$6,COLUMN(内置数据!KL$2),1)</f>
        <v>0</v>
      </c>
      <c r="UI4" s="18">
        <f ca="1">OFFSET('表二（录入表）'!$B$6,COLUMN(内置数据!KM$2),1)</f>
        <v>0</v>
      </c>
      <c r="UJ4" s="18">
        <f ca="1">OFFSET('表二（录入表）'!$B$6,COLUMN(内置数据!KN$2),1)</f>
        <v>0</v>
      </c>
      <c r="UK4" s="18">
        <f ca="1">OFFSET('表二（录入表）'!$B$6,COLUMN(内置数据!KO$2),1)</f>
        <v>0</v>
      </c>
      <c r="UL4" s="18">
        <f ca="1">OFFSET('表二（录入表）'!$B$6,COLUMN(内置数据!KP$2),1)</f>
        <v>0</v>
      </c>
      <c r="UM4" s="18">
        <f ca="1">OFFSET('表二（录入表）'!$B$6,COLUMN(内置数据!KQ$2),1)</f>
        <v>0</v>
      </c>
      <c r="UN4" s="18">
        <f ca="1">OFFSET('表二（录入表）'!$B$6,COLUMN(内置数据!KR$2),1)</f>
        <v>0</v>
      </c>
      <c r="UO4" s="18">
        <f ca="1">OFFSET('表二（录入表）'!$B$6,COLUMN(内置数据!KS$2),1)</f>
        <v>910</v>
      </c>
      <c r="UP4" s="18">
        <f ca="1">OFFSET('表二（录入表）'!$B$6,COLUMN(内置数据!KT$2),1)</f>
        <v>2</v>
      </c>
      <c r="UQ4" s="18">
        <f ca="1">OFFSET('表二（录入表）'!$B$6,COLUMN(内置数据!KU$2),1)</f>
        <v>0</v>
      </c>
      <c r="UR4" s="18">
        <f ca="1">OFFSET('表二（录入表）'!$B$6,COLUMN(内置数据!KV$2),1)</f>
        <v>21</v>
      </c>
      <c r="US4" s="18">
        <f ca="1">OFFSET('表二（录入表）'!$B$6,COLUMN(内置数据!KW$2),1)</f>
        <v>0</v>
      </c>
      <c r="UT4" s="18">
        <f ca="1">OFFSET('表二（录入表）'!$B$6,COLUMN(内置数据!KX$2),1)</f>
        <v>0</v>
      </c>
      <c r="UU4" s="18">
        <f ca="1">OFFSET('表二（录入表）'!$B$6,COLUMN(内置数据!KY$2),1)</f>
        <v>120</v>
      </c>
      <c r="UV4" s="18">
        <f ca="1">OFFSET('表二（录入表）'!$B$6,COLUMN(内置数据!KZ$2),1)</f>
        <v>0</v>
      </c>
      <c r="UW4" s="18">
        <f ca="1">OFFSET('表二（录入表）'!$B$6,COLUMN(内置数据!LA$2),1)</f>
        <v>0</v>
      </c>
      <c r="UX4" s="18">
        <f ca="1">OFFSET('表二（录入表）'!$B$6,COLUMN(内置数据!LB$2),1)</f>
        <v>0</v>
      </c>
      <c r="UY4" s="18">
        <f ca="1">OFFSET('表二（录入表）'!$B$6,COLUMN(内置数据!LC$2),1)</f>
        <v>100</v>
      </c>
      <c r="UZ4" s="18">
        <f ca="1">OFFSET('表二（录入表）'!$B$6,COLUMN(内置数据!LD$2),1)</f>
        <v>0</v>
      </c>
      <c r="VA4" s="18">
        <f ca="1">OFFSET('表二（录入表）'!$B$6,COLUMN(内置数据!LE$2),1)</f>
        <v>0</v>
      </c>
      <c r="VB4" s="18">
        <f ca="1">OFFSET('表二（录入表）'!$B$6,COLUMN(内置数据!LF$2),1)</f>
        <v>0</v>
      </c>
      <c r="VC4" s="18">
        <f ca="1">OFFSET('表二（录入表）'!$B$6,COLUMN(内置数据!LG$2),1)</f>
        <v>0</v>
      </c>
      <c r="VD4" s="18">
        <f ca="1">OFFSET('表二（录入表）'!$B$6,COLUMN(内置数据!LH$2),1)</f>
        <v>0</v>
      </c>
      <c r="VE4" s="18">
        <f ca="1">OFFSET('表二（录入表）'!$B$6,COLUMN(内置数据!LI$2),1)</f>
        <v>0</v>
      </c>
      <c r="VF4" s="18">
        <f ca="1">OFFSET('表二（录入表）'!$B$6,COLUMN(内置数据!LJ$2),1)</f>
        <v>0</v>
      </c>
      <c r="VG4" s="18">
        <f ca="1">OFFSET('表二（录入表）'!$B$6,COLUMN(内置数据!LK$2),1)</f>
        <v>0</v>
      </c>
      <c r="VH4" s="18">
        <f ca="1">OFFSET('表二（录入表）'!$B$6,COLUMN(内置数据!LL$2),1)</f>
        <v>0</v>
      </c>
      <c r="VI4" s="18">
        <f ca="1">OFFSET('表二（录入表）'!$B$6,COLUMN(内置数据!LM$2),1)</f>
        <v>0</v>
      </c>
      <c r="VJ4" s="18">
        <f ca="1">OFFSET('表二（录入表）'!$B$6,COLUMN(内置数据!LN$2),1)</f>
        <v>0</v>
      </c>
      <c r="VK4" s="18">
        <f ca="1">OFFSET('表二（录入表）'!$B$6,COLUMN(内置数据!LO$2),1)</f>
        <v>0</v>
      </c>
      <c r="VL4" s="18">
        <f ca="1">OFFSET('表二（录入表）'!$B$6,COLUMN(内置数据!LP$2),1)</f>
        <v>0</v>
      </c>
      <c r="VM4" s="18">
        <f ca="1">OFFSET('表二（录入表）'!$B$6,COLUMN(内置数据!LQ$2),1)</f>
        <v>0</v>
      </c>
      <c r="VN4" s="18">
        <f ca="1">OFFSET('表二（录入表）'!$B$6,COLUMN(内置数据!LR$2),1)</f>
        <v>0</v>
      </c>
      <c r="VO4" s="18">
        <f ca="1">OFFSET('表二（录入表）'!$B$6,COLUMN(内置数据!LS$2),1)</f>
        <v>0</v>
      </c>
      <c r="VP4" s="18">
        <f ca="1">OFFSET('表二（录入表）'!$B$6,COLUMN(内置数据!LT$2),1)</f>
        <v>0</v>
      </c>
      <c r="VQ4" s="18">
        <f ca="1">OFFSET('表二（录入表）'!$B$6,COLUMN(内置数据!LU$2),1)</f>
        <v>0</v>
      </c>
      <c r="VR4" s="18">
        <f ca="1">OFFSET('表二（录入表）'!$B$6,COLUMN(内置数据!LV$2),1)</f>
        <v>0</v>
      </c>
      <c r="VS4" s="18">
        <f ca="1">OFFSET('表二（录入表）'!$B$6,COLUMN(内置数据!LW$2),1)</f>
        <v>0</v>
      </c>
      <c r="VT4" s="18">
        <f ca="1">OFFSET('表二（录入表）'!$B$6,COLUMN(内置数据!LX$2),1)</f>
        <v>0</v>
      </c>
      <c r="VU4" s="18">
        <f ca="1">OFFSET('表二（录入表）'!$B$6,COLUMN(内置数据!LY$2),1)</f>
        <v>12</v>
      </c>
      <c r="VV4" s="18">
        <f ca="1">OFFSET('表二（录入表）'!$B$6,COLUMN(内置数据!LZ$2),1)</f>
        <v>0</v>
      </c>
      <c r="VW4" s="18">
        <f ca="1">OFFSET('表二（录入表）'!$B$6,COLUMN(内置数据!MA$2),1)</f>
        <v>0</v>
      </c>
      <c r="VX4" s="18">
        <f ca="1">OFFSET('表二（录入表）'!$B$6,COLUMN(内置数据!MB$2),1)</f>
        <v>0</v>
      </c>
      <c r="VY4" s="18">
        <f ca="1">OFFSET('表二（录入表）'!$B$6,COLUMN(内置数据!MC$2),1)</f>
        <v>0</v>
      </c>
      <c r="VZ4" s="18">
        <f ca="1">OFFSET('表二（录入表）'!$B$6,COLUMN(内置数据!MD$2),1)</f>
        <v>0</v>
      </c>
      <c r="WA4" s="18">
        <f ca="1">OFFSET('表二（录入表）'!$B$6,COLUMN(内置数据!ME$2),1)</f>
        <v>0</v>
      </c>
      <c r="WB4" s="18">
        <f ca="1">OFFSET('表二（录入表）'!$B$6,COLUMN(内置数据!MF$2),1)</f>
        <v>0</v>
      </c>
      <c r="WC4" s="18">
        <f ca="1">OFFSET('表二（录入表）'!$B$6,COLUMN(内置数据!MG$2),1)</f>
        <v>0</v>
      </c>
      <c r="WD4" s="18">
        <f ca="1">OFFSET('表二（录入表）'!$B$6,COLUMN(内置数据!MH$2),1)</f>
        <v>0</v>
      </c>
      <c r="WE4" s="18">
        <f ca="1">OFFSET('表二（录入表）'!$B$6,COLUMN(内置数据!MI$2),1)</f>
        <v>0</v>
      </c>
      <c r="WF4" s="18">
        <f ca="1">OFFSET('表二（录入表）'!$B$6,COLUMN(内置数据!MJ$2),1)</f>
        <v>0</v>
      </c>
      <c r="WG4" s="18">
        <f ca="1">OFFSET('表二（录入表）'!$B$6,COLUMN(内置数据!MK$2),1)</f>
        <v>0</v>
      </c>
      <c r="WH4" s="18">
        <f ca="1">OFFSET('表二（录入表）'!$B$6,COLUMN(内置数据!ML$2),1)</f>
        <v>7660</v>
      </c>
      <c r="WI4" s="18">
        <f ca="1">OFFSET('表二（录入表）'!$B$6,COLUMN(内置数据!MM$2),1)</f>
        <v>50</v>
      </c>
      <c r="WJ4" s="18">
        <f ca="1">OFFSET('表二（录入表）'!$B$6,COLUMN(内置数据!MN$2),1)</f>
        <v>0</v>
      </c>
      <c r="WK4" s="18">
        <f ca="1">OFFSET('表二（录入表）'!$B$6,COLUMN(内置数据!MO$2),1)</f>
        <v>1626</v>
      </c>
      <c r="WL4" s="18">
        <f ca="1">OFFSET('表二（录入表）'!$B$6,COLUMN(内置数据!MP$2),1)</f>
        <v>5840</v>
      </c>
      <c r="WM4" s="18">
        <f ca="1">OFFSET('表二（录入表）'!$B$6,COLUMN(内置数据!MQ$2),1)</f>
        <v>35649</v>
      </c>
      <c r="WN4" s="18">
        <f ca="1">OFFSET('表二（录入表）'!$B$6,COLUMN(内置数据!MR$2),1)</f>
        <v>13446</v>
      </c>
      <c r="WO4" s="18">
        <f ca="1">OFFSET('表二（录入表）'!$B$6,COLUMN(内置数据!MS$2),1)</f>
        <v>17960</v>
      </c>
      <c r="WP4" s="18">
        <f ca="1">OFFSET('表二（录入表）'!$B$6,COLUMN(内置数据!MT$2),1)</f>
        <v>0</v>
      </c>
      <c r="WQ4" s="18">
        <f ca="1">OFFSET('表二（录入表）'!$B$6,COLUMN(内置数据!MU$2),1)</f>
        <v>13938</v>
      </c>
      <c r="WR4" s="18">
        <f ca="1">OFFSET('表二（录入表）'!$B$6,COLUMN(内置数据!MV$2),1)</f>
        <v>0</v>
      </c>
      <c r="WS4" s="18">
        <f ca="1">OFFSET('表二（录入表）'!$B$6,COLUMN(内置数据!MW$2),1)</f>
        <v>3631</v>
      </c>
      <c r="WT4" s="18">
        <f ca="1">OFFSET('表二（录入表）'!$B$6,COLUMN(内置数据!MX$2),1)</f>
        <v>0</v>
      </c>
      <c r="WU4" s="18">
        <f ca="1">OFFSET('表二（录入表）'!$B$6,COLUMN(内置数据!MY$2),1)</f>
        <v>0</v>
      </c>
      <c r="WV4" s="18">
        <f ca="1">OFFSET('表二（录入表）'!$B$6,COLUMN(内置数据!MZ$2),1)</f>
        <v>0</v>
      </c>
      <c r="WW4" s="18">
        <f ca="1">OFFSET('表二（录入表）'!$B$6,COLUMN(内置数据!NA$2),1)</f>
        <v>0</v>
      </c>
      <c r="WX4" s="18">
        <f ca="1">OFFSET('表二（录入表）'!$B$6,COLUMN(内置数据!NB$2),1)</f>
        <v>0</v>
      </c>
      <c r="WY4" s="18">
        <f ca="1">OFFSET('表二（录入表）'!$B$6,COLUMN(内置数据!NC$2),1)</f>
        <v>0</v>
      </c>
      <c r="WZ4" s="18">
        <f ca="1">OFFSET('表二（录入表）'!$B$6,COLUMN(内置数据!ND$2),1)</f>
        <v>0</v>
      </c>
      <c r="XA4" s="18">
        <f ca="1">OFFSET('表二（录入表）'!$B$6,COLUMN(内置数据!NE$2),1)</f>
        <v>0</v>
      </c>
      <c r="XB4" s="18">
        <f ca="1">OFFSET('表二（录入表）'!$B$6,COLUMN(内置数据!NF$2),1)</f>
        <v>0</v>
      </c>
      <c r="XC4" s="18">
        <f ca="1">OFFSET('表二（录入表）'!$B$6,COLUMN(内置数据!NG$2),1)</f>
        <v>0</v>
      </c>
      <c r="XD4" s="18">
        <f ca="1">OFFSET('表二（录入表）'!$B$6,COLUMN(内置数据!NH$2),1)</f>
        <v>0</v>
      </c>
      <c r="XE4" s="18">
        <f ca="1">OFFSET('表二（录入表）'!$B$6,COLUMN(内置数据!NI$2),1)</f>
        <v>0</v>
      </c>
      <c r="XF4" s="18">
        <f ca="1">OFFSET('表二（录入表）'!$B$6,COLUMN(内置数据!NJ$2),1)</f>
        <v>0</v>
      </c>
      <c r="XG4" s="18">
        <f ca="1">OFFSET('表二（录入表）'!$B$6,COLUMN(内置数据!NK$2),1)</f>
        <v>0</v>
      </c>
      <c r="XH4" s="18">
        <f ca="1">OFFSET('表二（录入表）'!$B$6,COLUMN(内置数据!NL$2),1)</f>
        <v>105</v>
      </c>
      <c r="XI4" s="18">
        <f ca="1">OFFSET('表二（录入表）'!$B$6,COLUMN(内置数据!NM$2),1)</f>
        <v>0</v>
      </c>
      <c r="XJ4" s="18">
        <f ca="1">OFFSET('表二（录入表）'!$B$6,COLUMN(内置数据!NN$2),1)</f>
        <v>46</v>
      </c>
      <c r="XK4" s="18">
        <f ca="1">OFFSET('表二（录入表）'!$B$6,COLUMN(内置数据!NO$2),1)</f>
        <v>5</v>
      </c>
      <c r="XL4" s="18">
        <f ca="1">OFFSET('表二（录入表）'!$B$6,COLUMN(内置数据!NP$2),1)</f>
        <v>203</v>
      </c>
      <c r="XM4" s="18">
        <f ca="1">OFFSET('表二（录入表）'!$B$6,COLUMN(内置数据!NQ$2),1)</f>
        <v>20</v>
      </c>
      <c r="XN4" s="18">
        <f ca="1">OFFSET('表二（录入表）'!$B$6,COLUMN(内置数据!NR$2),1)</f>
        <v>0</v>
      </c>
      <c r="XO4" s="18">
        <f ca="1">OFFSET('表二（录入表）'!$B$6,COLUMN(内置数据!NS$2),1)</f>
        <v>0</v>
      </c>
      <c r="XP4" s="18">
        <f ca="1">OFFSET('表二（录入表）'!$B$6,COLUMN(内置数据!NT$2),1)</f>
        <v>1940</v>
      </c>
      <c r="XQ4" s="18">
        <f ca="1">OFFSET('表二（录入表）'!$B$6,COLUMN(内置数据!NU$2),1)</f>
        <v>0</v>
      </c>
      <c r="XR4" s="18">
        <f ca="1">OFFSET('表二（录入表）'!$B$6,COLUMN(内置数据!NV$2),1)</f>
        <v>1500</v>
      </c>
      <c r="XS4" s="18">
        <f ca="1">OFFSET('表二（录入表）'!$B$6,COLUMN(内置数据!NW$2),1)</f>
        <v>0</v>
      </c>
      <c r="XT4" s="18">
        <f ca="1">OFFSET('表二（录入表）'!$B$6,COLUMN(内置数据!NX$2),1)</f>
        <v>0</v>
      </c>
      <c r="XU4" s="18">
        <f ca="1">OFFSET('表二（录入表）'!$B$6,COLUMN(内置数据!NY$2),1)</f>
        <v>4142</v>
      </c>
      <c r="XV4" s="18">
        <f ca="1">OFFSET('表二（录入表）'!$B$6,COLUMN(内置数据!NZ$2),1)</f>
        <v>1563</v>
      </c>
      <c r="XW4" s="18">
        <f ca="1">OFFSET('表二（录入表）'!$B$6,COLUMN(内置数据!OA$2),1)</f>
        <v>120</v>
      </c>
      <c r="XX4" s="18">
        <f ca="1">OFFSET('表二（录入表）'!$B$6,COLUMN(内置数据!OB$2),1)</f>
        <v>5</v>
      </c>
      <c r="XY4" s="18">
        <f ca="1">OFFSET('表二（录入表）'!$B$6,COLUMN(内置数据!OC$2),1)</f>
        <v>0</v>
      </c>
      <c r="XZ4" s="18">
        <f ca="1">OFFSET('表二（录入表）'!$B$6,COLUMN(内置数据!OD$2),1)</f>
        <v>0</v>
      </c>
      <c r="YA4" s="18">
        <f ca="1">OFFSET('表二（录入表）'!$B$6,COLUMN(内置数据!OE$2),1)</f>
        <v>10</v>
      </c>
      <c r="YB4" s="18">
        <f ca="1">OFFSET('表二（录入表）'!$B$6,COLUMN(内置数据!OF$2),1)</f>
        <v>0</v>
      </c>
      <c r="YC4" s="18">
        <f ca="1">OFFSET('表二（录入表）'!$B$6,COLUMN(内置数据!OG$2),1)</f>
        <v>0</v>
      </c>
      <c r="YD4" s="18">
        <f ca="1">OFFSET('表二（录入表）'!$B$6,COLUMN(内置数据!OH$2),1)</f>
        <v>0</v>
      </c>
      <c r="YE4" s="18">
        <f ca="1">OFFSET('表二（录入表）'!$B$6,COLUMN(内置数据!OI$2),1)</f>
        <v>0</v>
      </c>
      <c r="YF4" s="18">
        <f ca="1">OFFSET('表二（录入表）'!$B$6,COLUMN(内置数据!OJ$2),1)</f>
        <v>0</v>
      </c>
      <c r="YG4" s="18">
        <f ca="1">OFFSET('表二（录入表）'!$B$6,COLUMN(内置数据!OK$2),1)</f>
        <v>0</v>
      </c>
      <c r="YH4" s="18">
        <f ca="1">OFFSET('表二（录入表）'!$B$6,COLUMN(内置数据!OL$2),1)</f>
        <v>20</v>
      </c>
      <c r="YI4" s="18">
        <f ca="1">OFFSET('表二（录入表）'!$B$6,COLUMN(内置数据!OM$2),1)</f>
        <v>4</v>
      </c>
      <c r="YJ4" s="18">
        <f ca="1">OFFSET('表二（录入表）'!$B$6,COLUMN(内置数据!ON$2),1)</f>
        <v>4</v>
      </c>
      <c r="YK4" s="18">
        <f ca="1">OFFSET('表二（录入表）'!$B$6,COLUMN(内置数据!OO$2),1)</f>
        <v>0</v>
      </c>
      <c r="YL4" s="18">
        <f ca="1">OFFSET('表二（录入表）'!$B$6,COLUMN(内置数据!OP$2),1)</f>
        <v>0</v>
      </c>
      <c r="YM4" s="18">
        <f ca="1">OFFSET('表二（录入表）'!$B$6,COLUMN(内置数据!OQ$2),1)</f>
        <v>7369</v>
      </c>
      <c r="YN4" s="18">
        <f ca="1">OFFSET('表二（录入表）'!$B$6,COLUMN(内置数据!OR$2),1)</f>
        <v>0</v>
      </c>
      <c r="YO4" s="18">
        <f ca="1">OFFSET('表二（录入表）'!$B$6,COLUMN(内置数据!OS$2),1)</f>
        <v>0</v>
      </c>
      <c r="YP4" s="18">
        <f ca="1">OFFSET('表二（录入表）'!$B$6,COLUMN(内置数据!OT$2),1)</f>
        <v>0</v>
      </c>
      <c r="YQ4" s="18">
        <f ca="1">OFFSET('表二（录入表）'!$B$6,COLUMN(内置数据!OU$2),1)</f>
        <v>2573</v>
      </c>
      <c r="YR4" s="18">
        <f ca="1">OFFSET('表二（录入表）'!$B$6,COLUMN(内置数据!OV$2),1)</f>
        <v>0</v>
      </c>
      <c r="YS4" s="18">
        <f ca="1">OFFSET('表二（录入表）'!$B$6,COLUMN(内置数据!OW$2),1)</f>
        <v>0</v>
      </c>
      <c r="YT4" s="18">
        <f ca="1">OFFSET('表二（录入表）'!$B$6,COLUMN(内置数据!OX$2),1)</f>
        <v>0</v>
      </c>
      <c r="YU4" s="18">
        <f ca="1">OFFSET('表二（录入表）'!$B$6,COLUMN(内置数据!OY$2),1)</f>
        <v>20</v>
      </c>
      <c r="YV4" s="18">
        <f ca="1">OFFSET('表二（录入表）'!$B$6,COLUMN(内置数据!OZ$2),1)</f>
        <v>0</v>
      </c>
      <c r="YW4" s="18">
        <f ca="1">OFFSET('表二（录入表）'!$B$6,COLUMN(内置数据!PA$2),1)</f>
        <v>0</v>
      </c>
      <c r="YX4" s="18">
        <f ca="1">OFFSET('表二（录入表）'!$B$6,COLUMN(内置数据!PB$2),1)</f>
        <v>0</v>
      </c>
      <c r="YY4" s="18">
        <f ca="1">OFFSET('表二（录入表）'!$B$6,COLUMN(内置数据!PC$2),1)</f>
        <v>0</v>
      </c>
      <c r="YZ4" s="18">
        <f ca="1">OFFSET('表二（录入表）'!$B$6,COLUMN(内置数据!PD$2),1)</f>
        <v>0</v>
      </c>
      <c r="ZA4" s="18">
        <f ca="1">OFFSET('表二（录入表）'!$B$6,COLUMN(内置数据!PE$2),1)</f>
        <v>113</v>
      </c>
      <c r="ZB4" s="18">
        <f ca="1">OFFSET('表二（录入表）'!$B$6,COLUMN(内置数据!PF$2),1)</f>
        <v>0</v>
      </c>
      <c r="ZC4" s="18">
        <f ca="1">OFFSET('表二（录入表）'!$B$6,COLUMN(内置数据!PG$2),1)</f>
        <v>0</v>
      </c>
      <c r="ZD4" s="18">
        <f ca="1">OFFSET('表二（录入表）'!$B$6,COLUMN(内置数据!PH$2),1)</f>
        <v>588</v>
      </c>
      <c r="ZE4" s="18">
        <f ca="1">OFFSET('表二（录入表）'!$B$6,COLUMN(内置数据!PI$2),1)</f>
        <v>112</v>
      </c>
      <c r="ZF4" s="18">
        <f ca="1">OFFSET('表二（录入表）'!$B$6,COLUMN(内置数据!PJ$2),1)</f>
        <v>0</v>
      </c>
      <c r="ZG4" s="18">
        <f ca="1">OFFSET('表二（录入表）'!$B$6,COLUMN(内置数据!PK$2),1)</f>
        <v>0</v>
      </c>
      <c r="ZH4" s="18">
        <f ca="1">OFFSET('表二（录入表）'!$B$6,COLUMN(内置数据!PL$2),1)</f>
        <v>0</v>
      </c>
      <c r="ZI4" s="18">
        <f ca="1">OFFSET('表二（录入表）'!$B$6,COLUMN(内置数据!PM$2),1)</f>
        <v>0</v>
      </c>
      <c r="ZJ4" s="18">
        <f ca="1">OFFSET('表二（录入表）'!$B$6,COLUMN(内置数据!PN$2),1)</f>
        <v>0</v>
      </c>
      <c r="ZK4" s="18">
        <f ca="1">OFFSET('表二（录入表）'!$B$6,COLUMN(内置数据!PO$2),1)</f>
        <v>0</v>
      </c>
      <c r="ZL4" s="18">
        <f ca="1">OFFSET('表二（录入表）'!$B$6,COLUMN(内置数据!PP$2),1)</f>
        <v>0</v>
      </c>
      <c r="ZM4" s="18">
        <f ca="1">OFFSET('表二（录入表）'!$B$6,COLUMN(内置数据!PQ$2),1)</f>
        <v>0</v>
      </c>
      <c r="ZN4" s="18">
        <f ca="1">OFFSET('表二（录入表）'!$B$6,COLUMN(内置数据!PR$2),1)</f>
        <v>0</v>
      </c>
      <c r="ZO4" s="18">
        <f ca="1">OFFSET('表二（录入表）'!$B$6,COLUMN(内置数据!PS$2),1)</f>
        <v>0</v>
      </c>
      <c r="ZP4" s="18">
        <f ca="1">OFFSET('表二（录入表）'!$B$6,COLUMN(内置数据!PT$2),1)</f>
        <v>403</v>
      </c>
      <c r="ZQ4" s="18">
        <f ca="1">OFFSET('表二（录入表）'!$B$6,COLUMN(内置数据!PU$2),1)</f>
        <v>0</v>
      </c>
      <c r="ZR4" s="18">
        <f ca="1">OFFSET('表二（录入表）'!$B$6,COLUMN(内置数据!PV$2),1)</f>
        <v>190</v>
      </c>
      <c r="ZS4" s="18">
        <f ca="1">OFFSET('表二（录入表）'!$B$6,COLUMN(内置数据!PW$2),1)</f>
        <v>102</v>
      </c>
      <c r="ZT4" s="18">
        <f ca="1">OFFSET('表二（录入表）'!$B$6,COLUMN(内置数据!PX$2),1)</f>
        <v>0</v>
      </c>
      <c r="ZU4" s="18">
        <f ca="1">OFFSET('表二（录入表）'!$B$6,COLUMN(内置数据!PY$2),1)</f>
        <v>40</v>
      </c>
      <c r="ZV4" s="18">
        <f ca="1">OFFSET('表二（录入表）'!$B$6,COLUMN(内置数据!PZ$2),1)</f>
        <v>70</v>
      </c>
      <c r="ZW4" s="18">
        <f ca="1">OFFSET('表二（录入表）'!$B$6,COLUMN(内置数据!QA$2),1)</f>
        <v>10</v>
      </c>
      <c r="ZX4" s="18">
        <f ca="1">OFFSET('表二（录入表）'!$B$6,COLUMN(内置数据!QB$2),1)</f>
        <v>520</v>
      </c>
      <c r="ZY4" s="18">
        <f ca="1">OFFSET('表二（录入表）'!$B$6,COLUMN(内置数据!QC$2),1)</f>
        <v>0</v>
      </c>
      <c r="ZZ4" s="18">
        <f ca="1">OFFSET('表二（录入表）'!$B$6,COLUMN(内置数据!QD$2),1)</f>
        <v>0</v>
      </c>
      <c r="AAA4" s="18">
        <f ca="1">OFFSET('表二（录入表）'!$B$6,COLUMN(内置数据!QE$2),1)</f>
        <v>50</v>
      </c>
      <c r="AAB4" s="18">
        <f ca="1">OFFSET('表二（录入表）'!$B$6,COLUMN(内置数据!QF$2),1)</f>
        <v>1900</v>
      </c>
      <c r="AAC4" s="18">
        <f ca="1">OFFSET('表二（录入表）'!$B$6,COLUMN(内置数据!QG$2),1)</f>
        <v>0</v>
      </c>
      <c r="AAD4" s="18">
        <f ca="1">OFFSET('表二（录入表）'!$B$6,COLUMN(内置数据!QH$2),1)</f>
        <v>1328</v>
      </c>
      <c r="AAE4" s="18">
        <f ca="1">OFFSET('表二（录入表）'!$B$6,COLUMN(内置数据!QI$2),1)</f>
        <v>33</v>
      </c>
      <c r="AAF4" s="18">
        <f ca="1">OFFSET('表二（录入表）'!$B$6,COLUMN(内置数据!QJ$2),1)</f>
        <v>0</v>
      </c>
      <c r="AAG4" s="18">
        <f ca="1">OFFSET('表二（录入表）'!$B$6,COLUMN(内置数据!QK$2),1)</f>
        <v>0</v>
      </c>
      <c r="AAH4" s="18">
        <f ca="1">OFFSET('表二（录入表）'!$B$6,COLUMN(内置数据!QL$2),1)</f>
        <v>200</v>
      </c>
      <c r="AAI4" s="18">
        <f ca="1">OFFSET('表二（录入表）'!$B$6,COLUMN(内置数据!QM$2),1)</f>
        <v>50</v>
      </c>
      <c r="AAJ4" s="18">
        <f ca="1">OFFSET('表二（录入表）'!$B$6,COLUMN(内置数据!QN$2),1)</f>
        <v>0</v>
      </c>
      <c r="AAK4" s="18">
        <f ca="1">OFFSET('表二（录入表）'!$B$6,COLUMN(内置数据!QO$2),1)</f>
        <v>0</v>
      </c>
      <c r="AAL4" s="18">
        <f ca="1">OFFSET('表二（录入表）'!$B$6,COLUMN(内置数据!QP$2),1)</f>
        <v>10</v>
      </c>
      <c r="AAM4" s="18">
        <f ca="1">OFFSET('表二（录入表）'!$B$6,COLUMN(内置数据!QQ$2),1)</f>
        <v>6</v>
      </c>
      <c r="AAN4" s="18">
        <f ca="1">OFFSET('表二（录入表）'!$B$6,COLUMN(内置数据!QR$2),1)</f>
        <v>0</v>
      </c>
      <c r="AAO4" s="18">
        <f ca="1">OFFSET('表二（录入表）'!$B$6,COLUMN(内置数据!QS$2),1)</f>
        <v>0</v>
      </c>
      <c r="AAP4" s="18">
        <f ca="1">OFFSET('表二（录入表）'!$B$6,COLUMN(内置数据!QT$2),1)</f>
        <v>15</v>
      </c>
      <c r="AAQ4" s="18">
        <f ca="1">OFFSET('表二（录入表）'!$B$6,COLUMN(内置数据!QU$2),1)</f>
        <v>0</v>
      </c>
      <c r="AAR4" s="18">
        <f ca="1">OFFSET('表二（录入表）'!$B$6,COLUMN(内置数据!QV$2),1)</f>
        <v>20</v>
      </c>
      <c r="AAS4" s="18">
        <f ca="1">OFFSET('表二（录入表）'!$B$6,COLUMN(内置数据!QW$2),1)</f>
        <v>80</v>
      </c>
      <c r="AAT4" s="18">
        <f ca="1">OFFSET('表二（录入表）'!$B$6,COLUMN(内置数据!QX$2),1)</f>
        <v>0</v>
      </c>
      <c r="AAU4" s="18">
        <f ca="1">OFFSET('表二（录入表）'!$B$6,COLUMN(内置数据!QY$2),1)</f>
        <v>350</v>
      </c>
      <c r="AAV4" s="18">
        <f ca="1">OFFSET('表二（录入表）'!$B$6,COLUMN(内置数据!QZ$2),1)</f>
        <v>0</v>
      </c>
      <c r="AAW4" s="18">
        <f ca="1">OFFSET('表二（录入表）'!$B$6,COLUMN(内置数据!RA$2),1)</f>
        <v>0</v>
      </c>
      <c r="AAX4" s="18">
        <f ca="1">OFFSET('表二（录入表）'!$B$6,COLUMN(内置数据!RB$2),1)</f>
        <v>0</v>
      </c>
      <c r="AAY4" s="18">
        <f ca="1">OFFSET('表二（录入表）'!$B$6,COLUMN(内置数据!RC$2),1)</f>
        <v>0</v>
      </c>
      <c r="AAZ4" s="18">
        <f ca="1">OFFSET('表二（录入表）'!$B$6,COLUMN(内置数据!RD$2),1)</f>
        <v>0</v>
      </c>
      <c r="ABA4" s="18">
        <f ca="1">OFFSET('表二（录入表）'!$B$6,COLUMN(内置数据!RE$2),1)</f>
        <v>0</v>
      </c>
      <c r="ABB4" s="18">
        <f ca="1">OFFSET('表二（录入表）'!$B$6,COLUMN(内置数据!RF$2),1)</f>
        <v>11</v>
      </c>
      <c r="ABC4" s="18">
        <f ca="1">OFFSET('表二（录入表）'!$B$6,COLUMN(内置数据!RG$2),1)</f>
        <v>49</v>
      </c>
      <c r="ABD4" s="18">
        <f ca="1">OFFSET('表二（录入表）'!$B$6,COLUMN(内置数据!RH$2),1)</f>
        <v>20</v>
      </c>
      <c r="ABE4" s="18">
        <f ca="1">OFFSET('表二（录入表）'!$B$6,COLUMN(内置数据!RI$2),1)</f>
        <v>0</v>
      </c>
      <c r="ABF4" s="18">
        <f ca="1">OFFSET('表二（录入表）'!$B$6,COLUMN(内置数据!RJ$2),1)</f>
        <v>0</v>
      </c>
      <c r="ABG4" s="18">
        <f ca="1">OFFSET('表二（录入表）'!$B$6,COLUMN(内置数据!RK$2),1)</f>
        <v>0</v>
      </c>
      <c r="ABH4" s="18">
        <f ca="1">OFFSET('表二（录入表）'!$B$6,COLUMN(内置数据!RL$2),1)</f>
        <v>0</v>
      </c>
      <c r="ABI4" s="18">
        <f ca="1">OFFSET('表二（录入表）'!$B$6,COLUMN(内置数据!RM$2),1)</f>
        <v>400</v>
      </c>
      <c r="ABJ4" s="18">
        <f ca="1">OFFSET('表二（录入表）'!$B$6,COLUMN(内置数据!RN$2),1)</f>
        <v>6</v>
      </c>
      <c r="ABK4" s="18">
        <f ca="1">OFFSET('表二（录入表）'!$B$6,COLUMN(内置数据!RO$2),1)</f>
        <v>0</v>
      </c>
      <c r="ABL4" s="18">
        <f ca="1">OFFSET('表二（录入表）'!$B$6,COLUMN(内置数据!RP$2),1)</f>
        <v>23</v>
      </c>
      <c r="ABM4" s="18">
        <f ca="1">OFFSET('表二（录入表）'!$B$6,COLUMN(内置数据!RQ$2),1)</f>
        <v>1128</v>
      </c>
      <c r="ABN4" s="18">
        <f ca="1">OFFSET('表二（录入表）'!$B$6,COLUMN(内置数据!RR$2),1)</f>
        <v>0</v>
      </c>
      <c r="ABO4" s="18">
        <f ca="1">OFFSET('表二（录入表）'!$B$6,COLUMN(内置数据!RS$2),1)</f>
        <v>22</v>
      </c>
      <c r="ABP4" s="18">
        <f ca="1">OFFSET('表二（录入表）'!$B$6,COLUMN(内置数据!RT$2),1)</f>
        <v>25</v>
      </c>
      <c r="ABQ4" s="18">
        <f ca="1">OFFSET('表二（录入表）'!$B$6,COLUMN(内置数据!RU$2),1)</f>
        <v>0</v>
      </c>
      <c r="ABR4" s="18">
        <f ca="1">OFFSET('表二（录入表）'!$B$6,COLUMN(内置数据!RV$2),1)</f>
        <v>80</v>
      </c>
      <c r="ABS4" s="18">
        <f ca="1">OFFSET('表二（录入表）'!$B$6,COLUMN(内置数据!RW$2),1)</f>
        <v>300</v>
      </c>
      <c r="ABT4" s="18">
        <f ca="1">OFFSET('表二（录入表）'!$B$6,COLUMN(内置数据!RX$2),1)</f>
        <v>0</v>
      </c>
      <c r="ABU4" s="18">
        <f ca="1">OFFSET('表二（录入表）'!$B$6,COLUMN(内置数据!RY$2),1)</f>
        <v>561</v>
      </c>
      <c r="ABV4" s="18">
        <f ca="1">OFFSET('表二（录入表）'!$B$6,COLUMN(内置数据!RZ$2),1)</f>
        <v>0</v>
      </c>
      <c r="ABW4" s="18">
        <f ca="1">OFFSET('表二（录入表）'!$B$6,COLUMN(内置数据!SA$2),1)</f>
        <v>0</v>
      </c>
      <c r="ABX4" s="18">
        <f ca="1">OFFSET('表二（录入表）'!$B$6,COLUMN(内置数据!SB$2),1)</f>
        <v>0</v>
      </c>
      <c r="ABY4" s="18">
        <f ca="1">OFFSET('表二（录入表）'!$B$6,COLUMN(内置数据!SC$2),1)</f>
        <v>0</v>
      </c>
      <c r="ABZ4" s="18">
        <f ca="1">OFFSET('表二（录入表）'!$B$6,COLUMN(内置数据!SD$2),1)</f>
        <v>0</v>
      </c>
      <c r="ACA4" s="18">
        <f ca="1">OFFSET('表二（录入表）'!$B$6,COLUMN(内置数据!SE$2),1)</f>
        <v>0</v>
      </c>
      <c r="ACB4" s="18">
        <f ca="1">OFFSET('表二（录入表）'!$B$6,COLUMN(内置数据!SF$2),1)</f>
        <v>0</v>
      </c>
      <c r="ACC4" s="18">
        <f ca="1">OFFSET('表二（录入表）'!$B$6,COLUMN(内置数据!SG$2),1)</f>
        <v>0</v>
      </c>
      <c r="ACD4" s="18">
        <f ca="1">OFFSET('表二（录入表）'!$B$6,COLUMN(内置数据!SH$2),1)</f>
        <v>100</v>
      </c>
      <c r="ACE4" s="18">
        <f ca="1">OFFSET('表二（录入表）'!$B$6,COLUMN(内置数据!SI$2),1)</f>
        <v>303</v>
      </c>
      <c r="ACF4" s="18">
        <f ca="1">OFFSET('表二（录入表）'!$B$6,COLUMN(内置数据!SJ$2),1)</f>
        <v>20</v>
      </c>
      <c r="ACG4" s="18">
        <f ca="1">OFFSET('表二（录入表）'!$B$6,COLUMN(内置数据!SK$2),1)</f>
        <v>80</v>
      </c>
      <c r="ACH4" s="18">
        <f ca="1">OFFSET('表二（录入表）'!$B$6,COLUMN(内置数据!SL$2),1)</f>
        <v>0</v>
      </c>
      <c r="ACI4" s="18">
        <f ca="1">OFFSET('表二（录入表）'!$B$6,COLUMN(内置数据!SM$2),1)</f>
        <v>0</v>
      </c>
      <c r="ACJ4" s="18">
        <f ca="1">OFFSET('表二（录入表）'!$B$6,COLUMN(内置数据!SN$2),1)</f>
        <v>120</v>
      </c>
      <c r="ACK4" s="18">
        <f ca="1">OFFSET('表二（录入表）'!$B$6,COLUMN(内置数据!SO$2),1)</f>
        <v>300</v>
      </c>
      <c r="ACL4" s="18">
        <f ca="1">OFFSET('表二（录入表）'!$B$6,COLUMN(内置数据!SP$2),1)</f>
        <v>300</v>
      </c>
      <c r="ACM4" s="18">
        <f ca="1">OFFSET('表二（录入表）'!$B$6,COLUMN(内置数据!SQ$2),1)</f>
        <v>300</v>
      </c>
      <c r="ACN4" s="18">
        <f ca="1">OFFSET('表二（录入表）'!$B$6,COLUMN(内置数据!SR$2),1)</f>
        <v>0</v>
      </c>
      <c r="ACO4" s="18">
        <f ca="1">OFFSET('表二（录入表）'!$B$6,COLUMN(内置数据!SS$2),1)</f>
        <v>10574</v>
      </c>
      <c r="ACP4" s="18">
        <f ca="1">OFFSET('表二（录入表）'!$B$6,COLUMN(内置数据!ST$2),1)</f>
        <v>9426</v>
      </c>
      <c r="ACQ4" s="18">
        <f ca="1">OFFSET('表二（录入表）'!$B$6,COLUMN(内置数据!SU$2),1)</f>
        <v>1821</v>
      </c>
      <c r="ACR4" s="18">
        <f ca="1">OFFSET('表二（录入表）'!$B$6,COLUMN(内置数据!SV$2),1)</f>
        <v>0</v>
      </c>
      <c r="ACS4" s="18">
        <f ca="1">OFFSET('表二（录入表）'!$B$6,COLUMN(内置数据!SW$2),1)</f>
        <v>120</v>
      </c>
      <c r="ACT4" s="18">
        <f ca="1">OFFSET('表二（录入表）'!$B$6,COLUMN(内置数据!SX$2),1)</f>
        <v>0</v>
      </c>
      <c r="ACU4" s="18">
        <f ca="1">OFFSET('表二（录入表）'!$B$6,COLUMN(内置数据!SY$2),1)</f>
        <v>0</v>
      </c>
      <c r="ACV4" s="18">
        <f ca="1">OFFSET('表二（录入表）'!$B$6,COLUMN(内置数据!SZ$2),1)</f>
        <v>0</v>
      </c>
      <c r="ACW4" s="18">
        <f ca="1">OFFSET('表二（录入表）'!$B$6,COLUMN(内置数据!TA$2),1)</f>
        <v>0</v>
      </c>
      <c r="ACX4" s="18">
        <f ca="1">OFFSET('表二（录入表）'!$B$6,COLUMN(内置数据!TB$2),1)</f>
        <v>0</v>
      </c>
      <c r="ACY4" s="18">
        <f ca="1">OFFSET('表二（录入表）'!$B$6,COLUMN(内置数据!TC$2),1)</f>
        <v>411</v>
      </c>
      <c r="ACZ4" s="18">
        <f ca="1">OFFSET('表二（录入表）'!$B$6,COLUMN(内置数据!TD$2),1)</f>
        <v>0</v>
      </c>
      <c r="ADA4" s="18">
        <f ca="1">OFFSET('表二（录入表）'!$B$6,COLUMN(内置数据!TE$2),1)</f>
        <v>0</v>
      </c>
      <c r="ADB4" s="18">
        <f ca="1">OFFSET('表二（录入表）'!$B$6,COLUMN(内置数据!TF$2),1)</f>
        <v>0</v>
      </c>
      <c r="ADC4" s="18">
        <f ca="1">OFFSET('表二（录入表）'!$B$6,COLUMN(内置数据!TG$2),1)</f>
        <v>0</v>
      </c>
      <c r="ADD4" s="18">
        <f ca="1">OFFSET('表二（录入表）'!$B$6,COLUMN(内置数据!TH$2),1)</f>
        <v>1375</v>
      </c>
      <c r="ADE4" s="18">
        <f ca="1">OFFSET('表二（录入表）'!$B$6,COLUMN(内置数据!TI$2),1)</f>
        <v>1900</v>
      </c>
      <c r="ADF4" s="18">
        <f ca="1">OFFSET('表二（录入表）'!$B$6,COLUMN(内置数据!TJ$2),1)</f>
        <v>200</v>
      </c>
      <c r="ADG4" s="18">
        <f ca="1">OFFSET('表二（录入表）'!$B$6,COLUMN(内置数据!TK$2),1)</f>
        <v>100</v>
      </c>
      <c r="ADH4" s="18">
        <f ca="1">OFFSET('表二（录入表）'!$B$6,COLUMN(内置数据!TL$2),1)</f>
        <v>700</v>
      </c>
      <c r="ADI4" s="18">
        <f ca="1">OFFSET('表二（录入表）'!$B$6,COLUMN(内置数据!TM$2),1)</f>
        <v>150</v>
      </c>
      <c r="ADJ4" s="18">
        <f ca="1">OFFSET('表二（录入表）'!$B$6,COLUMN(内置数据!TN$2),1)</f>
        <v>0</v>
      </c>
      <c r="ADK4" s="18">
        <f ca="1">OFFSET('表二（录入表）'!$B$6,COLUMN(内置数据!TO$2),1)</f>
        <v>0</v>
      </c>
      <c r="ADL4" s="18">
        <f ca="1">OFFSET('表二（录入表）'!$B$6,COLUMN(内置数据!TP$2),1)</f>
        <v>2073</v>
      </c>
      <c r="ADM4" s="18">
        <f ca="1">OFFSET('表二（录入表）'!$B$6,COLUMN(内置数据!TQ$2),1)</f>
        <v>490</v>
      </c>
      <c r="ADN4" s="18">
        <f ca="1">OFFSET('表二（录入表）'!$B$6,COLUMN(内置数据!TR$2),1)</f>
        <v>0</v>
      </c>
      <c r="ADO4" s="18">
        <f ca="1">OFFSET('表二（录入表）'!$B$6,COLUMN(内置数据!TS$2),1)</f>
        <v>29</v>
      </c>
      <c r="ADP4" s="18">
        <f ca="1">OFFSET('表二（录入表）'!$B$6,COLUMN(内置数据!TT$2),1)</f>
        <v>0</v>
      </c>
      <c r="ADQ4" s="18">
        <f ca="1">OFFSET('表二（录入表）'!$B$6,COLUMN(内置数据!TU$2),1)</f>
        <v>0</v>
      </c>
      <c r="ADR4" s="18">
        <f ca="1">OFFSET('表二（录入表）'!$B$6,COLUMN(内置数据!TV$2),1)</f>
        <v>297</v>
      </c>
      <c r="ADS4" s="18">
        <f ca="1">OFFSET('表二（录入表）'!$B$6,COLUMN(内置数据!TW$2),1)</f>
        <v>40</v>
      </c>
      <c r="ADT4" s="18">
        <f ca="1">OFFSET('表二（录入表）'!$B$6,COLUMN(内置数据!TX$2),1)</f>
        <v>1810</v>
      </c>
      <c r="ADU4" s="18">
        <f ca="1">OFFSET('表二（录入表）'!$B$6,COLUMN(内置数据!TY$2),1)</f>
        <v>0</v>
      </c>
      <c r="ADV4" s="18">
        <f ca="1">OFFSET('表二（录入表）'!$B$6,COLUMN(内置数据!TZ$2),1)</f>
        <v>255</v>
      </c>
      <c r="ADW4" s="18">
        <f ca="1">OFFSET('表二（录入表）'!$B$6,COLUMN(内置数据!UA$2),1)</f>
        <v>0</v>
      </c>
      <c r="ADX4" s="18">
        <f ca="1">OFFSET('表二（录入表）'!$B$6,COLUMN(内置数据!UB$2),1)</f>
        <v>715</v>
      </c>
      <c r="ADY4" s="18">
        <f ca="1">OFFSET('表二（录入表）'!$B$6,COLUMN(内置数据!UC$2),1)</f>
        <v>100</v>
      </c>
      <c r="ADZ4" s="18">
        <f ca="1">OFFSET('表二（录入表）'!$B$6,COLUMN(内置数据!UD$2),1)</f>
        <v>90</v>
      </c>
      <c r="AEA4" s="18">
        <f ca="1">OFFSET('表二（录入表）'!$B$6,COLUMN(内置数据!UE$2),1)</f>
        <v>2</v>
      </c>
      <c r="AEB4" s="18">
        <f ca="1">OFFSET('表二（录入表）'!$B$6,COLUMN(内置数据!UF$2),1)</f>
        <v>20</v>
      </c>
      <c r="AEC4" s="18">
        <f ca="1">OFFSET('表二（录入表）'!$B$6,COLUMN(内置数据!UG$2),1)</f>
        <v>30</v>
      </c>
      <c r="AED4" s="18">
        <f ca="1">OFFSET('表二（录入表）'!$B$6,COLUMN(内置数据!UH$2),1)</f>
        <v>13</v>
      </c>
      <c r="AEE4" s="18">
        <f ca="1">OFFSET('表二（录入表）'!$B$6,COLUMN(内置数据!UI$2),1)</f>
        <v>0</v>
      </c>
      <c r="AEF4" s="18">
        <f ca="1">OFFSET('表二（录入表）'!$B$6,COLUMN(内置数据!UJ$2),1)</f>
        <v>1445</v>
      </c>
      <c r="AEG4" s="18">
        <f ca="1">OFFSET('表二（录入表）'!$B$6,COLUMN(内置数据!UK$2),1)</f>
        <v>25</v>
      </c>
      <c r="AEH4" s="18">
        <f ca="1">OFFSET('表二（录入表）'!$B$6,COLUMN(内置数据!UL$2),1)</f>
        <v>0</v>
      </c>
      <c r="AEI4" s="18">
        <f ca="1">OFFSET('表二（录入表）'!$B$6,COLUMN(内置数据!UM$2),1)</f>
        <v>0</v>
      </c>
      <c r="AEJ4" s="18">
        <f ca="1">OFFSET('表二（录入表）'!$B$6,COLUMN(内置数据!UN$2),1)</f>
        <v>0</v>
      </c>
      <c r="AEK4" s="18">
        <f ca="1">OFFSET('表二（录入表）'!$B$6,COLUMN(内置数据!UO$2),1)</f>
        <v>0</v>
      </c>
      <c r="AEL4" s="18">
        <f ca="1">OFFSET('表二（录入表）'!$B$6,COLUMN(内置数据!UP$2),1)</f>
        <v>0</v>
      </c>
      <c r="AEM4" s="18">
        <f ca="1">OFFSET('表二（录入表）'!$B$6,COLUMN(内置数据!UQ$2),1)</f>
        <v>3397</v>
      </c>
      <c r="AEN4" s="18">
        <f ca="1">OFFSET('表二（录入表）'!$B$6,COLUMN(内置数据!UR$2),1)</f>
        <v>3512</v>
      </c>
      <c r="AEO4" s="18">
        <f ca="1">OFFSET('表二（录入表）'!$B$6,COLUMN(内置数据!US$2),1)</f>
        <v>20</v>
      </c>
      <c r="AEP4" s="18">
        <f ca="1">OFFSET('表二（录入表）'!$B$6,COLUMN(内置数据!UT$2),1)</f>
        <v>65</v>
      </c>
      <c r="AEQ4" s="18">
        <f ca="1">OFFSET('表二（录入表）'!$B$6,COLUMN(内置数据!UU$2),1)</f>
        <v>20</v>
      </c>
      <c r="AER4" s="18">
        <f ca="1">OFFSET('表二（录入表）'!$B$6,COLUMN(内置数据!UV$2),1)</f>
        <v>2073</v>
      </c>
      <c r="AES4" s="18">
        <f ca="1">OFFSET('表二（录入表）'!$B$6,COLUMN(内置数据!UW$2),1)</f>
        <v>50</v>
      </c>
      <c r="AET4" s="18">
        <f ca="1">OFFSET('表二（录入表）'!$B$6,COLUMN(内置数据!UX$2),1)</f>
        <v>80</v>
      </c>
      <c r="AEU4" s="18">
        <f ca="1">OFFSET('表二（录入表）'!$B$6,COLUMN(内置数据!UY$2),1)</f>
        <v>50</v>
      </c>
      <c r="AEV4" s="18">
        <f ca="1">OFFSET('表二（录入表）'!$B$6,COLUMN(内置数据!UZ$2),1)</f>
        <v>10</v>
      </c>
      <c r="AEW4" s="18">
        <f ca="1">OFFSET('表二（录入表）'!$B$6,COLUMN(内置数据!VA$2),1)</f>
        <v>234</v>
      </c>
      <c r="AEX4" s="18">
        <f ca="1">OFFSET('表二（录入表）'!$B$6,COLUMN(内置数据!VB$2),1)</f>
        <v>10000</v>
      </c>
      <c r="AEY4" s="18">
        <f ca="1">OFFSET('表二（录入表）'!$B$6,COLUMN(内置数据!VC$2),1)</f>
        <v>216</v>
      </c>
      <c r="AEZ4" s="18">
        <f ca="1">OFFSET('表二（录入表）'!$B$6,COLUMN(内置数据!VD$2),1)</f>
        <v>518</v>
      </c>
      <c r="AFA4" s="18">
        <f ca="1">OFFSET('表二（录入表）'!$B$6,COLUMN(内置数据!VE$2),1)</f>
        <v>501</v>
      </c>
      <c r="AFB4" s="18">
        <f ca="1">OFFSET('表二（录入表）'!$B$6,COLUMN(内置数据!VF$2),1)</f>
        <v>150</v>
      </c>
      <c r="AFC4" s="18">
        <f ca="1">OFFSET('表二（录入表）'!$B$6,COLUMN(内置数据!VG$2),1)</f>
        <v>122</v>
      </c>
      <c r="AFD4" s="18">
        <f ca="1">OFFSET('表二（录入表）'!$B$6,COLUMN(内置数据!VH$2),1)</f>
        <v>0</v>
      </c>
      <c r="AFE4" s="18">
        <f ca="1">OFFSET('表二（录入表）'!$B$6,COLUMN(内置数据!VI$2),1)</f>
        <v>0</v>
      </c>
      <c r="AFF4" s="18">
        <f ca="1">OFFSET('表二（录入表）'!$B$6,COLUMN(内置数据!VJ$2),1)</f>
        <v>0</v>
      </c>
      <c r="AFG4" s="18">
        <f ca="1">OFFSET('表二（录入表）'!$B$6,COLUMN(内置数据!VK$2),1)</f>
        <v>0</v>
      </c>
      <c r="AFH4" s="18">
        <f ca="1">OFFSET('表二（录入表）'!$B$6,COLUMN(内置数据!VL$2),1)</f>
        <v>0</v>
      </c>
      <c r="AFI4" s="18">
        <f ca="1">OFFSET('表二（录入表）'!$B$6,COLUMN(内置数据!VM$2),1)</f>
        <v>0</v>
      </c>
      <c r="AFJ4" s="18">
        <f ca="1">OFFSET('表二（录入表）'!$B$6,COLUMN(内置数据!VN$2),1)</f>
        <v>60</v>
      </c>
      <c r="AFK4" s="18">
        <f ca="1">OFFSET('表二（录入表）'!$B$6,COLUMN(内置数据!VO$2),1)</f>
        <v>0</v>
      </c>
      <c r="AFL4" s="18">
        <f ca="1">OFFSET('表二（录入表）'!$B$6,COLUMN(内置数据!VP$2),1)</f>
        <v>0</v>
      </c>
      <c r="AFM4" s="18">
        <f ca="1">OFFSET('表二（录入表）'!$B$6,COLUMN(内置数据!VQ$2),1)</f>
        <v>120</v>
      </c>
      <c r="AFN4" s="18">
        <f ca="1">OFFSET('表二（录入表）'!$B$6,COLUMN(内置数据!VR$2),1)</f>
        <v>510</v>
      </c>
      <c r="AFO4" s="18">
        <f ca="1">OFFSET('表二（录入表）'!$B$6,COLUMN(内置数据!VS$2),1)</f>
        <v>10</v>
      </c>
      <c r="AFP4" s="18">
        <f ca="1">OFFSET('表二（录入表）'!$B$6,COLUMN(内置数据!VT$2),1)</f>
        <v>61</v>
      </c>
      <c r="AFQ4" s="18">
        <f ca="1">OFFSET('表二（录入表）'!$B$6,COLUMN(内置数据!VU$2),1)</f>
        <v>10</v>
      </c>
      <c r="AFR4" s="18">
        <f ca="1">OFFSET('表二（录入表）'!$B$6,COLUMN(内置数据!VV$2),1)</f>
        <v>3145</v>
      </c>
      <c r="AFS4" s="18">
        <f ca="1">OFFSET('表二（录入表）'!$B$6,COLUMN(内置数据!VW$2),1)</f>
        <v>96</v>
      </c>
      <c r="AFT4" s="18">
        <f ca="1">OFFSET('表二（录入表）'!$B$6,COLUMN(内置数据!VX$2),1)</f>
        <v>0</v>
      </c>
      <c r="AFU4" s="18">
        <f ca="1">OFFSET('表二（录入表）'!$B$6,COLUMN(内置数据!VY$2),1)</f>
        <v>0</v>
      </c>
      <c r="AFV4" s="18">
        <f ca="1">OFFSET('表二（录入表）'!$B$6,COLUMN(内置数据!VZ$2),1)</f>
        <v>0</v>
      </c>
      <c r="AFW4" s="18">
        <f ca="1">OFFSET('表二（录入表）'!$B$6,COLUMN(内置数据!WA$2),1)</f>
        <v>0</v>
      </c>
      <c r="AFX4" s="18">
        <f ca="1">OFFSET('表二（录入表）'!$B$6,COLUMN(内置数据!WB$2),1)</f>
        <v>0</v>
      </c>
      <c r="AFY4" s="18">
        <f ca="1">OFFSET('表二（录入表）'!$B$6,COLUMN(内置数据!WC$2),1)</f>
        <v>0</v>
      </c>
      <c r="AFZ4" s="18">
        <f ca="1">OFFSET('表二（录入表）'!$B$6,COLUMN(内置数据!WD$2),1)</f>
        <v>0</v>
      </c>
      <c r="AGA4" s="18">
        <f ca="1">OFFSET('表二（录入表）'!$B$6,COLUMN(内置数据!WE$2),1)</f>
        <v>0</v>
      </c>
      <c r="AGB4" s="18">
        <f ca="1">OFFSET('表二（录入表）'!$B$6,COLUMN(内置数据!WF$2),1)</f>
        <v>0</v>
      </c>
      <c r="AGC4" s="18">
        <f ca="1">OFFSET('表二（录入表）'!$B$6,COLUMN(内置数据!WG$2),1)</f>
        <v>0</v>
      </c>
      <c r="AGD4" s="18">
        <f ca="1">OFFSET('表二（录入表）'!$B$6,COLUMN(内置数据!WH$2),1)</f>
        <v>0</v>
      </c>
      <c r="AGE4" s="18">
        <f ca="1">OFFSET('表二（录入表）'!$B$6,COLUMN(内置数据!WI$2),1)</f>
        <v>300</v>
      </c>
      <c r="AGF4" s="18">
        <f ca="1">OFFSET('表二（录入表）'!$B$6,COLUMN(内置数据!WJ$2),1)</f>
        <v>0</v>
      </c>
      <c r="AGG4" s="18">
        <f ca="1">OFFSET('表二（录入表）'!$B$6,COLUMN(内置数据!WK$2),1)</f>
        <v>1511</v>
      </c>
      <c r="AGH4" s="18">
        <f ca="1">OFFSET('表二（录入表）'!$B$6,COLUMN(内置数据!WL$2),1)</f>
        <v>400</v>
      </c>
      <c r="AGI4" s="18">
        <f ca="1">OFFSET('表二（录入表）'!$B$6,COLUMN(内置数据!WM$2),1)</f>
        <v>360</v>
      </c>
      <c r="AGJ4" s="18">
        <f ca="1">OFFSET('表二（录入表）'!$B$6,COLUMN(内置数据!WN$2),1)</f>
        <v>30</v>
      </c>
      <c r="AGK4" s="18">
        <f ca="1">OFFSET('表二（录入表）'!$B$6,COLUMN(内置数据!WO$2),1)</f>
        <v>180</v>
      </c>
      <c r="AGL4" s="18">
        <f ca="1">OFFSET('表二（录入表）'!$B$6,COLUMN(内置数据!WP$2),1)</f>
        <v>0</v>
      </c>
      <c r="AGM4" s="18">
        <f ca="1">OFFSET('表二（录入表）'!$B$6,COLUMN(内置数据!WQ$2),1)</f>
        <v>0</v>
      </c>
      <c r="AGN4" s="18">
        <f ca="1">OFFSET('表二（录入表）'!$B$6,COLUMN(内置数据!WR$2),1)</f>
        <v>0</v>
      </c>
      <c r="AGO4" s="18">
        <f ca="1">OFFSET('表二（录入表）'!$B$6,COLUMN(内置数据!WS$2),1)</f>
        <v>20</v>
      </c>
      <c r="AGP4" s="18">
        <f ca="1">OFFSET('表二（录入表）'!$B$6,COLUMN(内置数据!WT$2),1)</f>
        <v>3573</v>
      </c>
      <c r="AGQ4" s="18">
        <f ca="1">OFFSET('表二（录入表）'!$B$6,COLUMN(内置数据!WU$2),1)</f>
        <v>850</v>
      </c>
      <c r="AGR4" s="18">
        <f ca="1">OFFSET('表二（录入表）'!$B$6,COLUMN(内置数据!WV$2),1)</f>
        <v>2461</v>
      </c>
      <c r="AGS4" s="18">
        <f ca="1">OFFSET('表二（录入表）'!$B$6,COLUMN(内置数据!WW$2),1)</f>
        <v>800</v>
      </c>
      <c r="AGT4" s="18">
        <f ca="1">OFFSET('表二（录入表）'!$B$6,COLUMN(内置数据!WX$2),1)</f>
        <v>497</v>
      </c>
      <c r="AGU4" s="18">
        <f ca="1">OFFSET('表二（录入表）'!$B$6,COLUMN(内置数据!WY$2),1)</f>
        <v>554</v>
      </c>
      <c r="AGV4" s="18">
        <f ca="1">OFFSET('表二（录入表）'!$B$6,COLUMN(内置数据!WZ$2),1)</f>
        <v>507</v>
      </c>
      <c r="AGW4" s="18">
        <f ca="1">OFFSET('表二（录入表）'!$B$6,COLUMN(内置数据!XA$2),1)</f>
        <v>1059</v>
      </c>
      <c r="AGX4" s="18">
        <f ca="1">OFFSET('表二（录入表）'!$B$6,COLUMN(内置数据!XB$2),1)</f>
        <v>2840</v>
      </c>
      <c r="AGY4" s="18">
        <f ca="1">OFFSET('表二（录入表）'!$B$6,COLUMN(内置数据!XC$2),1)</f>
        <v>1857</v>
      </c>
      <c r="AGZ4" s="18">
        <f ca="1">OFFSET('表二（录入表）'!$B$6,COLUMN(内置数据!XD$2),1)</f>
        <v>206</v>
      </c>
      <c r="AHA4" s="18">
        <f ca="1">OFFSET('表二（录入表）'!$B$6,COLUMN(内置数据!XE$2),1)</f>
        <v>0</v>
      </c>
      <c r="AHB4" s="18">
        <f ca="1">OFFSET('表二（录入表）'!$B$6,COLUMN(内置数据!XF$2),1)</f>
        <v>14903</v>
      </c>
      <c r="AHC4" s="18">
        <f ca="1">OFFSET('表二（录入表）'!$B$6,COLUMN(内置数据!XG$2),1)</f>
        <v>136</v>
      </c>
      <c r="AHD4" s="18">
        <f ca="1">OFFSET('表二（录入表）'!$B$6,COLUMN(内置数据!XH$2),1)</f>
        <v>800</v>
      </c>
      <c r="AHE4" s="18">
        <f ca="1">OFFSET('表二（录入表）'!$B$6,COLUMN(内置数据!XI$2),1)</f>
        <v>0</v>
      </c>
      <c r="AHF4" s="18">
        <f ca="1">OFFSET('表二（录入表）'!$B$6,COLUMN(内置数据!XJ$2),1)</f>
        <v>0</v>
      </c>
      <c r="AHG4" s="18">
        <f ca="1">OFFSET('表二（录入表）'!$B$6,COLUMN(内置数据!XK$2),1)</f>
        <v>50</v>
      </c>
      <c r="AHH4" s="18">
        <f ca="1">OFFSET('表二（录入表）'!$B$6,COLUMN(内置数据!XL$2),1)</f>
        <v>0</v>
      </c>
      <c r="AHI4" s="18">
        <f ca="1">OFFSET('表二（录入表）'!$B$6,COLUMN(内置数据!XM$2),1)</f>
        <v>50</v>
      </c>
      <c r="AHJ4" s="18">
        <f ca="1">OFFSET('表二（录入表）'!$B$6,COLUMN(内置数据!XN$2),1)</f>
        <v>60</v>
      </c>
      <c r="AHK4" s="18">
        <f ca="1">OFFSET('表二（录入表）'!$B$6,COLUMN(内置数据!XO$2),1)</f>
        <v>0</v>
      </c>
      <c r="AHL4" s="18">
        <f ca="1">OFFSET('表二（录入表）'!$B$6,COLUMN(内置数据!XP$2),1)</f>
        <v>0</v>
      </c>
      <c r="AHM4" s="18">
        <f ca="1">OFFSET('表二（录入表）'!$B$6,COLUMN(内置数据!XQ$2),1)</f>
        <v>0</v>
      </c>
      <c r="AHN4" s="18">
        <f ca="1">OFFSET('表二（录入表）'!$B$6,COLUMN(内置数据!XR$2),1)</f>
        <v>0</v>
      </c>
      <c r="AHO4" s="18">
        <f ca="1">OFFSET('表二（录入表）'!$B$6,COLUMN(内置数据!XS$2),1)</f>
        <v>0</v>
      </c>
      <c r="AHP4" s="18">
        <f ca="1">OFFSET('表二（录入表）'!$B$6,COLUMN(内置数据!XT$2),1)</f>
        <v>0</v>
      </c>
      <c r="AHQ4" s="18">
        <f ca="1">OFFSET('表二（录入表）'!$B$6,COLUMN(内置数据!XU$2),1)</f>
        <v>0</v>
      </c>
      <c r="AHR4" s="18">
        <f ca="1">OFFSET('表二（录入表）'!$B$6,COLUMN(内置数据!XV$2),1)</f>
        <v>0</v>
      </c>
      <c r="AHS4" s="18">
        <f ca="1">OFFSET('表二（录入表）'!$B$6,COLUMN(内置数据!XW$2),1)</f>
        <v>0</v>
      </c>
      <c r="AHT4" s="18">
        <f ca="1">OFFSET('表二（录入表）'!$B$6,COLUMN(内置数据!XX$2),1)</f>
        <v>0</v>
      </c>
      <c r="AHU4" s="18">
        <f ca="1">OFFSET('表二（录入表）'!$B$6,COLUMN(内置数据!XY$2),1)</f>
        <v>0</v>
      </c>
      <c r="AHV4" s="18">
        <f ca="1">OFFSET('表二（录入表）'!$B$6,COLUMN(内置数据!XZ$2),1)</f>
        <v>150</v>
      </c>
      <c r="AHW4" s="18">
        <f ca="1">OFFSET('表二（录入表）'!$B$6,COLUMN(内置数据!YA$2),1)</f>
        <v>0</v>
      </c>
      <c r="AHX4" s="18">
        <f ca="1">OFFSET('表二（录入表）'!$B$6,COLUMN(内置数据!YB$2),1)</f>
        <v>0</v>
      </c>
      <c r="AHY4" s="18">
        <f ca="1">OFFSET('表二（录入表）'!$B$6,COLUMN(内置数据!YC$2),1)</f>
        <v>0</v>
      </c>
      <c r="AHZ4" s="18">
        <f ca="1">OFFSET('表二（录入表）'!$B$6,COLUMN(内置数据!YD$2),1)</f>
        <v>0</v>
      </c>
      <c r="AIA4" s="18">
        <f ca="1">OFFSET('表二（录入表）'!$B$6,COLUMN(内置数据!YE$2),1)</f>
        <v>0</v>
      </c>
      <c r="AIB4" s="18">
        <f ca="1">OFFSET('表二（录入表）'!$B$6,COLUMN(内置数据!YF$2),1)</f>
        <v>0</v>
      </c>
      <c r="AIC4" s="18">
        <f ca="1">OFFSET('表二（录入表）'!$B$6,COLUMN(内置数据!YG$2),1)</f>
        <v>1540</v>
      </c>
      <c r="AID4" s="18">
        <f ca="1">OFFSET('表二（录入表）'!$B$6,COLUMN(内置数据!YH$2),1)</f>
        <v>760</v>
      </c>
      <c r="AIE4" s="18">
        <f ca="1">OFFSET('表二（录入表）'!$B$6,COLUMN(内置数据!YI$2),1)</f>
        <v>50</v>
      </c>
      <c r="AIF4" s="18">
        <f ca="1">OFFSET('表二（录入表）'!$B$6,COLUMN(内置数据!YJ$2),1)</f>
        <v>40</v>
      </c>
      <c r="AIG4" s="18">
        <f ca="1">OFFSET('表二（录入表）'!$B$6,COLUMN(内置数据!YK$2),1)</f>
        <v>0</v>
      </c>
      <c r="AIH4" s="18">
        <f ca="1">OFFSET('表二（录入表）'!$B$6,COLUMN(内置数据!YL$2),1)</f>
        <v>0</v>
      </c>
      <c r="AII4" s="18">
        <f ca="1">OFFSET('表二（录入表）'!$B$6,COLUMN(内置数据!YM$2),1)</f>
        <v>0</v>
      </c>
      <c r="AIJ4" s="18">
        <f ca="1">OFFSET('表二（录入表）'!$B$6,COLUMN(内置数据!YN$2),1)</f>
        <v>0</v>
      </c>
      <c r="AIK4" s="18">
        <f ca="1">OFFSET('表二（录入表）'!$B$6,COLUMN(内置数据!YO$2),1)</f>
        <v>0</v>
      </c>
      <c r="AIL4" s="18">
        <f ca="1">OFFSET('表二（录入表）'!$B$6,COLUMN(内置数据!YP$2),1)</f>
        <v>30</v>
      </c>
      <c r="AIM4" s="18">
        <f ca="1">OFFSET('表二（录入表）'!$B$6,COLUMN(内置数据!YQ$2),1)</f>
        <v>0</v>
      </c>
      <c r="AIN4" s="18">
        <f ca="1">OFFSET('表二（录入表）'!$B$6,COLUMN(内置数据!YR$2),1)</f>
        <v>0</v>
      </c>
      <c r="AIO4" s="18">
        <f ca="1">OFFSET('表二（录入表）'!$B$6,COLUMN(内置数据!YS$2),1)</f>
        <v>149</v>
      </c>
      <c r="AIP4" s="18">
        <f ca="1">OFFSET('表二（录入表）'!$B$6,COLUMN(内置数据!YT$2),1)</f>
        <v>1800</v>
      </c>
      <c r="AIQ4" s="18">
        <f ca="1">OFFSET('表二（录入表）'!$B$6,COLUMN(内置数据!YU$2),1)</f>
        <v>1525</v>
      </c>
      <c r="AIR4" s="18">
        <f ca="1">OFFSET('表二（录入表）'!$B$6,COLUMN(内置数据!YV$2),1)</f>
        <v>0</v>
      </c>
      <c r="AIS4" s="18">
        <f ca="1">OFFSET('表二（录入表）'!$B$6,COLUMN(内置数据!YW$2),1)</f>
        <v>384</v>
      </c>
      <c r="AIT4" s="18">
        <f ca="1">OFFSET('表二（录入表）'!$B$6,COLUMN(内置数据!YX$2),1)</f>
        <v>0</v>
      </c>
      <c r="AIU4" s="18">
        <f ca="1">OFFSET('表二（录入表）'!$B$6,COLUMN(内置数据!YY$2),1)</f>
        <v>0</v>
      </c>
      <c r="AIV4" s="18">
        <f ca="1">OFFSET('表二（录入表）'!$B$6,COLUMN(内置数据!YZ$2),1)</f>
        <v>0</v>
      </c>
      <c r="AIW4" s="18">
        <f ca="1">OFFSET('表二（录入表）'!$B$6,COLUMN(内置数据!ZA$2),1)</f>
        <v>1280</v>
      </c>
      <c r="AIX4" s="18">
        <f ca="1">OFFSET('表二（录入表）'!$B$6,COLUMN(内置数据!ZB$2),1)</f>
        <v>1299</v>
      </c>
      <c r="AIY4" s="18">
        <f ca="1">OFFSET('表二（录入表）'!$B$6,COLUMN(内置数据!ZC$2),1)</f>
        <v>10</v>
      </c>
      <c r="AIZ4" s="18">
        <f ca="1">OFFSET('表二（录入表）'!$B$6,COLUMN(内置数据!ZD$2),1)</f>
        <v>15</v>
      </c>
      <c r="AJA4" s="18">
        <f ca="1">OFFSET('表二（录入表）'!$B$6,COLUMN(内置数据!ZE$2),1)</f>
        <v>0</v>
      </c>
      <c r="AJB4" s="18">
        <f ca="1">OFFSET('表二（录入表）'!$B$6,COLUMN(内置数据!ZF$2),1)</f>
        <v>0</v>
      </c>
      <c r="AJC4" s="18">
        <f ca="1">OFFSET('表二（录入表）'!$B$6,COLUMN(内置数据!ZG$2),1)</f>
        <v>117</v>
      </c>
      <c r="AJD4" s="18">
        <f ca="1">OFFSET('表二（录入表）'!$B$6,COLUMN(内置数据!ZH$2),1)</f>
        <v>771</v>
      </c>
      <c r="AJE4" s="18">
        <f ca="1">OFFSET('表二（录入表）'!$B$6,COLUMN(内置数据!ZI$2),1)</f>
        <v>523</v>
      </c>
      <c r="AJF4" s="18">
        <f ca="1">OFFSET('表二（录入表）'!$B$6,COLUMN(内置数据!ZJ$2),1)</f>
        <v>0</v>
      </c>
      <c r="AJG4" s="18">
        <f ca="1">OFFSET('表二（录入表）'!$B$6,COLUMN(内置数据!ZK$2),1)</f>
        <v>0</v>
      </c>
      <c r="AJH4" s="18">
        <f ca="1">OFFSET('表二（录入表）'!$B$6,COLUMN(内置数据!ZL$2),1)</f>
        <v>0</v>
      </c>
      <c r="AJI4" s="18">
        <f ca="1">OFFSET('表二（录入表）'!$B$6,COLUMN(内置数据!ZM$2),1)</f>
        <v>0</v>
      </c>
      <c r="AJJ4" s="18">
        <f ca="1">OFFSET('表二（录入表）'!$B$6,COLUMN(内置数据!ZN$2),1)</f>
        <v>0</v>
      </c>
      <c r="AJK4" s="18">
        <f ca="1">OFFSET('表二（录入表）'!$B$6,COLUMN(内置数据!ZO$2),1)</f>
        <v>0</v>
      </c>
      <c r="AJL4" s="18">
        <f ca="1">OFFSET('表二（录入表）'!$B$6,COLUMN(内置数据!ZP$2),1)</f>
        <v>0</v>
      </c>
      <c r="AJM4" s="18">
        <f ca="1">OFFSET('表二（录入表）'!$B$6,COLUMN(内置数据!ZQ$2),1)</f>
        <v>0</v>
      </c>
      <c r="AJN4" s="18">
        <f ca="1">OFFSET('表二（录入表）'!$B$6,COLUMN(内置数据!ZR$2),1)</f>
        <v>0</v>
      </c>
      <c r="AJO4" s="18">
        <f ca="1">OFFSET('表二（录入表）'!$B$6,COLUMN(内置数据!ZS$2),1)</f>
        <v>0</v>
      </c>
      <c r="AJP4" s="18">
        <f ca="1">OFFSET('表二（录入表）'!$B$6,COLUMN(内置数据!ZT$2),1)</f>
        <v>0</v>
      </c>
      <c r="AJQ4" s="18">
        <f ca="1">OFFSET('表二（录入表）'!$B$6,COLUMN(内置数据!ZU$2),1)</f>
        <v>0</v>
      </c>
      <c r="AJR4" s="18">
        <f ca="1">OFFSET('表二（录入表）'!$B$6,COLUMN(内置数据!ZV$2),1)</f>
        <v>0</v>
      </c>
      <c r="AJS4" s="18">
        <f ca="1">OFFSET('表二（录入表）'!$B$6,COLUMN(内置数据!ZW$2),1)</f>
        <v>0</v>
      </c>
      <c r="AJT4" s="18">
        <f ca="1">OFFSET('表二（录入表）'!$B$6,COLUMN(内置数据!ZX$2),1)</f>
        <v>814</v>
      </c>
      <c r="AJU4" s="18">
        <f ca="1">OFFSET('表二（录入表）'!$B$6,COLUMN(内置数据!ZY$2),1)</f>
        <v>0</v>
      </c>
      <c r="AJV4" s="18">
        <f ca="1">OFFSET('表二（录入表）'!$B$6,COLUMN(内置数据!ZZ$2),1)</f>
        <v>0</v>
      </c>
      <c r="AJW4" s="18">
        <f ca="1">OFFSET('表二（录入表）'!$B$6,COLUMN(内置数据!AAA$2),1)</f>
        <v>0</v>
      </c>
      <c r="AJX4" s="18">
        <f ca="1">OFFSET('表二（录入表）'!$B$6,COLUMN(内置数据!AAB$2),1)</f>
        <v>0</v>
      </c>
      <c r="AJY4" s="18">
        <f ca="1">OFFSET('表二（录入表）'!$B$6,COLUMN(内置数据!AAC$2),1)</f>
        <v>0</v>
      </c>
      <c r="AJZ4" s="18">
        <f ca="1">OFFSET('表二（录入表）'!$B$6,COLUMN(内置数据!AAD$2),1)</f>
        <v>0</v>
      </c>
      <c r="AKA4" s="18">
        <f ca="1">OFFSET('表二（录入表）'!$B$6,COLUMN(内置数据!AAE$2),1)</f>
        <v>0</v>
      </c>
      <c r="AKB4" s="18">
        <f ca="1">OFFSET('表二（录入表）'!$B$6,COLUMN(内置数据!AAF$2),1)</f>
        <v>0</v>
      </c>
      <c r="AKC4" s="18">
        <f ca="1">OFFSET('表二（录入表）'!$B$6,COLUMN(内置数据!AAG$2),1)</f>
        <v>0</v>
      </c>
      <c r="AKD4" s="18">
        <f ca="1">OFFSET('表二（录入表）'!$B$6,COLUMN(内置数据!AAH$2),1)</f>
        <v>0</v>
      </c>
      <c r="AKE4" s="18">
        <f ca="1">OFFSET('表二（录入表）'!$B$6,COLUMN(内置数据!AAI$2),1)</f>
        <v>0</v>
      </c>
      <c r="AKF4" s="18">
        <f ca="1">OFFSET('表二（录入表）'!$B$6,COLUMN(内置数据!AAJ$2),1)</f>
        <v>0</v>
      </c>
      <c r="AKG4" s="18">
        <f ca="1">OFFSET('表二（录入表）'!$B$6,COLUMN(内置数据!AAK$2),1)</f>
        <v>0</v>
      </c>
      <c r="AKH4" s="18">
        <f ca="1">OFFSET('表二（录入表）'!$B$6,COLUMN(内置数据!AAL$2),1)</f>
        <v>200</v>
      </c>
      <c r="AKI4" s="18">
        <f ca="1">OFFSET('表二（录入表）'!$B$6,COLUMN(内置数据!AAM$2),1)</f>
        <v>280</v>
      </c>
      <c r="AKJ4" s="18">
        <f ca="1">OFFSET('表二（录入表）'!$B$6,COLUMN(内置数据!AAN$2),1)</f>
        <v>250</v>
      </c>
      <c r="AKK4" s="18">
        <f ca="1">OFFSET('表二（录入表）'!$B$6,COLUMN(内置数据!AAO$2),1)</f>
        <v>0</v>
      </c>
      <c r="AKL4" s="18">
        <f ca="1">OFFSET('表二（录入表）'!$B$6,COLUMN(内置数据!AAP$2),1)</f>
        <v>270</v>
      </c>
      <c r="AKM4" s="18">
        <f ca="1">OFFSET('表二（录入表）'!$B$6,COLUMN(内置数据!AAQ$2),1)</f>
        <v>9</v>
      </c>
      <c r="AKN4" s="18">
        <f ca="1">OFFSET('表二（录入表）'!$B$6,COLUMN(内置数据!AAR$2),1)</f>
        <v>10</v>
      </c>
      <c r="AKO4" s="18">
        <f ca="1">OFFSET('表二（录入表）'!$B$6,COLUMN(内置数据!AAS$2),1)</f>
        <v>0</v>
      </c>
      <c r="AKP4" s="18">
        <f ca="1">OFFSET('表二（录入表）'!$B$6,COLUMN(内置数据!AAT$2),1)</f>
        <v>0</v>
      </c>
      <c r="AKQ4" s="18">
        <f ca="1">OFFSET('表二（录入表）'!$B$6,COLUMN(内置数据!AAU$2),1)</f>
        <v>0</v>
      </c>
      <c r="AKR4" s="18">
        <f ca="1">OFFSET('表二（录入表）'!$B$6,COLUMN(内置数据!AAV$2),1)</f>
        <v>500</v>
      </c>
      <c r="AKS4" s="18">
        <f ca="1">OFFSET('表二（录入表）'!$B$6,COLUMN(内置数据!AAW$2),1)</f>
        <v>100</v>
      </c>
      <c r="AKT4" s="18">
        <f ca="1">OFFSET('表二（录入表）'!$B$6,COLUMN(内置数据!AAX$2),1)</f>
        <v>35</v>
      </c>
      <c r="AKU4" s="18">
        <f ca="1">OFFSET('表二（录入表）'!$B$6,COLUMN(内置数据!AAY$2),1)</f>
        <v>700</v>
      </c>
      <c r="AKV4" s="18">
        <f ca="1">OFFSET('表二（录入表）'!$B$6,COLUMN(内置数据!AAZ$2),1)</f>
        <v>1220</v>
      </c>
      <c r="AKW4" s="18">
        <f ca="1">OFFSET('表二（录入表）'!$B$6,COLUMN(内置数据!ABA$2),1)</f>
        <v>0</v>
      </c>
      <c r="AKX4" s="18">
        <f ca="1">OFFSET('表二（录入表）'!$B$6,COLUMN(内置数据!ABB$2),1)</f>
        <v>600</v>
      </c>
      <c r="AKY4" s="18">
        <f ca="1">OFFSET('表二（录入表）'!$B$6,COLUMN(内置数据!ABC$2),1)</f>
        <v>0</v>
      </c>
      <c r="AKZ4" s="18">
        <f ca="1">OFFSET('表二（录入表）'!$B$6,COLUMN(内置数据!ABD$2),1)</f>
        <v>487</v>
      </c>
      <c r="ALA4" s="18">
        <f ca="1">OFFSET('表二（录入表）'!$B$6,COLUMN(内置数据!ABE$2),1)</f>
        <v>300</v>
      </c>
      <c r="ALB4" s="18">
        <f ca="1">OFFSET('表二（录入表）'!$B$6,COLUMN(内置数据!ABF$2),1)</f>
        <v>15</v>
      </c>
      <c r="ALC4" s="18">
        <f ca="1">OFFSET('表二（录入表）'!$B$6,COLUMN(内置数据!ABG$2),1)</f>
        <v>0</v>
      </c>
      <c r="ALD4" s="18">
        <f ca="1">OFFSET('表二（录入表）'!$B$6,COLUMN(内置数据!ABH$2),1)</f>
        <v>0</v>
      </c>
      <c r="ALE4" s="18">
        <f ca="1">OFFSET('表二（录入表）'!$B$6,COLUMN(内置数据!ABI$2),1)</f>
        <v>0</v>
      </c>
      <c r="ALF4" s="18">
        <f ca="1">OFFSET('表二（录入表）'!$B$6,COLUMN(内置数据!ABJ$2),1)</f>
        <v>0</v>
      </c>
      <c r="ALG4" s="18">
        <f ca="1">OFFSET('表二（录入表）'!$B$6,COLUMN(内置数据!ABK$2),1)</f>
        <v>0</v>
      </c>
      <c r="ALH4" s="18">
        <f ca="1">OFFSET('表二（录入表）'!$B$6,COLUMN(内置数据!ABL$2),1)</f>
        <v>0</v>
      </c>
      <c r="ALI4" s="18">
        <f ca="1">OFFSET('表二（录入表）'!$B$6,COLUMN(内置数据!ABM$2),1)</f>
        <v>0</v>
      </c>
      <c r="ALJ4" s="18">
        <f ca="1">OFFSET('表二（录入表）'!$B$6,COLUMN(内置数据!ABN$2),1)</f>
        <v>200</v>
      </c>
      <c r="ALK4" s="18">
        <f ca="1">OFFSET('表二（录入表）'!$B$6,COLUMN(内置数据!ABO$2),1)</f>
        <v>0</v>
      </c>
      <c r="ALL4" s="18">
        <f ca="1">OFFSET('表二（录入表）'!$B$6,COLUMN(内置数据!ABP$2),1)</f>
        <v>0</v>
      </c>
      <c r="ALM4" s="18">
        <f ca="1">OFFSET('表二（录入表）'!$B$6,COLUMN(内置数据!ABQ$2),1)</f>
        <v>1400</v>
      </c>
      <c r="ALN4" s="18">
        <f ca="1">OFFSET('表二（录入表）'!$B$6,COLUMN(内置数据!ABR$2),1)</f>
        <v>0</v>
      </c>
      <c r="ALO4" s="18">
        <f ca="1">OFFSET('表二（录入表）'!$B$6,COLUMN(内置数据!ABS$2),1)</f>
        <v>590</v>
      </c>
      <c r="ALP4" s="18">
        <f ca="1">OFFSET('表二（录入表）'!$B$6,COLUMN(内置数据!ABT$2),1)</f>
        <v>0</v>
      </c>
      <c r="ALQ4" s="18">
        <f ca="1">OFFSET('表二（录入表）'!$B$6,COLUMN(内置数据!ABU$2),1)</f>
        <v>0</v>
      </c>
      <c r="ALR4" s="18">
        <f ca="1">OFFSET('表二（录入表）'!$B$6,COLUMN(内置数据!ABV$2),1)</f>
        <v>1694</v>
      </c>
      <c r="ALS4" s="18">
        <f ca="1">OFFSET('表二（录入表）'!$B$6,COLUMN(内置数据!ABW$2),1)</f>
        <v>7300</v>
      </c>
      <c r="ALT4" s="18">
        <f ca="1">OFFSET('表二（录入表）'!$B$6,COLUMN(内置数据!ABX$2),1)</f>
        <v>15</v>
      </c>
      <c r="ALU4" s="18">
        <f ca="1">OFFSET('表二（录入表）'!$B$6,COLUMN(内置数据!ABY$2),1)</f>
        <v>16</v>
      </c>
      <c r="ALV4" s="18">
        <f ca="1">OFFSET('表二（录入表）'!$B$6,COLUMN(内置数据!ABZ$2),1)</f>
        <v>0</v>
      </c>
      <c r="ALW4" s="18">
        <f ca="1">OFFSET('表二（录入表）'!$B$6,COLUMN(内置数据!ACA$2),1)</f>
        <v>490</v>
      </c>
      <c r="ALX4" s="18">
        <f ca="1">OFFSET('表二（录入表）'!$B$6,COLUMN(内置数据!ACB$2),1)</f>
        <v>8070</v>
      </c>
      <c r="ALY4" s="18">
        <f ca="1">OFFSET('表二（录入表）'!$B$6,COLUMN(内置数据!ACC$2),1)</f>
        <v>110</v>
      </c>
      <c r="ALZ4" s="18">
        <f ca="1">OFFSET('表二（录入表）'!$B$6,COLUMN(内置数据!ACD$2),1)</f>
        <v>588</v>
      </c>
      <c r="AMA4" s="18">
        <f ca="1">OFFSET('表二（录入表）'!$B$6,COLUMN(内置数据!ACE$2),1)</f>
        <v>2940</v>
      </c>
      <c r="AMB4" s="18">
        <f ca="1">OFFSET('表二（录入表）'!$B$6,COLUMN(内置数据!ACF$2),1)</f>
        <v>15</v>
      </c>
      <c r="AMC4" s="18">
        <f ca="1">OFFSET('表二（录入表）'!$B$6,COLUMN(内置数据!ACG$2),1)</f>
        <v>125</v>
      </c>
      <c r="AMD4" s="18">
        <f ca="1">OFFSET('表二（录入表）'!$B$6,COLUMN(内置数据!ACH$2),1)</f>
        <v>315</v>
      </c>
      <c r="AME4" s="18">
        <f ca="1">OFFSET('表二（录入表）'!$B$6,COLUMN(内置数据!ACI$2),1)</f>
        <v>0</v>
      </c>
      <c r="AMF4" s="18">
        <f ca="1">OFFSET('表二（录入表）'!$B$6,COLUMN(内置数据!ACJ$2),1)</f>
        <v>0</v>
      </c>
      <c r="AMG4" s="18">
        <f ca="1">OFFSET('表二（录入表）'!$B$6,COLUMN(内置数据!ACK$2),1)</f>
        <v>0</v>
      </c>
      <c r="AMH4" s="18">
        <f ca="1">OFFSET('表二（录入表）'!$B$6,COLUMN(内置数据!ACL$2),1)</f>
        <v>0</v>
      </c>
      <c r="AMI4" s="18">
        <f ca="1">OFFSET('表二（录入表）'!$B$6,COLUMN(内置数据!ACM$2),1)</f>
        <v>0</v>
      </c>
      <c r="AMJ4" s="18">
        <f ca="1">OFFSET('表二（录入表）'!$B$6,COLUMN(内置数据!ACN$2),1)</f>
        <v>0</v>
      </c>
      <c r="AMK4" s="18">
        <f ca="1">OFFSET('表二（录入表）'!$B$6,COLUMN(内置数据!ACO$2),1)</f>
        <v>1330</v>
      </c>
      <c r="AML4" s="18">
        <f ca="1">OFFSET('表二（录入表）'!$B$6,COLUMN(内置数据!ACP$2),1)</f>
        <v>0</v>
      </c>
      <c r="AMM4" s="18">
        <f ca="1">OFFSET('表二（录入表）'!$B$6,COLUMN(内置数据!ACQ$2),1)</f>
        <v>500</v>
      </c>
      <c r="AMN4" s="18">
        <f ca="1">OFFSET('表二（录入表）'!$B$6,COLUMN(内置数据!ACR$2),1)</f>
        <v>888</v>
      </c>
      <c r="AMO4" s="18">
        <f ca="1">OFFSET('表二（录入表）'!$B$6,COLUMN(内置数据!ACS$2),1)</f>
        <v>2190</v>
      </c>
      <c r="AMP4" s="18">
        <f ca="1">OFFSET('表二（录入表）'!$B$6,COLUMN(内置数据!ACT$2),1)</f>
        <v>998</v>
      </c>
      <c r="AMQ4" s="18">
        <f ca="1">OFFSET('表二（录入表）'!$B$6,COLUMN(内置数据!ACU$2),1)</f>
        <v>0</v>
      </c>
      <c r="AMR4" s="18">
        <f ca="1">OFFSET('表二（录入表）'!$B$6,COLUMN(内置数据!ACV$2),1)</f>
        <v>0</v>
      </c>
      <c r="AMS4" s="18">
        <f ca="1">OFFSET('表二（录入表）'!$B$6,COLUMN(内置数据!ACW$2),1)</f>
        <v>300</v>
      </c>
      <c r="AMT4" s="18">
        <f ca="1">OFFSET('表二（录入表）'!$B$6,COLUMN(内置数据!ACX$2),1)</f>
        <v>10450</v>
      </c>
      <c r="AMU4" s="18">
        <f ca="1">OFFSET('表二（录入表）'!$B$6,COLUMN(内置数据!ACY$2),1)</f>
        <v>2013</v>
      </c>
      <c r="AMV4" s="18">
        <f ca="1">OFFSET('表二（录入表）'!$B$6,COLUMN(内置数据!ACZ$2),1)</f>
        <v>0</v>
      </c>
      <c r="AMW4" s="18">
        <f ca="1">OFFSET('表二（录入表）'!$B$6,COLUMN(内置数据!ADA$2),1)</f>
        <v>90</v>
      </c>
      <c r="AMX4" s="18">
        <f ca="1">OFFSET('表二（录入表）'!$B$6,COLUMN(内置数据!ADB$2),1)</f>
        <v>150</v>
      </c>
      <c r="AMY4" s="18">
        <f ca="1">OFFSET('表二（录入表）'!$B$6,COLUMN(内置数据!ADC$2),1)</f>
        <v>1372</v>
      </c>
      <c r="AMZ4" s="18">
        <f ca="1">OFFSET('表二（录入表）'!$B$6,COLUMN(内置数据!ADD$2),1)</f>
        <v>91</v>
      </c>
      <c r="ANA4" s="18">
        <f ca="1">OFFSET('表二（录入表）'!$B$6,COLUMN(内置数据!ADE$2),1)</f>
        <v>0</v>
      </c>
      <c r="ANB4" s="18">
        <f ca="1">OFFSET('表二（录入表）'!$B$6,COLUMN(内置数据!ADF$2),1)</f>
        <v>0</v>
      </c>
      <c r="ANC4" s="18">
        <f ca="1">OFFSET('表二（录入表）'!$B$6,COLUMN(内置数据!ADG$2),1)</f>
        <v>1205</v>
      </c>
      <c r="AND4" s="18">
        <f ca="1">OFFSET('表二（录入表）'!$B$6,COLUMN(内置数据!ADH$2),1)</f>
        <v>0</v>
      </c>
      <c r="ANE4" s="18">
        <f ca="1">OFFSET('表二（录入表）'!$B$6,COLUMN(内置数据!ADI$2),1)</f>
        <v>2096</v>
      </c>
      <c r="ANF4" s="18">
        <f ca="1">OFFSET('表二（录入表）'!$B$6,COLUMN(内置数据!ADJ$2),1)</f>
        <v>0</v>
      </c>
      <c r="ANG4" s="18">
        <f ca="1">OFFSET('表二（录入表）'!$B$6,COLUMN(内置数据!ADK$2),1)</f>
        <v>0</v>
      </c>
      <c r="ANH4" s="18">
        <f ca="1">OFFSET('表二（录入表）'!$B$6,COLUMN(内置数据!ADL$2),1)</f>
        <v>1710</v>
      </c>
      <c r="ANI4" s="18">
        <f ca="1">OFFSET('表二（录入表）'!$B$6,COLUMN(内置数据!ADM$2),1)</f>
        <v>1909</v>
      </c>
      <c r="ANJ4" s="18">
        <f ca="1">OFFSET('表二（录入表）'!$B$6,COLUMN(内置数据!ADN$2),1)</f>
        <v>0</v>
      </c>
      <c r="ANK4" s="18">
        <f ca="1">OFFSET('表二（录入表）'!$B$6,COLUMN(内置数据!ADO$2),1)</f>
        <v>0</v>
      </c>
      <c r="ANL4" s="18">
        <f ca="1">OFFSET('表二（录入表）'!$B$6,COLUMN(内置数据!ADP$2),1)</f>
        <v>180</v>
      </c>
      <c r="ANM4" s="18">
        <f ca="1">OFFSET('表二（录入表）'!$B$6,COLUMN(内置数据!ADQ$2),1)</f>
        <v>701</v>
      </c>
      <c r="ANN4" s="18">
        <f ca="1">OFFSET('表二（录入表）'!$B$6,COLUMN(内置数据!ADR$2),1)</f>
        <v>0</v>
      </c>
      <c r="ANO4" s="18">
        <f ca="1">OFFSET('表二（录入表）'!$B$6,COLUMN(内置数据!ADS$2),1)</f>
        <v>150</v>
      </c>
      <c r="ANP4" s="18">
        <f ca="1">OFFSET('表二（录入表）'!$B$6,COLUMN(内置数据!ADT$2),1)</f>
        <v>38</v>
      </c>
      <c r="ANQ4" s="18">
        <f ca="1">OFFSET('表二（录入表）'!$B$6,COLUMN(内置数据!ADU$2),1)</f>
        <v>1160</v>
      </c>
      <c r="ANR4" s="18">
        <f ca="1">OFFSET('表二（录入表）'!$B$6,COLUMN(内置数据!ADV$2),1)</f>
        <v>1655</v>
      </c>
      <c r="ANS4" s="18">
        <f ca="1">OFFSET('表二（录入表）'!$B$6,COLUMN(内置数据!ADW$2),1)</f>
        <v>0</v>
      </c>
      <c r="ANT4" s="18">
        <f ca="1">OFFSET('表二（录入表）'!$B$6,COLUMN(内置数据!ADX$2),1)</f>
        <v>0</v>
      </c>
      <c r="ANU4" s="18">
        <f ca="1">OFFSET('表二（录入表）'!$B$6,COLUMN(内置数据!ADY$2),1)</f>
        <v>0</v>
      </c>
      <c r="ANV4" s="18">
        <f ca="1">OFFSET('表二（录入表）'!$B$6,COLUMN(内置数据!ADZ$2),1)</f>
        <v>1611</v>
      </c>
      <c r="ANW4" s="18">
        <f ca="1">OFFSET('表二（录入表）'!$B$6,COLUMN(内置数据!AEA$2),1)</f>
        <v>731</v>
      </c>
      <c r="ANX4" s="18">
        <f ca="1">OFFSET('表二（录入表）'!$B$6,COLUMN(内置数据!AEB$2),1)</f>
        <v>2200</v>
      </c>
      <c r="ANY4" s="18">
        <f ca="1">OFFSET('表二（录入表）'!$B$6,COLUMN(内置数据!AEC$2),1)</f>
        <v>0</v>
      </c>
      <c r="ANZ4" s="18">
        <f ca="1">OFFSET('表二（录入表）'!$B$6,COLUMN(内置数据!AED$2),1)</f>
        <v>0</v>
      </c>
      <c r="AOA4" s="18">
        <f ca="1">OFFSET('表二（录入表）'!$B$6,COLUMN(内置数据!AEE$2),1)</f>
        <v>0</v>
      </c>
      <c r="AOB4" s="18">
        <f ca="1">OFFSET('表二（录入表）'!$B$6,COLUMN(内置数据!AEF$2),1)</f>
        <v>0</v>
      </c>
      <c r="AOC4" s="18">
        <f ca="1">OFFSET('表二（录入表）'!$B$6,COLUMN(内置数据!AEG$2),1)</f>
        <v>170</v>
      </c>
      <c r="AOD4" s="18">
        <f ca="1">OFFSET('表二（录入表）'!$B$6,COLUMN(内置数据!AEH$2),1)</f>
        <v>70</v>
      </c>
      <c r="AOE4" s="18">
        <f ca="1">OFFSET('表二（录入表）'!$B$6,COLUMN(内置数据!AEI$2),1)</f>
        <v>0</v>
      </c>
      <c r="AOF4" s="18">
        <f ca="1">OFFSET('表二（录入表）'!$B$6,COLUMN(内置数据!AEJ$2),1)</f>
        <v>130</v>
      </c>
      <c r="AOG4" s="18">
        <f ca="1">OFFSET('表二（录入表）'!$B$6,COLUMN(内置数据!AEK$2),1)</f>
        <v>0</v>
      </c>
      <c r="AOH4" s="18">
        <f ca="1">OFFSET('表二（录入表）'!$B$6,COLUMN(内置数据!AEL$2),1)</f>
        <v>1558</v>
      </c>
      <c r="AOI4" s="18">
        <f ca="1">OFFSET('表二（录入表）'!$B$6,COLUMN(内置数据!AEM$2),1)</f>
        <v>0</v>
      </c>
      <c r="AOJ4" s="18">
        <f ca="1">OFFSET('表二（录入表）'!$B$6,COLUMN(内置数据!AEN$2),1)</f>
        <v>0</v>
      </c>
      <c r="AOK4" s="18">
        <f ca="1">OFFSET('表二（录入表）'!$B$6,COLUMN(内置数据!AEO$2),1)</f>
        <v>350</v>
      </c>
      <c r="AOL4" s="18">
        <f ca="1">OFFSET('表二（录入表）'!$B$6,COLUMN(内置数据!AEP$2),1)</f>
        <v>0</v>
      </c>
      <c r="AOM4" s="18">
        <f ca="1">OFFSET('表二（录入表）'!$B$6,COLUMN(内置数据!AEQ$2),1)</f>
        <v>0</v>
      </c>
      <c r="AON4" s="18">
        <f ca="1">OFFSET('表二（录入表）'!$B$6,COLUMN(内置数据!AER$2),1)</f>
        <v>1048</v>
      </c>
      <c r="AOO4" s="18">
        <f ca="1">OFFSET('表二（录入表）'!$B$6,COLUMN(内置数据!AES$2),1)</f>
        <v>644</v>
      </c>
      <c r="AOP4" s="18">
        <f ca="1">OFFSET('表二（录入表）'!$B$6,COLUMN(内置数据!AET$2),1)</f>
        <v>0</v>
      </c>
      <c r="AOQ4" s="18">
        <f ca="1">OFFSET('表二（录入表）'!$B$6,COLUMN(内置数据!AEU$2),1)</f>
        <v>0</v>
      </c>
      <c r="AOR4" s="18">
        <f ca="1">OFFSET('表二（录入表）'!$B$6,COLUMN(内置数据!AEV$2),1)</f>
        <v>328</v>
      </c>
      <c r="AOS4" s="18">
        <f ca="1">OFFSET('表二（录入表）'!$B$6,COLUMN(内置数据!AEW$2),1)</f>
        <v>0</v>
      </c>
      <c r="AOT4" s="18">
        <f ca="1">OFFSET('表二（录入表）'!$B$6,COLUMN(内置数据!AEX$2),1)</f>
        <v>0</v>
      </c>
      <c r="AOU4" s="18">
        <f ca="1">OFFSET('表二（录入表）'!$B$6,COLUMN(内置数据!AEY$2),1)</f>
        <v>0</v>
      </c>
      <c r="AOV4" s="18">
        <f ca="1">OFFSET('表二（录入表）'!$B$6,COLUMN(内置数据!AEZ$2),1)</f>
        <v>0</v>
      </c>
      <c r="AOW4" s="18">
        <f ca="1">OFFSET('表二（录入表）'!$B$6,COLUMN(内置数据!AFA$2),1)</f>
        <v>0</v>
      </c>
      <c r="AOX4" s="18">
        <f ca="1">OFFSET('表二（录入表）'!$B$6,COLUMN(内置数据!AFB$2),1)</f>
        <v>0</v>
      </c>
      <c r="AOY4" s="18">
        <f ca="1">OFFSET('表二（录入表）'!$B$6,COLUMN(内置数据!AFC$2),1)</f>
        <v>0</v>
      </c>
      <c r="AOZ4" s="18">
        <f ca="1">OFFSET('表二（录入表）'!$B$6,COLUMN(内置数据!AFD$2),1)</f>
        <v>0</v>
      </c>
      <c r="APA4" s="18">
        <f ca="1">OFFSET('表二（录入表）'!$B$6,COLUMN(内置数据!AFE$2),1)</f>
        <v>0</v>
      </c>
      <c r="APB4" s="18">
        <f ca="1">OFFSET('表二（录入表）'!$B$6,COLUMN(内置数据!AFF$2),1)</f>
        <v>0</v>
      </c>
      <c r="APC4" s="18">
        <f ca="1">OFFSET('表二（录入表）'!$B$6,COLUMN(内置数据!AFG$2),1)</f>
        <v>0</v>
      </c>
      <c r="APD4" s="18">
        <f ca="1">OFFSET('表二（录入表）'!$B$6,COLUMN(内置数据!AFH$2),1)</f>
        <v>1000</v>
      </c>
      <c r="APE4" s="18">
        <f ca="1">OFFSET('表二（录入表）'!$B$6,COLUMN(内置数据!AFI$2),1)</f>
        <v>0</v>
      </c>
      <c r="APF4" s="18">
        <f ca="1">OFFSET('表二（录入表）'!$B$6,COLUMN(内置数据!AFJ$2),1)</f>
        <v>0</v>
      </c>
      <c r="APG4" s="18">
        <f ca="1">OFFSET('表二（录入表）'!$B$6,COLUMN(内置数据!AFK$2),1)</f>
        <v>0</v>
      </c>
      <c r="APH4" s="18">
        <f ca="1">OFFSET('表二（录入表）'!$B$6,COLUMN(内置数据!AFL$2),1)</f>
        <v>0</v>
      </c>
      <c r="API4" s="18">
        <f ca="1">OFFSET('表二（录入表）'!$B$6,COLUMN(内置数据!AFM$2),1)</f>
        <v>0</v>
      </c>
      <c r="APJ4" s="18">
        <f ca="1">OFFSET('表二（录入表）'!$B$6,COLUMN(内置数据!AFN$2),1)</f>
        <v>0</v>
      </c>
      <c r="APK4" s="18">
        <f ca="1">OFFSET('表二（录入表）'!$B$6,COLUMN(内置数据!AFO$2),1)</f>
        <v>0</v>
      </c>
      <c r="APL4" s="18">
        <f ca="1">OFFSET('表二（录入表）'!$B$6,COLUMN(内置数据!AFP$2),1)</f>
        <v>0</v>
      </c>
      <c r="APM4" s="18">
        <f ca="1">OFFSET('表二（录入表）'!$B$6,COLUMN(内置数据!AFQ$2),1)</f>
        <v>0</v>
      </c>
      <c r="APN4" s="18">
        <f ca="1">OFFSET('表二（录入表）'!$B$6,COLUMN(内置数据!AFR$2),1)</f>
        <v>0</v>
      </c>
      <c r="APO4" s="18">
        <f ca="1">OFFSET('表二（录入表）'!$B$6,COLUMN(内置数据!AFS$2),1)</f>
        <v>0</v>
      </c>
      <c r="APP4" s="18">
        <f ca="1">OFFSET('表二（录入表）'!$B$6,COLUMN(内置数据!AFT$2),1)</f>
        <v>0</v>
      </c>
      <c r="APQ4" s="18">
        <f ca="1">OFFSET('表二（录入表）'!$B$6,COLUMN(内置数据!AFU$2),1)</f>
        <v>0</v>
      </c>
      <c r="APR4" s="18">
        <f ca="1">OFFSET('表二（录入表）'!$B$6,COLUMN(内置数据!AFV$2),1)</f>
        <v>0</v>
      </c>
      <c r="APS4" s="18">
        <f ca="1">OFFSET('表二（录入表）'!$B$6,COLUMN(内置数据!AFW$2),1)</f>
        <v>0</v>
      </c>
      <c r="APT4" s="18">
        <f ca="1">OFFSET('表二（录入表）'!$B$6,COLUMN(内置数据!AFX$2),1)</f>
        <v>0</v>
      </c>
      <c r="APU4" s="18">
        <f ca="1">OFFSET('表二（录入表）'!$B$6,COLUMN(内置数据!AFY$2),1)</f>
        <v>0</v>
      </c>
      <c r="APV4" s="18">
        <f ca="1">OFFSET('表二（录入表）'!$B$6,COLUMN(内置数据!AFZ$2),1)</f>
        <v>0</v>
      </c>
      <c r="APW4" s="18">
        <f ca="1">OFFSET('表二（录入表）'!$B$6,COLUMN(内置数据!AGA$2),1)</f>
        <v>0</v>
      </c>
      <c r="APX4" s="18">
        <f ca="1">OFFSET('表二（录入表）'!$B$6,COLUMN(内置数据!AGB$2),1)</f>
        <v>0</v>
      </c>
      <c r="APY4" s="18">
        <f ca="1">OFFSET('表二（录入表）'!$B$6,COLUMN(内置数据!AGC$2),1)</f>
        <v>0</v>
      </c>
      <c r="APZ4" s="18">
        <f ca="1">OFFSET('表二（录入表）'!$B$6,COLUMN(内置数据!AGD$2),1)</f>
        <v>0</v>
      </c>
      <c r="AQA4" s="18">
        <f ca="1">OFFSET('表二（录入表）'!$B$6,COLUMN(内置数据!AGE$2),1)</f>
        <v>0</v>
      </c>
      <c r="AQB4" s="18">
        <f ca="1">OFFSET('表二（录入表）'!$B$6,COLUMN(内置数据!AGF$2),1)</f>
        <v>0</v>
      </c>
      <c r="AQC4" s="18">
        <f ca="1">OFFSET('表二（录入表）'!$B$6,COLUMN(内置数据!AGG$2),1)</f>
        <v>0</v>
      </c>
      <c r="AQD4" s="18">
        <f ca="1">OFFSET('表二（录入表）'!$B$6,COLUMN(内置数据!AGH$2),1)</f>
        <v>351</v>
      </c>
      <c r="AQE4" s="18">
        <f ca="1">OFFSET('表二（录入表）'!$B$6,COLUMN(内置数据!AGI$2),1)</f>
        <v>0</v>
      </c>
      <c r="AQF4" s="18">
        <f ca="1">OFFSET('表二（录入表）'!$B$6,COLUMN(内置数据!AGJ$2),1)</f>
        <v>0</v>
      </c>
      <c r="AQG4" s="18">
        <f ca="1">OFFSET('表二（录入表）'!$B$6,COLUMN(内置数据!AGK$2),1)</f>
        <v>0</v>
      </c>
      <c r="AQH4" s="18">
        <f ca="1">OFFSET('表二（录入表）'!$B$6,COLUMN(内置数据!AGL$2),1)</f>
        <v>0</v>
      </c>
      <c r="AQI4" s="18">
        <f ca="1">OFFSET('表二（录入表）'!$B$6,COLUMN(内置数据!AGM$2),1)</f>
        <v>0</v>
      </c>
      <c r="AQJ4" s="18">
        <f ca="1">OFFSET('表二（录入表）'!$B$6,COLUMN(内置数据!AGN$2),1)</f>
        <v>0</v>
      </c>
      <c r="AQK4" s="18">
        <f ca="1">OFFSET('表二（录入表）'!$B$6,COLUMN(内置数据!AGO$2),1)</f>
        <v>0</v>
      </c>
      <c r="AQL4" s="18">
        <f ca="1">OFFSET('表二（录入表）'!$B$6,COLUMN(内置数据!AGP$2),1)</f>
        <v>0</v>
      </c>
      <c r="AQM4" s="18">
        <f ca="1">OFFSET('表二（录入表）'!$B$6,COLUMN(内置数据!AGQ$2),1)</f>
        <v>0</v>
      </c>
      <c r="AQN4" s="18">
        <f ca="1">OFFSET('表二（录入表）'!$B$6,COLUMN(内置数据!AGR$2),1)</f>
        <v>0</v>
      </c>
      <c r="AQO4" s="18">
        <f ca="1">OFFSET('表二（录入表）'!$B$6,COLUMN(内置数据!AGS$2),1)</f>
        <v>0</v>
      </c>
      <c r="AQP4" s="18">
        <f ca="1">OFFSET('表二（录入表）'!$B$6,COLUMN(内置数据!AGT$2),1)</f>
        <v>0</v>
      </c>
      <c r="AQQ4" s="18">
        <f ca="1">OFFSET('表二（录入表）'!$B$6,COLUMN(内置数据!AGU$2),1)</f>
        <v>0</v>
      </c>
      <c r="AQR4" s="18">
        <f ca="1">OFFSET('表二（录入表）'!$B$6,COLUMN(内置数据!AGV$2),1)</f>
        <v>0</v>
      </c>
      <c r="AQS4" s="18">
        <f ca="1">OFFSET('表二（录入表）'!$B$6,COLUMN(内置数据!AGW$2),1)</f>
        <v>0</v>
      </c>
      <c r="AQT4" s="18">
        <f ca="1">OFFSET('表二（录入表）'!$B$6,COLUMN(内置数据!AGX$2),1)</f>
        <v>0</v>
      </c>
      <c r="AQU4" s="18">
        <f ca="1">OFFSET('表二（录入表）'!$B$6,COLUMN(内置数据!AGY$2),1)</f>
        <v>0</v>
      </c>
      <c r="AQV4" s="18">
        <f ca="1">OFFSET('表二（录入表）'!$B$6,COLUMN(内置数据!AGZ$2),1)</f>
        <v>0</v>
      </c>
      <c r="AQW4" s="18">
        <f ca="1">OFFSET('表二（录入表）'!$B$6,COLUMN(内置数据!AHA$2),1)</f>
        <v>0</v>
      </c>
      <c r="AQX4" s="18">
        <f ca="1">OFFSET('表二（录入表）'!$B$6,COLUMN(内置数据!AHB$2),1)</f>
        <v>0</v>
      </c>
      <c r="AQY4" s="18">
        <f ca="1">OFFSET('表二（录入表）'!$B$6,COLUMN(内置数据!AHC$2),1)</f>
        <v>0</v>
      </c>
      <c r="AQZ4" s="18">
        <f ca="1">OFFSET('表二（录入表）'!$B$6,COLUMN(内置数据!AHD$2),1)</f>
        <v>0</v>
      </c>
      <c r="ARA4" s="18">
        <f ca="1">OFFSET('表二（录入表）'!$B$6,COLUMN(内置数据!AHE$2),1)</f>
        <v>0</v>
      </c>
      <c r="ARB4" s="18">
        <f ca="1">OFFSET('表二（录入表）'!$B$6,COLUMN(内置数据!AHF$2),1)</f>
        <v>790</v>
      </c>
      <c r="ARC4" s="18">
        <f ca="1">OFFSET('表二（录入表）'!$B$6,COLUMN(内置数据!AHG$2),1)</f>
        <v>0</v>
      </c>
      <c r="ARD4" s="18">
        <f ca="1">OFFSET('表二（录入表）'!$B$6,COLUMN(内置数据!AHH$2),1)</f>
        <v>0</v>
      </c>
      <c r="ARE4" s="18">
        <f ca="1">OFFSET('表二（录入表）'!$B$6,COLUMN(内置数据!AHI$2),1)</f>
        <v>0</v>
      </c>
      <c r="ARF4" s="18">
        <f ca="1">OFFSET('表二（录入表）'!$B$6,COLUMN(内置数据!AHJ$2),1)</f>
        <v>0</v>
      </c>
      <c r="ARG4" s="18">
        <f ca="1">OFFSET('表二（录入表）'!$B$6,COLUMN(内置数据!AHK$2),1)</f>
        <v>15</v>
      </c>
      <c r="ARH4" s="18">
        <f ca="1">OFFSET('表二（录入表）'!$B$6,COLUMN(内置数据!AHL$2),1)</f>
        <v>25</v>
      </c>
      <c r="ARI4" s="18">
        <f ca="1">OFFSET('表二（录入表）'!$B$6,COLUMN(内置数据!AHM$2),1)</f>
        <v>0</v>
      </c>
      <c r="ARJ4" s="18">
        <f ca="1">OFFSET('表二（录入表）'!$B$6,COLUMN(内置数据!AHN$2),1)</f>
        <v>0</v>
      </c>
      <c r="ARK4" s="18">
        <f ca="1">OFFSET('表二（录入表）'!$B$6,COLUMN(内置数据!AHO$2),1)</f>
        <v>0</v>
      </c>
      <c r="ARL4" s="18">
        <f ca="1">OFFSET('表二（录入表）'!$B$6,COLUMN(内置数据!AHP$2),1)</f>
        <v>0</v>
      </c>
      <c r="ARM4" s="18">
        <f ca="1">OFFSET('表二（录入表）'!$B$6,COLUMN(内置数据!AHQ$2),1)</f>
        <v>0</v>
      </c>
      <c r="ARN4" s="18">
        <f ca="1">OFFSET('表二（录入表）'!$B$6,COLUMN(内置数据!AHR$2),1)</f>
        <v>0</v>
      </c>
      <c r="ARO4" s="18">
        <f ca="1">OFFSET('表二（录入表）'!$B$6,COLUMN(内置数据!AHS$2),1)</f>
        <v>40</v>
      </c>
      <c r="ARP4" s="18">
        <f ca="1">OFFSET('表二（录入表）'!$B$6,COLUMN(内置数据!AHT$2),1)</f>
        <v>10</v>
      </c>
      <c r="ARQ4" s="18">
        <f ca="1">OFFSET('表二（录入表）'!$B$6,COLUMN(内置数据!AHU$2),1)</f>
        <v>0</v>
      </c>
      <c r="ARR4" s="18">
        <f ca="1">OFFSET('表二（录入表）'!$B$6,COLUMN(内置数据!AHV$2),1)</f>
        <v>0</v>
      </c>
      <c r="ARS4" s="18">
        <f ca="1">OFFSET('表二（录入表）'!$B$6,COLUMN(内置数据!AHW$2),1)</f>
        <v>0</v>
      </c>
      <c r="ART4" s="18">
        <f ca="1">OFFSET('表二（录入表）'!$B$6,COLUMN(内置数据!AHX$2),1)</f>
        <v>0</v>
      </c>
      <c r="ARU4" s="18">
        <f ca="1">OFFSET('表二（录入表）'!$B$6,COLUMN(内置数据!AHY$2),1)</f>
        <v>280</v>
      </c>
      <c r="ARV4" s="18">
        <f ca="1">OFFSET('表二（录入表）'!$B$6,COLUMN(内置数据!AHZ$2),1)</f>
        <v>190</v>
      </c>
      <c r="ARW4" s="18">
        <f ca="1">OFFSET('表二（录入表）'!$B$6,COLUMN(内置数据!AIA$2),1)</f>
        <v>0</v>
      </c>
      <c r="ARX4" s="18">
        <f ca="1">OFFSET('表二（录入表）'!$B$6,COLUMN(内置数据!AIB$2),1)</f>
        <v>0</v>
      </c>
      <c r="ARY4" s="18">
        <f ca="1">OFFSET('表二（录入表）'!$B$6,COLUMN(内置数据!AIC$2),1)</f>
        <v>0</v>
      </c>
      <c r="ARZ4" s="18">
        <f ca="1">OFFSET('表二（录入表）'!$B$6,COLUMN(内置数据!AID$2),1)</f>
        <v>0</v>
      </c>
      <c r="ASA4" s="18">
        <f ca="1">OFFSET('表二（录入表）'!$B$6,COLUMN(内置数据!AIE$2),1)</f>
        <v>0</v>
      </c>
      <c r="ASB4" s="18">
        <f ca="1">OFFSET('表二（录入表）'!$B$6,COLUMN(内置数据!AIF$2),1)</f>
        <v>0</v>
      </c>
      <c r="ASC4" s="18">
        <f ca="1">OFFSET('表二（录入表）'!$B$6,COLUMN(内置数据!AIG$2),1)</f>
        <v>0</v>
      </c>
      <c r="ASD4" s="18">
        <f ca="1">OFFSET('表二（录入表）'!$B$6,COLUMN(内置数据!AIH$2),1)</f>
        <v>0</v>
      </c>
      <c r="ASE4" s="18">
        <f ca="1">OFFSET('表二（录入表）'!$B$6,COLUMN(内置数据!AII$2),1)</f>
        <v>0</v>
      </c>
      <c r="ASF4" s="18">
        <f ca="1">OFFSET('表二（录入表）'!$B$6,COLUMN(内置数据!AIJ$2),1)</f>
        <v>0</v>
      </c>
      <c r="ASG4" s="18">
        <f ca="1">OFFSET('表二（录入表）'!$B$6,COLUMN(内置数据!AIK$2),1)</f>
        <v>0</v>
      </c>
      <c r="ASH4" s="18">
        <f ca="1">OFFSET('表二（录入表）'!$B$6,COLUMN(内置数据!AIL$2),1)</f>
        <v>50</v>
      </c>
      <c r="ASI4" s="18">
        <f ca="1">OFFSET('表二（录入表）'!$B$6,COLUMN(内置数据!AIM$2),1)</f>
        <v>0</v>
      </c>
      <c r="ASJ4" s="18">
        <f ca="1">OFFSET('表二（录入表）'!$B$6,COLUMN(内置数据!AIN$2),1)</f>
        <v>0</v>
      </c>
      <c r="ASK4" s="18">
        <f ca="1">OFFSET('表二（录入表）'!$B$6,COLUMN(内置数据!AIO$2),1)</f>
        <v>0</v>
      </c>
      <c r="ASL4" s="18">
        <f ca="1">OFFSET('表二（录入表）'!$B$6,COLUMN(内置数据!AIP$2),1)</f>
        <v>0</v>
      </c>
      <c r="ASM4" s="18">
        <f ca="1">OFFSET('表二（录入表）'!$B$6,COLUMN(内置数据!AIQ$2),1)</f>
        <v>0</v>
      </c>
      <c r="ASN4" s="18">
        <f ca="1">OFFSET('表二（录入表）'!$B$6,COLUMN(内置数据!AIR$2),1)</f>
        <v>0</v>
      </c>
      <c r="ASO4" s="18">
        <f ca="1">OFFSET('表二（录入表）'!$B$6,COLUMN(内置数据!AIS$2),1)</f>
        <v>0</v>
      </c>
      <c r="ASP4" s="18">
        <f ca="1">OFFSET('表二（录入表）'!$B$6,COLUMN(内置数据!AIT$2),1)</f>
        <v>500</v>
      </c>
      <c r="ASQ4" s="18">
        <f ca="1">OFFSET('表二（录入表）'!$B$6,COLUMN(内置数据!AIU$2),1)</f>
        <v>0</v>
      </c>
      <c r="ASR4" s="18">
        <f ca="1">OFFSET('表二（录入表）'!$B$6,COLUMN(内置数据!AIV$2),1)</f>
        <v>0</v>
      </c>
      <c r="ASS4" s="18">
        <f ca="1">OFFSET('表二（录入表）'!$B$6,COLUMN(内置数据!AIW$2),1)</f>
        <v>0</v>
      </c>
      <c r="AST4" s="18">
        <f ca="1">OFFSET('表二（录入表）'!$B$6,COLUMN(内置数据!AIX$2),1)</f>
        <v>0</v>
      </c>
      <c r="ASU4" s="18">
        <f ca="1">OFFSET('表二（录入表）'!$B$6,COLUMN(内置数据!AIY$2),1)</f>
        <v>0</v>
      </c>
      <c r="ASV4" s="18">
        <f ca="1">OFFSET('表二（录入表）'!$B$6,COLUMN(内置数据!AIZ$2),1)</f>
        <v>0</v>
      </c>
      <c r="ASW4" s="18">
        <f ca="1">OFFSET('表二（录入表）'!$B$6,COLUMN(内置数据!AJA$2),1)</f>
        <v>549</v>
      </c>
      <c r="ASX4" s="18">
        <f ca="1">OFFSET('表二（录入表）'!$B$6,COLUMN(内置数据!AJB$2),1)</f>
        <v>0</v>
      </c>
      <c r="ASY4" s="18">
        <f ca="1">OFFSET('表二（录入表）'!$B$6,COLUMN(内置数据!AJC$2),1)</f>
        <v>0</v>
      </c>
      <c r="ASZ4" s="18">
        <f ca="1">OFFSET('表二（录入表）'!$B$6,COLUMN(内置数据!AJD$2),1)</f>
        <v>0</v>
      </c>
      <c r="ATA4" s="18">
        <f ca="1">OFFSET('表二（录入表）'!$B$6,COLUMN(内置数据!AJE$2),1)</f>
        <v>0</v>
      </c>
      <c r="ATB4" s="18">
        <f ca="1">OFFSET('表二（录入表）'!$B$6,COLUMN(内置数据!AJF$2),1)</f>
        <v>0</v>
      </c>
      <c r="ATC4" s="18">
        <f ca="1">OFFSET('表二（录入表）'!$B$6,COLUMN(内置数据!AJG$2),1)</f>
        <v>0</v>
      </c>
      <c r="ATD4" s="18">
        <f ca="1">OFFSET('表二（录入表）'!$B$6,COLUMN(内置数据!AJH$2),1)</f>
        <v>0</v>
      </c>
      <c r="ATE4" s="18">
        <f ca="1">OFFSET('表二（录入表）'!$B$6,COLUMN(内置数据!AJI$2),1)</f>
        <v>0</v>
      </c>
      <c r="ATF4" s="18">
        <f ca="1">OFFSET('表二（录入表）'!$B$6,COLUMN(内置数据!AJJ$2),1)</f>
        <v>0</v>
      </c>
      <c r="ATG4" s="18">
        <f ca="1">OFFSET('表二（录入表）'!$B$6,COLUMN(内置数据!AJK$2),1)</f>
        <v>0</v>
      </c>
      <c r="ATH4" s="18">
        <f ca="1">OFFSET('表二（录入表）'!$B$6,COLUMN(内置数据!AJL$2),1)</f>
        <v>0</v>
      </c>
      <c r="ATI4" s="18">
        <f ca="1">OFFSET('表二（录入表）'!$B$6,COLUMN(内置数据!AJM$2),1)</f>
        <v>0</v>
      </c>
      <c r="ATJ4" s="18">
        <f ca="1">OFFSET('表二（录入表）'!$B$6,COLUMN(内置数据!AJN$2),1)</f>
        <v>0</v>
      </c>
      <c r="ATK4" s="18">
        <f ca="1">OFFSET('表二（录入表）'!$B$6,COLUMN(内置数据!AJO$2),1)</f>
        <v>0</v>
      </c>
      <c r="ATL4" s="18">
        <f ca="1">OFFSET('表二（录入表）'!$B$6,COLUMN(内置数据!AJP$2),1)</f>
        <v>0</v>
      </c>
      <c r="ATM4" s="18">
        <f ca="1">OFFSET('表二（录入表）'!$B$6,COLUMN(内置数据!AJQ$2),1)</f>
        <v>0</v>
      </c>
      <c r="ATN4" s="18">
        <f ca="1">OFFSET('表二（录入表）'!$B$6,COLUMN(内置数据!AJR$2),1)</f>
        <v>0</v>
      </c>
      <c r="ATO4" s="18">
        <f ca="1">OFFSET('表二（录入表）'!$B$6,COLUMN(内置数据!AJS$2),1)</f>
        <v>0</v>
      </c>
      <c r="ATP4" s="18">
        <f ca="1">OFFSET('表二（录入表）'!$B$6,COLUMN(内置数据!AJT$2),1)</f>
        <v>0</v>
      </c>
      <c r="ATQ4" s="18">
        <f ca="1">OFFSET('表二（录入表）'!$B$6,COLUMN(内置数据!AJU$2),1)</f>
        <v>0</v>
      </c>
      <c r="ATR4" s="18">
        <f ca="1">OFFSET('表二（录入表）'!$B$6,COLUMN(内置数据!AJV$2),1)</f>
        <v>0</v>
      </c>
      <c r="ATS4" s="18">
        <f ca="1">OFFSET('表二（录入表）'!$B$6,COLUMN(内置数据!AJW$2),1)</f>
        <v>0</v>
      </c>
      <c r="ATT4" s="18">
        <f ca="1">OFFSET('表二（录入表）'!$B$6,COLUMN(内置数据!AJX$2),1)</f>
        <v>26</v>
      </c>
      <c r="ATU4" s="18">
        <f ca="1">OFFSET('表二（录入表）'!$B$6,COLUMN(内置数据!AJY$2),1)</f>
        <v>0</v>
      </c>
      <c r="ATV4" s="18">
        <f ca="1">OFFSET('表二（录入表）'!$B$6,COLUMN(内置数据!AJZ$2),1)</f>
        <v>0</v>
      </c>
      <c r="ATW4" s="18">
        <f ca="1">OFFSET('表二（录入表）'!$B$6,COLUMN(内置数据!AKA$2),1)</f>
        <v>0</v>
      </c>
      <c r="ATX4" s="18">
        <f ca="1">OFFSET('表二（录入表）'!$B$6,COLUMN(内置数据!AKB$2),1)</f>
        <v>0</v>
      </c>
      <c r="ATY4" s="18">
        <f ca="1">OFFSET('表二（录入表）'!$B$6,COLUMN(内置数据!AKC$2),1)</f>
        <v>0</v>
      </c>
      <c r="ATZ4" s="18">
        <f ca="1">OFFSET('表二（录入表）'!$B$6,COLUMN(内置数据!AKD$2),1)</f>
        <v>0</v>
      </c>
      <c r="AUA4" s="18">
        <f ca="1">OFFSET('表二（录入表）'!$B$6,COLUMN(内置数据!AKE$2),1)</f>
        <v>0</v>
      </c>
      <c r="AUB4" s="18">
        <f ca="1">OFFSET('表二（录入表）'!$B$6,COLUMN(内置数据!AKF$2),1)</f>
        <v>0</v>
      </c>
      <c r="AUC4" s="18">
        <f ca="1">OFFSET('表二（录入表）'!$B$6,COLUMN(内置数据!AKG$2),1)</f>
        <v>0</v>
      </c>
      <c r="AUD4" s="18">
        <f ca="1">OFFSET('表二（录入表）'!$B$6,COLUMN(内置数据!AKH$2),1)</f>
        <v>10</v>
      </c>
      <c r="AUE4" s="18">
        <f ca="1">OFFSET('表二（录入表）'!$B$6,COLUMN(内置数据!AKI$2),1)</f>
        <v>0</v>
      </c>
      <c r="AUF4" s="18">
        <f ca="1">OFFSET('表二（录入表）'!$B$6,COLUMN(内置数据!AKJ$2),1)</f>
        <v>0</v>
      </c>
      <c r="AUG4" s="18">
        <f ca="1">OFFSET('表二（录入表）'!$B$6,COLUMN(内置数据!AKK$2),1)</f>
        <v>0</v>
      </c>
      <c r="AUH4" s="18">
        <f ca="1">OFFSET('表二（录入表）'!$B$6,COLUMN(内置数据!AKL$2),1)</f>
        <v>0</v>
      </c>
      <c r="AUI4" s="18">
        <f ca="1">OFFSET('表二（录入表）'!$B$6,COLUMN(内置数据!AKM$2),1)</f>
        <v>0</v>
      </c>
      <c r="AUJ4" s="18">
        <f ca="1">OFFSET('表二（录入表）'!$B$6,COLUMN(内置数据!AKN$2),1)</f>
        <v>0</v>
      </c>
      <c r="AUK4" s="18">
        <f ca="1">OFFSET('表二（录入表）'!$B$6,COLUMN(内置数据!AKO$2),1)</f>
        <v>0</v>
      </c>
      <c r="AUL4" s="18">
        <f ca="1">OFFSET('表二（录入表）'!$B$6,COLUMN(内置数据!AKP$2),1)</f>
        <v>0</v>
      </c>
      <c r="AUM4" s="18">
        <f ca="1">OFFSET('表二（录入表）'!$B$6,COLUMN(内置数据!AKQ$2),1)</f>
        <v>0</v>
      </c>
      <c r="AUN4" s="18">
        <f ca="1">OFFSET('表二（录入表）'!$B$6,COLUMN(内置数据!AKR$2),1)</f>
        <v>0</v>
      </c>
      <c r="AUO4" s="18">
        <f ca="1">OFFSET('表二（录入表）'!$B$6,COLUMN(内置数据!AKS$2),1)</f>
        <v>0</v>
      </c>
      <c r="AUP4" s="18">
        <f ca="1">OFFSET('表二（录入表）'!$B$6,COLUMN(内置数据!AKT$2),1)</f>
        <v>0</v>
      </c>
      <c r="AUQ4" s="18">
        <f ca="1">OFFSET('表二（录入表）'!$B$6,COLUMN(内置数据!AKU$2),1)</f>
        <v>0</v>
      </c>
      <c r="AUR4" s="18">
        <f ca="1">OFFSET('表二（录入表）'!$B$6,COLUMN(内置数据!AKV$2),1)</f>
        <v>0</v>
      </c>
      <c r="AUS4" s="18">
        <f ca="1">OFFSET('表二（录入表）'!$B$6,COLUMN(内置数据!AKW$2),1)</f>
        <v>0</v>
      </c>
      <c r="AUT4" s="18">
        <f ca="1">OFFSET('表二（录入表）'!$B$6,COLUMN(内置数据!AKX$2),1)</f>
        <v>0</v>
      </c>
      <c r="AUU4" s="18">
        <f ca="1">OFFSET('表二（录入表）'!$B$6,COLUMN(内置数据!AKY$2),1)</f>
        <v>0</v>
      </c>
      <c r="AUV4" s="18">
        <f ca="1">OFFSET('表二（录入表）'!$B$6,COLUMN(内置数据!AKZ$2),1)</f>
        <v>0</v>
      </c>
      <c r="AUW4" s="18">
        <f ca="1">OFFSET('表二（录入表）'!$B$6,COLUMN(内置数据!ALA$2),1)</f>
        <v>0</v>
      </c>
      <c r="AUX4" s="18">
        <f ca="1">OFFSET('表二（录入表）'!$B$6,COLUMN(内置数据!ALB$2),1)</f>
        <v>0</v>
      </c>
      <c r="AUY4" s="18">
        <f ca="1">OFFSET('表二（录入表）'!$B$6,COLUMN(内置数据!ALC$2),1)</f>
        <v>0</v>
      </c>
      <c r="AUZ4" s="18">
        <f ca="1">OFFSET('表二（录入表）'!$B$6,COLUMN(内置数据!ALD$2),1)</f>
        <v>0</v>
      </c>
      <c r="AVA4" s="18">
        <f ca="1">OFFSET('表二（录入表）'!$B$6,COLUMN(内置数据!ALE$2),1)</f>
        <v>0</v>
      </c>
      <c r="AVB4" s="18">
        <f ca="1">OFFSET('表二（录入表）'!$B$6,COLUMN(内置数据!ALF$2),1)</f>
        <v>0</v>
      </c>
      <c r="AVC4" s="18">
        <f ca="1">OFFSET('表二（录入表）'!$B$6,COLUMN(内置数据!ALG$2),1)</f>
        <v>0</v>
      </c>
      <c r="AVD4" s="18">
        <f ca="1">OFFSET('表二（录入表）'!$B$6,COLUMN(内置数据!ALH$2),1)</f>
        <v>20</v>
      </c>
      <c r="AVE4" s="18">
        <f ca="1">OFFSET('表二（录入表）'!$B$6,COLUMN(内置数据!ALI$2),1)</f>
        <v>0</v>
      </c>
      <c r="AVF4" s="18">
        <f ca="1">OFFSET('表二（录入表）'!$B$6,COLUMN(内置数据!ALJ$2),1)</f>
        <v>0</v>
      </c>
      <c r="AVG4" s="18">
        <f ca="1">OFFSET('表二（录入表）'!$B$6,COLUMN(内置数据!ALK$2),1)</f>
        <v>0</v>
      </c>
      <c r="AVH4" s="18">
        <f ca="1">OFFSET('表二（录入表）'!$B$6,COLUMN(内置数据!ALL$2),1)</f>
        <v>0</v>
      </c>
      <c r="AVI4" s="18">
        <f ca="1">OFFSET('表二（录入表）'!$B$6,COLUMN(内置数据!ALM$2),1)</f>
        <v>0</v>
      </c>
      <c r="AVJ4" s="18">
        <f ca="1">OFFSET('表二（录入表）'!$B$6,COLUMN(内置数据!ALN$2),1)</f>
        <v>0</v>
      </c>
      <c r="AVK4" s="18">
        <f ca="1">OFFSET('表二（录入表）'!$B$6,COLUMN(内置数据!ALO$2),1)</f>
        <v>50</v>
      </c>
      <c r="AVL4" s="18">
        <f ca="1">OFFSET('表二（录入表）'!$B$6,COLUMN(内置数据!ALP$2),1)</f>
        <v>0</v>
      </c>
      <c r="AVM4" s="18">
        <f ca="1">OFFSET('表二（录入表）'!$B$6,COLUMN(内置数据!ALQ$2),1)</f>
        <v>0</v>
      </c>
      <c r="AVN4" s="18">
        <f ca="1">OFFSET('表二（录入表）'!$B$6,COLUMN(内置数据!ALR$2),1)</f>
        <v>0</v>
      </c>
      <c r="AVO4" s="18">
        <f ca="1">OFFSET('表二（录入表）'!$B$6,COLUMN(内置数据!ALS$2),1)</f>
        <v>0</v>
      </c>
      <c r="AVP4" s="18">
        <f ca="1">OFFSET('表二（录入表）'!$B$6,COLUMN(内置数据!ALT$2),1)</f>
        <v>0</v>
      </c>
      <c r="AVQ4" s="18">
        <f ca="1">OFFSET('表二（录入表）'!$B$6,COLUMN(内置数据!ALU$2),1)</f>
        <v>0</v>
      </c>
      <c r="AVR4" s="18">
        <f ca="1">OFFSET('表二（录入表）'!$B$6,COLUMN(内置数据!ALV$2),1)</f>
        <v>0</v>
      </c>
      <c r="AVS4" s="18">
        <f ca="1">OFFSET('表二（录入表）'!$B$6,COLUMN(内置数据!ALW$2),1)</f>
        <v>0</v>
      </c>
      <c r="AVT4" s="18">
        <f ca="1">OFFSET('表二（录入表）'!$B$6,COLUMN(内置数据!ALX$2),1)</f>
        <v>0</v>
      </c>
      <c r="AVU4" s="18">
        <f ca="1">OFFSET('表二（录入表）'!$B$6,COLUMN(内置数据!ALY$2),1)</f>
        <v>0</v>
      </c>
      <c r="AVV4" s="18">
        <f ca="1">OFFSET('表二（录入表）'!$B$6,COLUMN(内置数据!ALZ$2),1)</f>
        <v>408</v>
      </c>
      <c r="AVW4" s="18">
        <f ca="1">OFFSET('表二（录入表）'!$B$6,COLUMN(内置数据!AMA$2),1)</f>
        <v>0</v>
      </c>
      <c r="AVX4" s="18">
        <f ca="1">OFFSET('表二（录入表）'!$B$6,COLUMN(内置数据!AMB$2),1)</f>
        <v>0</v>
      </c>
      <c r="AVY4" s="18">
        <f ca="1">OFFSET('表二（录入表）'!$B$6,COLUMN(内置数据!AMC$2),1)</f>
        <v>0</v>
      </c>
      <c r="AVZ4" s="18">
        <f ca="1">OFFSET('表二（录入表）'!$B$6,COLUMN(内置数据!AMD$2),1)</f>
        <v>783</v>
      </c>
      <c r="AWA4" s="18">
        <f ca="1">OFFSET('表二（录入表）'!$B$6,COLUMN(内置数据!AME$2),1)</f>
        <v>1562</v>
      </c>
      <c r="AWB4" s="18">
        <f ca="1">OFFSET('表二（录入表）'!$B$6,COLUMN(内置数据!AMF$2),1)</f>
        <v>0</v>
      </c>
      <c r="AWC4" s="18">
        <f ca="1">OFFSET('表二（录入表）'!$B$6,COLUMN(内置数据!AMG$2),1)</f>
        <v>0</v>
      </c>
      <c r="AWD4" s="18">
        <f ca="1">OFFSET('表二（录入表）'!$B$6,COLUMN(内置数据!AMH$2),1)</f>
        <v>0</v>
      </c>
      <c r="AWE4" s="18">
        <f ca="1">OFFSET('表二（录入表）'!$B$6,COLUMN(内置数据!AMI$2),1)</f>
        <v>0</v>
      </c>
      <c r="AWF4" s="18">
        <f ca="1">OFFSET('表二（录入表）'!$B$6,COLUMN(内置数据!AMJ$2),1)</f>
        <v>0</v>
      </c>
      <c r="AWG4" s="18">
        <f ca="1">OFFSET('表二（录入表）'!$B$6,COLUMN(内置数据!AMK$2),1)</f>
        <v>0</v>
      </c>
      <c r="AWH4" s="18">
        <f ca="1">OFFSET('表二（录入表）'!$B$6,COLUMN(内置数据!AML$2),1)</f>
        <v>12</v>
      </c>
      <c r="AWI4" s="18">
        <f ca="1">OFFSET('表二（录入表）'!$B$6,COLUMN(内置数据!AMM$2),1)</f>
        <v>0</v>
      </c>
      <c r="AWJ4" s="18">
        <f ca="1">OFFSET('表二（录入表）'!$B$6,COLUMN(内置数据!AMN$2),1)</f>
        <v>0</v>
      </c>
      <c r="AWK4" s="18">
        <f ca="1">OFFSET('表二（录入表）'!$B$6,COLUMN(内置数据!AMO$2),1)</f>
        <v>0</v>
      </c>
      <c r="AWL4" s="18">
        <f ca="1">OFFSET('表二（录入表）'!$B$6,COLUMN(内置数据!AMP$2),1)</f>
        <v>0</v>
      </c>
      <c r="AWM4" s="18">
        <f ca="1">OFFSET('表二（录入表）'!$B$6,COLUMN(内置数据!AMQ$2),1)</f>
        <v>0</v>
      </c>
      <c r="AWN4" s="18">
        <f ca="1">OFFSET('表二（录入表）'!$B$6,COLUMN(内置数据!AMR$2),1)</f>
        <v>10</v>
      </c>
      <c r="AWO4" s="18">
        <f ca="1">OFFSET('表二（录入表）'!$B$6,COLUMN(内置数据!AMS$2),1)</f>
        <v>0</v>
      </c>
      <c r="AWP4" s="18">
        <f ca="1">OFFSET('表二（录入表）'!$B$6,COLUMN(内置数据!AMT$2),1)</f>
        <v>0</v>
      </c>
      <c r="AWQ4" s="18">
        <f ca="1">OFFSET('表二（录入表）'!$B$6,COLUMN(内置数据!AMU$2),1)</f>
        <v>0</v>
      </c>
      <c r="AWR4" s="18">
        <f ca="1">OFFSET('表二（录入表）'!$B$6,COLUMN(内置数据!AMV$2),1)</f>
        <v>0</v>
      </c>
      <c r="AWS4" s="18">
        <f ca="1">OFFSET('表二（录入表）'!$B$6,COLUMN(内置数据!AMW$2),1)</f>
        <v>0</v>
      </c>
      <c r="AWT4" s="18">
        <f ca="1">OFFSET('表二（录入表）'!$B$6,COLUMN(内置数据!AMX$2),1)</f>
        <v>0</v>
      </c>
      <c r="AWU4" s="18">
        <f ca="1">OFFSET('表二（录入表）'!$B$6,COLUMN(内置数据!AMY$2),1)</f>
        <v>0</v>
      </c>
      <c r="AWV4" s="18">
        <f ca="1">OFFSET('表二（录入表）'!$B$6,COLUMN(内置数据!AMZ$2),1)</f>
        <v>0</v>
      </c>
      <c r="AWW4" s="18">
        <f ca="1">OFFSET('表二（录入表）'!$B$6,COLUMN(内置数据!ANA$2),1)</f>
        <v>20</v>
      </c>
      <c r="AWX4" s="18">
        <f ca="1">OFFSET('表二（录入表）'!$B$6,COLUMN(内置数据!ANB$2),1)</f>
        <v>0</v>
      </c>
      <c r="AWY4" s="18">
        <f ca="1">OFFSET('表二（录入表）'!$B$6,COLUMN(内置数据!ANC$2),1)</f>
        <v>0</v>
      </c>
      <c r="AWZ4" s="18">
        <f ca="1">OFFSET('表二（录入表）'!$B$6,COLUMN(内置数据!AND$2),1)</f>
        <v>0</v>
      </c>
      <c r="AXA4" s="18">
        <f ca="1">OFFSET('表二（录入表）'!$B$6,COLUMN(内置数据!ANE$2),1)</f>
        <v>0</v>
      </c>
      <c r="AXB4" s="18">
        <f ca="1">OFFSET('表二（录入表）'!$B$6,COLUMN(内置数据!ANF$2),1)</f>
        <v>0</v>
      </c>
      <c r="AXC4" s="18">
        <f ca="1">OFFSET('表二（录入表）'!$B$6,COLUMN(内置数据!ANG$2),1)</f>
        <v>0</v>
      </c>
      <c r="AXD4" s="18">
        <f ca="1">OFFSET('表二（录入表）'!$B$6,COLUMN(内置数据!ANH$2),1)</f>
        <v>0</v>
      </c>
      <c r="AXE4" s="18">
        <f ca="1">OFFSET('表二（录入表）'!$B$6,COLUMN(内置数据!ANI$2),1)</f>
        <v>0</v>
      </c>
      <c r="AXF4" s="18">
        <f ca="1">OFFSET('表二（录入表）'!$B$6,COLUMN(内置数据!ANJ$2),1)</f>
        <v>0</v>
      </c>
      <c r="AXG4" s="18">
        <f ca="1">OFFSET('表二（录入表）'!$B$6,COLUMN(内置数据!ANK$2),1)</f>
        <v>0</v>
      </c>
      <c r="AXH4" s="18">
        <f ca="1">OFFSET('表二（录入表）'!$B$6,COLUMN(内置数据!ANL$2),1)</f>
        <v>0</v>
      </c>
      <c r="AXI4" s="18">
        <f ca="1">OFFSET('表二（录入表）'!$B$6,COLUMN(内置数据!ANM$2),1)</f>
        <v>0</v>
      </c>
      <c r="AXJ4" s="18">
        <f ca="1">OFFSET('表二（录入表）'!$B$6,COLUMN(内置数据!ANN$2),1)</f>
        <v>0</v>
      </c>
      <c r="AXK4" s="18">
        <f ca="1">OFFSET('表二（录入表）'!$B$6,COLUMN(内置数据!ANO$2),1)</f>
        <v>0</v>
      </c>
      <c r="AXL4" s="18">
        <f ca="1">OFFSET('表二（录入表）'!$B$6,COLUMN(内置数据!ANP$2),1)</f>
        <v>0</v>
      </c>
      <c r="AXM4" s="18">
        <f ca="1">OFFSET('表二（录入表）'!$B$6,COLUMN(内置数据!ANQ$2),1)</f>
        <v>0</v>
      </c>
      <c r="AXN4" s="18">
        <f ca="1">OFFSET('表二（录入表）'!$B$6,COLUMN(内置数据!ANR$2),1)</f>
        <v>0</v>
      </c>
      <c r="AXO4" s="18">
        <f ca="1">OFFSET('表二（录入表）'!$B$6,COLUMN(内置数据!ANS$2),1)</f>
        <v>0</v>
      </c>
      <c r="AXP4" s="18">
        <f ca="1">OFFSET('表二（录入表）'!$B$6,COLUMN(内置数据!ANT$2),1)</f>
        <v>0</v>
      </c>
      <c r="AXQ4" s="18">
        <f ca="1">OFFSET('表二（录入表）'!$B$6,COLUMN(内置数据!ANU$2),1)</f>
        <v>0</v>
      </c>
      <c r="AXR4" s="18">
        <f ca="1">OFFSET('表二（录入表）'!$B$6,COLUMN(内置数据!ANV$2),1)</f>
        <v>0</v>
      </c>
      <c r="AXS4" s="18">
        <f ca="1">OFFSET('表二（录入表）'!$B$6,COLUMN(内置数据!ANW$2),1)</f>
        <v>0</v>
      </c>
      <c r="AXT4" s="18">
        <f ca="1">OFFSET('表二（录入表）'!$B$6,COLUMN(内置数据!ANX$2),1)</f>
        <v>0</v>
      </c>
      <c r="AXU4" s="18">
        <f ca="1">OFFSET('表二（录入表）'!$B$6,COLUMN(内置数据!ANY$2),1)</f>
        <v>0</v>
      </c>
      <c r="AXV4" s="18">
        <f ca="1">OFFSET('表二（录入表）'!$B$6,COLUMN(内置数据!ANZ$2),1)</f>
        <v>50</v>
      </c>
      <c r="AXW4" s="18">
        <f ca="1">OFFSET('表二（录入表）'!$B$6,COLUMN(内置数据!AOA$2),1)</f>
        <v>30</v>
      </c>
      <c r="AXX4" s="18">
        <f ca="1">OFFSET('表二（录入表）'!$B$6,COLUMN(内置数据!AOB$2),1)</f>
        <v>0</v>
      </c>
      <c r="AXY4" s="18">
        <f ca="1">OFFSET('表二（录入表）'!$B$6,COLUMN(内置数据!AOC$2),1)</f>
        <v>0</v>
      </c>
      <c r="AXZ4" s="18">
        <f ca="1">OFFSET('表二（录入表）'!$B$6,COLUMN(内置数据!AOD$2),1)</f>
        <v>0</v>
      </c>
      <c r="AYA4" s="18">
        <f ca="1">OFFSET('表二（录入表）'!$B$6,COLUMN(内置数据!AOE$2),1)</f>
        <v>0</v>
      </c>
      <c r="AYB4" s="18">
        <f ca="1">OFFSET('表二（录入表）'!$B$6,COLUMN(内置数据!AOF$2),1)</f>
        <v>0</v>
      </c>
      <c r="AYC4" s="18">
        <f ca="1">OFFSET('表二（录入表）'!$B$6,COLUMN(内置数据!AOG$2),1)</f>
        <v>0</v>
      </c>
      <c r="AYD4" s="18">
        <f ca="1">OFFSET('表二（录入表）'!$B$6,COLUMN(内置数据!AOH$2),1)</f>
        <v>100</v>
      </c>
      <c r="AYE4" s="18">
        <f ca="1">OFFSET('表二（录入表）'!$B$6,COLUMN(内置数据!AOI$2),1)</f>
        <v>0</v>
      </c>
      <c r="AYF4" s="18">
        <f ca="1">OFFSET('表二（录入表）'!$B$6,COLUMN(内置数据!AOJ$2),1)</f>
        <v>0</v>
      </c>
      <c r="AYG4" s="18">
        <f ca="1">OFFSET('表二（录入表）'!$B$6,COLUMN(内置数据!AOK$2),1)</f>
        <v>0</v>
      </c>
      <c r="AYH4" s="18">
        <f ca="1">OFFSET('表二（录入表）'!$B$6,COLUMN(内置数据!AOL$2),1)</f>
        <v>800</v>
      </c>
      <c r="AYI4" s="18">
        <f ca="1">OFFSET('表二（录入表）'!$B$6,COLUMN(内置数据!AOM$2),1)</f>
        <v>0</v>
      </c>
      <c r="AYJ4" s="18">
        <f ca="1">OFFSET('表二（录入表）'!$B$6,COLUMN(内置数据!AON$2),1)</f>
        <v>83</v>
      </c>
      <c r="AYK4" s="18">
        <f ca="1">OFFSET('表二（录入表）'!$B$6,COLUMN(内置数据!AOO$2),1)</f>
        <v>0</v>
      </c>
      <c r="AYL4" s="18">
        <f ca="1">OFFSET('表二（录入表）'!$B$6,COLUMN(内置数据!AOP$2),1)</f>
        <v>0</v>
      </c>
      <c r="AYM4" s="18">
        <f ca="1">OFFSET('表二（录入表）'!$B$6,COLUMN(内置数据!AOQ$2),1)</f>
        <v>0</v>
      </c>
      <c r="AYN4" s="18">
        <f ca="1">OFFSET('表二（录入表）'!$B$6,COLUMN(内置数据!AOR$2),1)</f>
        <v>0</v>
      </c>
      <c r="AYO4" s="18">
        <f ca="1">OFFSET('表二（录入表）'!$B$6,COLUMN(内置数据!AOS$2),1)</f>
        <v>0</v>
      </c>
      <c r="AYP4" s="18">
        <f ca="1">OFFSET('表二（录入表）'!$B$6,COLUMN(内置数据!AOT$2),1)</f>
        <v>0</v>
      </c>
      <c r="AYQ4" s="18">
        <f ca="1">OFFSET('表二（录入表）'!$B$6,COLUMN(内置数据!AOU$2),1)</f>
        <v>0</v>
      </c>
      <c r="AYR4" s="18">
        <f ca="1">OFFSET('表二（录入表）'!$B$6,COLUMN(内置数据!AOV$2),1)</f>
        <v>0</v>
      </c>
      <c r="AYS4" s="18">
        <f ca="1">OFFSET('表二（录入表）'!$B$6,COLUMN(内置数据!AOW$2),1)</f>
        <v>0</v>
      </c>
      <c r="AYT4" s="18">
        <f ca="1">OFFSET('表二（录入表）'!$B$6,COLUMN(内置数据!AOX$2),1)</f>
        <v>0</v>
      </c>
      <c r="AYU4" s="18">
        <f ca="1">OFFSET('表二（录入表）'!$B$6,COLUMN(内置数据!AOY$2),1)</f>
        <v>0</v>
      </c>
      <c r="AYV4" s="18">
        <f ca="1">OFFSET('表二（录入表）'!$B$6,COLUMN(内置数据!AOZ$2),1)</f>
        <v>0</v>
      </c>
      <c r="AYW4" s="18">
        <f ca="1">OFFSET('表二（录入表）'!$B$6,COLUMN(内置数据!APA$2),1)</f>
        <v>0</v>
      </c>
      <c r="AYX4" s="18">
        <f ca="1">OFFSET('表二（录入表）'!$B$6,COLUMN(内置数据!APB$2),1)</f>
        <v>0</v>
      </c>
      <c r="AYY4" s="18">
        <f ca="1">OFFSET('表二（录入表）'!$B$6,COLUMN(内置数据!APC$2),1)</f>
        <v>0</v>
      </c>
      <c r="AYZ4" s="18">
        <f ca="1">OFFSET('表二（录入表）'!$B$6,COLUMN(内置数据!APD$2),1)</f>
        <v>0</v>
      </c>
      <c r="AZA4" s="18">
        <f ca="1">OFFSET('表二（录入表）'!$B$6,COLUMN(内置数据!APE$2),1)</f>
        <v>0</v>
      </c>
      <c r="AZB4" s="18">
        <f ca="1">OFFSET('表二（录入表）'!$B$6,COLUMN(内置数据!APF$2),1)</f>
        <v>0</v>
      </c>
      <c r="AZC4" s="18">
        <f ca="1">OFFSET('表二（录入表）'!$B$6,COLUMN(内置数据!APG$2),1)</f>
        <v>0</v>
      </c>
      <c r="AZD4" s="18">
        <f ca="1">OFFSET('表二（录入表）'!$B$6,COLUMN(内置数据!APH$2),1)</f>
        <v>0</v>
      </c>
      <c r="AZE4" s="18">
        <f ca="1">OFFSET('表二（录入表）'!$B$6,COLUMN(内置数据!API$2),1)</f>
        <v>0</v>
      </c>
      <c r="AZF4" s="18">
        <f ca="1">OFFSET('表二（录入表）'!$B$6,COLUMN(内置数据!APJ$2),1)</f>
        <v>0</v>
      </c>
      <c r="AZG4" s="18">
        <f ca="1">OFFSET('表二（录入表）'!$B$6,COLUMN(内置数据!APK$2),1)</f>
        <v>396</v>
      </c>
      <c r="AZH4" s="18">
        <f ca="1">OFFSET('表二（录入表）'!$B$6,COLUMN(内置数据!APL$2),1)</f>
        <v>0</v>
      </c>
      <c r="AZI4" s="18">
        <f ca="1">OFFSET('表二（录入表）'!$B$6,COLUMN(内置数据!APM$2),1)</f>
        <v>80</v>
      </c>
      <c r="AZJ4" s="18">
        <f ca="1">OFFSET('表二（录入表）'!$B$6,COLUMN(内置数据!APN$2),1)</f>
        <v>417</v>
      </c>
      <c r="AZK4" s="18">
        <f ca="1">OFFSET('表二（录入表）'!$B$6,COLUMN(内置数据!APO$2),1)</f>
        <v>0</v>
      </c>
      <c r="AZL4" s="18">
        <f ca="1">OFFSET('表二（录入表）'!$B$6,COLUMN(内置数据!APP$2),1)</f>
        <v>0</v>
      </c>
      <c r="AZM4" s="18">
        <f ca="1">OFFSET('表二（录入表）'!$B$6,COLUMN(内置数据!APQ$2),1)</f>
        <v>0</v>
      </c>
      <c r="AZN4" s="18">
        <f ca="1">OFFSET('表二（录入表）'!$B$6,COLUMN(内置数据!APR$2),1)</f>
        <v>5393</v>
      </c>
      <c r="AZO4" s="18">
        <f ca="1">OFFSET('表二（录入表）'!$B$6,COLUMN(内置数据!APS$2),1)</f>
        <v>0</v>
      </c>
      <c r="AZP4" s="18">
        <f ca="1">OFFSET('表二（录入表）'!$B$6,COLUMN(内置数据!APT$2),1)</f>
        <v>0</v>
      </c>
      <c r="AZQ4" s="18">
        <f ca="1">OFFSET('表二（录入表）'!$B$6,COLUMN(内置数据!APU$2),1)</f>
        <v>0</v>
      </c>
      <c r="AZR4" s="18">
        <f ca="1">OFFSET('表二（录入表）'!$B$6,COLUMN(内置数据!APV$2),1)</f>
        <v>0</v>
      </c>
      <c r="AZS4" s="19"/>
      <c r="AZT4" s="18">
        <f ca="1">OFFSET(表三!$B$7,COLUMN(内置数据!A$2)-1,1)</f>
        <v>182000</v>
      </c>
      <c r="AZU4" s="18">
        <f ca="1">OFFSET(表三!$B$7,COLUMN(内置数据!B$2)-1,1)</f>
        <v>187554</v>
      </c>
      <c r="AZV4" s="18">
        <f ca="1">OFFSET(表三!$B$7,COLUMN(内置数据!C$2)-1,1)</f>
        <v>129154</v>
      </c>
      <c r="AZW4" s="18">
        <f ca="1">OFFSET(表三!$B$7,COLUMN(内置数据!D$2)-1,1)</f>
        <v>1813</v>
      </c>
      <c r="AZX4" s="18">
        <f ca="1">OFFSET(表三!$B$7,COLUMN(内置数据!E$2)-1,1)</f>
        <v>1085</v>
      </c>
      <c r="AZY4" s="18">
        <f ca="1">OFFSET(表三!$B$7,COLUMN(内置数据!F$2)-1,1)</f>
        <v>883</v>
      </c>
      <c r="AZZ4" s="18">
        <f ca="1">OFFSET(表三!$B$7,COLUMN(内置数据!G$2)-1,1)</f>
        <v>3851</v>
      </c>
      <c r="BAA4" s="18">
        <f ca="1">OFFSET(表三!$B$7,COLUMN(内置数据!H$2)-1,1)</f>
        <v>27</v>
      </c>
      <c r="BAB4" s="18">
        <f ca="1">OFFSET(表三!$B$7,COLUMN(内置数据!I$2)-1,1)</f>
        <v>-4033</v>
      </c>
      <c r="BAC4" s="18">
        <f ca="1">OFFSET(表三!$B$7,COLUMN(内置数据!J$2)-1,1)</f>
        <v>0</v>
      </c>
      <c r="BAD4" s="18">
        <f ca="1">OFFSET(表三!$B$7,COLUMN(内置数据!K$2)-1,1)</f>
        <v>122954</v>
      </c>
      <c r="BAE4" s="18">
        <f ca="1">OFFSET(表三!$B$7,COLUMN(内置数据!L$2)-1,1)</f>
        <v>0</v>
      </c>
      <c r="BAF4" s="18">
        <f ca="1">OFFSET(表三!$B$7,COLUMN(内置数据!M$2)-1,1)</f>
        <v>27795</v>
      </c>
      <c r="BAG4" s="18">
        <f ca="1">OFFSET(表三!$B$7,COLUMN(内置数据!N$2)-1,1)</f>
        <v>9772</v>
      </c>
      <c r="BAH4" s="18">
        <f ca="1">OFFSET(表三!$B$7,COLUMN(内置数据!O$2)-1,1)</f>
        <v>-1863</v>
      </c>
      <c r="BAI4" s="18">
        <f ca="1">OFFSET(表三!$B$7,COLUMN(内置数据!P$2)-1,1)</f>
        <v>0</v>
      </c>
      <c r="BAJ4" s="18">
        <f ca="1">OFFSET(表三!$B$7,COLUMN(内置数据!Q$2)-1,1)</f>
        <v>0</v>
      </c>
      <c r="BAK4" s="18">
        <f ca="1">OFFSET(表三!$B$7,COLUMN(内置数据!R$2)-1,1)</f>
        <v>0</v>
      </c>
      <c r="BAL4" s="18">
        <f ca="1">OFFSET(表三!$B$7,COLUMN(内置数据!S$2)-1,1)</f>
        <v>24900</v>
      </c>
      <c r="BAM4" s="18">
        <f ca="1">OFFSET(表三!$B$7,COLUMN(内置数据!T$2)-1,1)</f>
        <v>23599</v>
      </c>
      <c r="BAN4" s="18">
        <f ca="1">OFFSET(表三!$B$7,COLUMN(内置数据!U$2)-1,1)</f>
        <v>0</v>
      </c>
      <c r="BAO4" s="18">
        <f ca="1">OFFSET(表三!$B$7,COLUMN(内置数据!V$2)-1,1)</f>
        <v>0</v>
      </c>
      <c r="BAP4" s="18">
        <f ca="1">OFFSET(表三!$B$7,COLUMN(内置数据!W$2)-1,1)</f>
        <v>0</v>
      </c>
      <c r="BAQ4" s="18">
        <f ca="1">OFFSET(表三!$B$7,COLUMN(内置数据!X$2)-1,1)</f>
        <v>2791</v>
      </c>
      <c r="BAR4" s="18">
        <f ca="1">OFFSET(表三!$B$7,COLUMN(内置数据!Y$2)-1,1)</f>
        <v>0</v>
      </c>
      <c r="BAS4" s="18">
        <f ca="1">OFFSET(表三!$B$7,COLUMN(内置数据!Z$2)-1,1)</f>
        <v>0</v>
      </c>
      <c r="BAT4" s="18">
        <f ca="1">OFFSET(表三!$B$7,COLUMN(内置数据!AA$2)-1,1)</f>
        <v>0</v>
      </c>
      <c r="BAU4" s="18">
        <f ca="1">OFFSET(表三!$B$7,COLUMN(内置数据!AB$2)-1,1)</f>
        <v>1495</v>
      </c>
      <c r="BAV4" s="18">
        <f ca="1">OFFSET(表三!$B$7,COLUMN(内置数据!AC$2)-1,1)</f>
        <v>15894</v>
      </c>
      <c r="BAW4" s="18">
        <f ca="1">OFFSET(表三!$B$7,COLUMN(内置数据!AD$2)-1,1)</f>
        <v>0</v>
      </c>
      <c r="BAX4" s="18">
        <f ca="1">OFFSET(表三!$B$7,COLUMN(内置数据!AE$2)-1,1)</f>
        <v>332</v>
      </c>
      <c r="BAY4" s="18">
        <f ca="1">OFFSET(表三!$B$7,COLUMN(内置数据!AF$2)-1,1)</f>
        <v>8319</v>
      </c>
      <c r="BAZ4" s="18">
        <f ca="1">OFFSET(表三!$B$7,COLUMN(内置数据!AG$2)-1,1)</f>
        <v>4212</v>
      </c>
      <c r="BBA4" s="18">
        <f ca="1">OFFSET(表三!$B$7,COLUMN(内置数据!AH$2)-1,1)</f>
        <v>78</v>
      </c>
      <c r="BBB4" s="18">
        <f ca="1">OFFSET(表三!$B$7,COLUMN(内置数据!AI$2)-1,1)</f>
        <v>0</v>
      </c>
      <c r="BBC4" s="18">
        <f ca="1">OFFSET(表三!$B$7,COLUMN(内置数据!AJ$2)-1,1)</f>
        <v>5528</v>
      </c>
      <c r="BBD4" s="18">
        <f ca="1">OFFSET(表三!$B$7,COLUMN(内置数据!AK$2)-1,1)</f>
        <v>70</v>
      </c>
      <c r="BBE4" s="18">
        <f ca="1">OFFSET(表三!$B$7,COLUMN(内置数据!AL$2)-1,1)</f>
        <v>0</v>
      </c>
      <c r="BBF4" s="18">
        <f ca="1">OFFSET(表三!$B$7,COLUMN(内置数据!AM$2)-1,1)</f>
        <v>0</v>
      </c>
      <c r="BBG4" s="18">
        <f ca="1">OFFSET(表三!$B$7,COLUMN(内置数据!AN$2)-1,1)</f>
        <v>0</v>
      </c>
      <c r="BBH4" s="18">
        <f ca="1">OFFSET(表三!$B$7,COLUMN(内置数据!AO$2)-1,1)</f>
        <v>0</v>
      </c>
      <c r="BBI4" s="18">
        <f ca="1">OFFSET(表三!$B$7,COLUMN(内置数据!AP$2)-1,1)</f>
        <v>32</v>
      </c>
      <c r="BBJ4" s="18">
        <f ca="1">OFFSET(表三!$B$7,COLUMN(内置数据!AQ$2)-1,1)</f>
        <v>0</v>
      </c>
      <c r="BBK4" s="18">
        <f ca="1">OFFSET(表三!$B$7,COLUMN(内置数据!AR$2)-1,1)</f>
        <v>0</v>
      </c>
      <c r="BBL4" s="18">
        <f ca="1">OFFSET(表三!$B$7,COLUMN(内置数据!AS$2)-1,1)</f>
        <v>0</v>
      </c>
      <c r="BBM4" s="18">
        <f ca="1">OFFSET(表三!$B$7,COLUMN(内置数据!AT$2)-1,1)</f>
        <v>0</v>
      </c>
      <c r="BBN4" s="18">
        <f ca="1">OFFSET(表三!$B$7,COLUMN(内置数据!AU$2)-1,1)</f>
        <v>4387</v>
      </c>
      <c r="BBO4" s="18">
        <f ca="1">OFFSET(表三!$B$7,COLUMN(内置数据!AV$2)-1,1)</f>
        <v>1</v>
      </c>
      <c r="BBP4" s="18">
        <f ca="1">OFFSET(表三!$B$7,COLUMN(内置数据!AW$2)-1,1)</f>
        <v>0</v>
      </c>
      <c r="BBQ4" s="18">
        <f ca="1">OFFSET(表三!$B$7,COLUMN(内置数据!AX$2)-1,1)</f>
        <v>0</v>
      </c>
      <c r="BBR4" s="18">
        <f ca="1">OFFSET(表三!$B$7,COLUMN(内置数据!AY$2)-1,1)</f>
        <v>0</v>
      </c>
      <c r="BBS4" s="18">
        <f ca="1">OFFSET(表三!$B$7,COLUMN(内置数据!AZ$2)-1,1)</f>
        <v>0</v>
      </c>
      <c r="BBT4" s="18">
        <f ca="1">OFFSET(表三!$B$7,COLUMN(内置数据!BA$2)-1,1)</f>
        <v>0</v>
      </c>
      <c r="BBU4" s="18">
        <f ca="1">OFFSET(表三!$B$7,COLUMN(内置数据!BB$2)-1,1)</f>
        <v>0</v>
      </c>
      <c r="BBV4" s="18">
        <f ca="1">OFFSET(表三!$B$7,COLUMN(内置数据!BC$2)-1,1)</f>
        <v>0</v>
      </c>
      <c r="BBW4" s="18">
        <f ca="1">OFFSET(表三!$B$7,COLUMN(内置数据!BD$2)-1,1)</f>
        <v>133</v>
      </c>
      <c r="BBX4" s="18">
        <f ca="1">OFFSET(表三!$B$7,COLUMN(内置数据!BE$2)-1,1)</f>
        <v>3119</v>
      </c>
      <c r="BBY4" s="18">
        <f ca="1">OFFSET(表三!$B$7,COLUMN(内置数据!BF$2)-1,1)</f>
        <v>0</v>
      </c>
      <c r="BBZ4" s="18">
        <f ca="1">OFFSET(表三!$B$7,COLUMN(内置数据!BG$2)-1,1)</f>
        <v>1023</v>
      </c>
      <c r="BCA4" s="18">
        <f ca="1">OFFSET(表三!$B$7,COLUMN(内置数据!BH$2)-1,1)</f>
        <v>0</v>
      </c>
      <c r="BCB4" s="18">
        <f ca="1">OFFSET(表三!$B$7,COLUMN(内置数据!BI$2)-1,1)</f>
        <v>100</v>
      </c>
      <c r="BCC4" s="18">
        <f ca="1">OFFSET(表三!$B$7,COLUMN(内置数据!BJ$2)-1,1)</f>
        <v>0</v>
      </c>
      <c r="BCD4" s="18">
        <f ca="1">OFFSET(表三!$B$7,COLUMN(内置数据!BK$2)-1,1)</f>
        <v>0</v>
      </c>
      <c r="BCE4" s="18">
        <f ca="1">OFFSET(表三!$B$7,COLUMN(内置数据!BL$2)-1,1)</f>
        <v>0</v>
      </c>
      <c r="BCF4" s="18">
        <f ca="1">OFFSET(表三!$B$7,COLUMN(内置数据!BM$2)-1,1)</f>
        <v>0</v>
      </c>
      <c r="BCG4" s="18">
        <f ca="1">OFFSET(表三!$B$7,COLUMN(内置数据!BN$2)-1,1)</f>
        <v>0</v>
      </c>
      <c r="BCH4" s="18">
        <f ca="1">OFFSET(表三!$B$7,COLUMN(内置数据!BO$2)-1,1)</f>
        <v>11</v>
      </c>
      <c r="BCI4" s="18">
        <f ca="1">OFFSET(表三!$B$7,COLUMN(内置数据!BP$2)-1,1)</f>
        <v>0</v>
      </c>
      <c r="BCJ4" s="18">
        <f ca="1">OFFSET(表三!$B$7,COLUMN(内置数据!BQ$2)-1,1)</f>
        <v>0</v>
      </c>
      <c r="BCK4" s="18">
        <f ca="1">OFFSET(表三!$B$7,COLUMN(内置数据!BR$2)-1,1)</f>
        <v>0</v>
      </c>
      <c r="BCL4" s="18">
        <f ca="1">OFFSET(表三!$B$7,COLUMN(内置数据!BS$2)-1,1)</f>
        <v>0</v>
      </c>
      <c r="BCM4" s="18">
        <f ca="1">OFFSET(表三!$B$7,COLUMN(内置数据!BT$2)-1,1)</f>
        <v>16400</v>
      </c>
      <c r="BCN4" s="18">
        <f ca="1">OFFSET(表三!$B$7,COLUMN(内置数据!BU$2)-1,1)</f>
        <v>40000</v>
      </c>
      <c r="BCO4" s="18">
        <f ca="1">OFFSET(表三!$B$7,COLUMN(内置数据!BV$2)-1,1)</f>
        <v>40000</v>
      </c>
      <c r="BCP4" s="18">
        <f ca="1">OFFSET(表三!$B$7,COLUMN(内置数据!BW$2)-1,1)</f>
        <v>30000</v>
      </c>
      <c r="BCQ4" s="18">
        <f ca="1">OFFSET(表三!$B$7,COLUMN(内置数据!BX$2)-1,1)</f>
        <v>10000</v>
      </c>
      <c r="BCR4" s="18">
        <f ca="1">OFFSET(表三!$B$7,COLUMN(内置数据!BY$2)-1,1)</f>
        <v>0</v>
      </c>
      <c r="BCS4" s="18">
        <f ca="1">OFFSET(表三!$B$7,COLUMN(内置数据!BZ$2)-1,1)</f>
        <v>0</v>
      </c>
      <c r="BCT4" s="18">
        <f ca="1">OFFSET(表三!$B$7,COLUMN(内置数据!CA$2)-1,1)</f>
        <v>0</v>
      </c>
      <c r="BCU4" s="18">
        <f ca="1">OFFSET(表三!$B$7,COLUMN(内置数据!CB$2)-1,1)</f>
        <v>0</v>
      </c>
      <c r="BCV4" s="18">
        <f ca="1">OFFSET(表三!$B$7,COLUMN(内置数据!CC$2)-1,1)</f>
        <v>0</v>
      </c>
      <c r="BCW4" s="18">
        <f ca="1">OFFSET(表三!$B$7,COLUMN(内置数据!CD$2)-1,1)</f>
        <v>0</v>
      </c>
      <c r="BCX4" s="18">
        <f ca="1">OFFSET(表三!$B$7,COLUMN(内置数据!CE$2)-1,1)</f>
        <v>0</v>
      </c>
      <c r="BCY4" s="18">
        <f ca="1">OFFSET(表三!$B$7,COLUMN(内置数据!CF$2)-1,1)</f>
        <v>2000</v>
      </c>
      <c r="BCZ4" s="18">
        <f ca="1">OFFSET(表三!$B$7,COLUMN(内置数据!CG$2)-1,1)</f>
        <v>0</v>
      </c>
      <c r="BDA4" s="18">
        <f ca="1">OFFSET(表三!$B$7,COLUMN(内置数据!CH$2)-1,1)</f>
        <v>0</v>
      </c>
      <c r="BDB4" s="18">
        <f ca="1">OFFSET(表三!$B$7,COLUMN(内置数据!CI$2)-1,1)</f>
        <v>0</v>
      </c>
      <c r="BDC4" s="18">
        <f ca="1">OFFSET(表三!$B$7,COLUMN(内置数据!CJ$2)-1,1)</f>
        <v>0</v>
      </c>
      <c r="BDD4" s="18">
        <f ca="1">OFFSET(表三!$B$7,COLUMN(内置数据!CK$2)-1,1)</f>
        <v>0</v>
      </c>
      <c r="BDE4" s="19"/>
      <c r="BDF4" s="18">
        <f ca="1">OFFSET(表三!$B$7,COLUMN(内置数据!CM$2)-1,1)</f>
        <v>3700</v>
      </c>
      <c r="BDG4" s="18">
        <f ca="1">OFFSET(表三!$B$7,COLUMN(内置数据!CN$2)-1,1)</f>
        <v>3700</v>
      </c>
      <c r="BDH4" s="18">
        <f ca="1">OFFSET(表三!$B$7,COLUMN(内置数据!CO$2)-1,1)</f>
        <v>3700</v>
      </c>
      <c r="BDI4" s="18">
        <f ca="1">OFFSET(表三!$B$7,COLUMN(内置数据!CP$2)-1,1)</f>
        <v>3700</v>
      </c>
      <c r="BDJ4" s="18">
        <f ca="1">OFFSET(表三!$B$7,COLUMN(内置数据!CQ$2)-1,1)</f>
        <v>0</v>
      </c>
      <c r="BDK4" s="18">
        <f ca="1">OFFSET(表三!$B$7,COLUMN(内置数据!CR$2)-1,1)</f>
        <v>0</v>
      </c>
      <c r="BDL4" s="18">
        <f ca="1">OFFSET(表三!$B$7,COLUMN(内置数据!CS$2)-1,1)</f>
        <v>0</v>
      </c>
      <c r="BDM4" s="19"/>
      <c r="BDN4" s="18">
        <f ca="1">OFFSET(表三!$B$7,COLUMN(内置数据!CU$2)-1,1)</f>
        <v>373254</v>
      </c>
      <c r="BDO4" s="19"/>
      <c r="BDP4" s="18">
        <f ca="1">OFFSET(表三!$I$7,COLUMN(内置数据!A$2)-1,1)</f>
        <v>333723</v>
      </c>
      <c r="BDQ4" s="18">
        <f ca="1">OFFSET(表三!$I$7,COLUMN(内置数据!B$2)-1,1)</f>
        <v>37600</v>
      </c>
      <c r="BDR4" s="18">
        <f ca="1">OFFSET(表三!$I$7,COLUMN(内置数据!C$2)-1,1)</f>
        <v>0</v>
      </c>
      <c r="BDS4" s="18">
        <f ca="1">OFFSET(表三!$I$7,COLUMN(内置数据!D$2)-1,1)</f>
        <v>0</v>
      </c>
      <c r="BDT4" s="18">
        <f ca="1">OFFSET(表三!$I$7,COLUMN(内置数据!E$2)-1,1)</f>
        <v>0</v>
      </c>
      <c r="BDU4" s="18">
        <f ca="1">OFFSET(表三!$I$7,COLUMN(内置数据!F$2)-1,1)</f>
        <v>0</v>
      </c>
      <c r="BDV4" s="19"/>
      <c r="BDW4" s="19"/>
      <c r="BDX4" s="19"/>
      <c r="BDY4" s="19"/>
      <c r="BDZ4" s="19"/>
      <c r="BEA4" s="19"/>
      <c r="BEB4" s="19"/>
      <c r="BEC4" s="19"/>
      <c r="BED4" s="19"/>
      <c r="BEE4" s="19"/>
      <c r="BEF4" s="19"/>
      <c r="BEG4" s="19"/>
      <c r="BEH4" s="19"/>
      <c r="BEI4" s="19"/>
      <c r="BEJ4" s="19"/>
      <c r="BEK4" s="19"/>
      <c r="BEL4" s="19"/>
      <c r="BEM4" s="19"/>
      <c r="BEN4" s="19"/>
      <c r="BEO4" s="19"/>
      <c r="BEP4" s="19"/>
      <c r="BEQ4" s="19"/>
      <c r="BER4" s="19"/>
      <c r="BES4" s="19"/>
      <c r="BET4" s="19"/>
      <c r="BEU4" s="19"/>
      <c r="BEV4" s="19"/>
      <c r="BEW4" s="19"/>
      <c r="BEX4" s="19"/>
      <c r="BEY4" s="19"/>
      <c r="BEZ4" s="19"/>
      <c r="BFA4" s="19"/>
      <c r="BFB4" s="19"/>
      <c r="BFC4" s="19"/>
      <c r="BFD4" s="19"/>
      <c r="BFE4" s="19"/>
      <c r="BFF4" s="19"/>
      <c r="BFG4" s="19"/>
      <c r="BFH4" s="19"/>
      <c r="BFI4" s="19"/>
      <c r="BFJ4" s="19"/>
      <c r="BFK4" s="19"/>
      <c r="BFL4" s="19"/>
      <c r="BFM4" s="19"/>
      <c r="BFN4" s="19"/>
      <c r="BFO4" s="19"/>
      <c r="BFP4" s="19"/>
      <c r="BFQ4" s="19"/>
      <c r="BFR4" s="19"/>
      <c r="BFS4" s="19"/>
      <c r="BFT4" s="19"/>
      <c r="BFU4" s="19"/>
      <c r="BFV4" s="19"/>
      <c r="BFW4" s="19"/>
      <c r="BFX4" s="19"/>
      <c r="BFY4" s="19"/>
      <c r="BFZ4" s="19"/>
      <c r="BGA4" s="19"/>
      <c r="BGB4" s="19"/>
      <c r="BGC4" s="19"/>
      <c r="BGD4" s="19"/>
      <c r="BGE4" s="19"/>
      <c r="BGF4" s="18">
        <f ca="1">OFFSET(表三!$I$7,COLUMN(内置数据!BQ$2)-1,1)</f>
        <v>37600</v>
      </c>
      <c r="BGG4" s="18">
        <f ca="1">OFFSET(表三!$I$7,COLUMN(内置数据!BR$2)-1,1)</f>
        <v>2907</v>
      </c>
      <c r="BGH4" s="18">
        <f ca="1">OFFSET(表三!$I$7,COLUMN(内置数据!BS$2)-1,1)</f>
        <v>34693</v>
      </c>
      <c r="BGI4" s="18">
        <f ca="1">OFFSET(表三!$I$7,COLUMN(内置数据!BT$2)-1,1)</f>
        <v>0</v>
      </c>
      <c r="BGJ4" s="18">
        <f ca="1">OFFSET(表三!$I$7,COLUMN(内置数据!BU$2)-1,1)</f>
        <v>0</v>
      </c>
      <c r="BGK4" s="18">
        <f ca="1">OFFSET(表三!$I$7,COLUMN(内置数据!BV$2)-1,1)</f>
        <v>0</v>
      </c>
      <c r="BGL4" s="19"/>
      <c r="BGM4" s="19"/>
      <c r="BGN4" s="19"/>
      <c r="BGO4" s="18">
        <f ca="1">OFFSET(表三!$I$7,COLUMN(内置数据!BZ$2)-1,1)</f>
        <v>0</v>
      </c>
      <c r="BGP4" s="18">
        <f ca="1">OFFSET(表三!$I$7,COLUMN(内置数据!CA$2)-1,1)</f>
        <v>0</v>
      </c>
      <c r="BGQ4" s="18">
        <f ca="1">OFFSET(表三!$I$7,COLUMN(内置数据!CB$2)-1,1)</f>
        <v>0</v>
      </c>
      <c r="BGR4" s="18">
        <f ca="1">OFFSET(表三!$I$7,COLUMN(内置数据!CC$2)-1,1)</f>
        <v>0</v>
      </c>
      <c r="BGS4" s="18">
        <f ca="1">OFFSET(表三!$I$7,COLUMN(内置数据!CD$2)-1,1)</f>
        <v>0</v>
      </c>
      <c r="BGT4" s="18">
        <f ca="1">OFFSET(表三!$I$7,COLUMN(内置数据!CE$2)-1,1)</f>
        <v>0</v>
      </c>
      <c r="BGU4" s="18">
        <f ca="1">OFFSET(表三!$I$7,COLUMN(内置数据!CF$2)-1,1)</f>
        <v>0</v>
      </c>
      <c r="BGV4" s="18">
        <f ca="1">OFFSET(表三!$I$7,COLUMN(内置数据!CG$2)-1,1)</f>
        <v>0</v>
      </c>
      <c r="BGW4" s="18">
        <f ca="1">OFFSET(表三!$I$7,COLUMN(内置数据!CH$2)-1,1)</f>
        <v>0</v>
      </c>
      <c r="BGX4" s="18">
        <f ca="1">OFFSET(表三!$I$7,COLUMN(内置数据!CI$2)-1,1)</f>
        <v>0</v>
      </c>
      <c r="BGY4" s="18">
        <f ca="1">OFFSET(表三!$I$7,COLUMN(内置数据!CJ$2)-1,1)</f>
        <v>0</v>
      </c>
      <c r="BGZ4" s="18">
        <f ca="1">OFFSET(表三!$I$7,COLUMN(内置数据!CK$2)-1,1)</f>
        <v>0</v>
      </c>
      <c r="BHA4" s="19"/>
      <c r="BHB4" s="18">
        <f ca="1">OFFSET(表三!$I$7,COLUMN(内置数据!CM$2)-1,1)</f>
        <v>1931</v>
      </c>
      <c r="BHC4" s="18">
        <f ca="1">OFFSET(表三!$I$7,COLUMN(内置数据!CN$2)-1,1)</f>
        <v>1931</v>
      </c>
      <c r="BHD4" s="18">
        <f ca="1">OFFSET(表三!$I$7,COLUMN(内置数据!CO$2)-1,1)</f>
        <v>1931</v>
      </c>
      <c r="BHE4" s="18">
        <f ca="1">OFFSET(表三!$I$7,COLUMN(内置数据!CP$2)-1,1)</f>
        <v>0</v>
      </c>
      <c r="BHF4" s="18">
        <f ca="1">OFFSET(表三!$I$7,COLUMN(内置数据!CQ$2)-1,1)</f>
        <v>0</v>
      </c>
      <c r="BHG4" s="18">
        <f ca="1">OFFSET(表三!$I$7,COLUMN(内置数据!CR$2)-1,1)</f>
        <v>0</v>
      </c>
      <c r="BHH4" s="19"/>
      <c r="BHI4" s="19"/>
      <c r="BHJ4" s="18">
        <f ca="1">OFFSET(表三!$I$7,COLUMN(内置数据!CU$2)-1,1)</f>
        <v>373254</v>
      </c>
      <c r="BHK4" s="19"/>
      <c r="BHL4" s="18">
        <f ca="1">OFFSET('表三（录入表）'!$B$6,COLUMN(内置数据!A$2),1)</f>
        <v>30000</v>
      </c>
      <c r="BHM4" s="18">
        <f ca="1">OFFSET('表三（录入表）'!$B$6,COLUMN(内置数据!B$2),1)</f>
        <v>0</v>
      </c>
      <c r="BHN4" s="18">
        <f ca="1">OFFSET('表三（录入表）'!$B$6,COLUMN(内置数据!C$2),1)</f>
        <v>16400</v>
      </c>
      <c r="BHO4" s="18">
        <f ca="1">OFFSET('表三（录入表）'!$B$6,COLUMN(内置数据!D$2),1)</f>
        <v>0</v>
      </c>
      <c r="BHP4" s="18">
        <f ca="1">OFFSET('表三（录入表）'!$B$6,COLUMN(内置数据!E$2),1)</f>
        <v>0</v>
      </c>
      <c r="BHQ4" s="18">
        <f ca="1">OFFSET('表三（录入表）'!$B$6,COLUMN(内置数据!F$2),1)</f>
        <v>1085</v>
      </c>
      <c r="BHR4" s="18">
        <f ca="1">OFFSET('表三（录入表）'!$B$6,COLUMN(内置数据!G$2),1)</f>
        <v>883</v>
      </c>
      <c r="BHS4" s="18">
        <f ca="1">OFFSET('表三（录入表）'!$B$6,COLUMN(内置数据!H$2),1)</f>
        <v>3851</v>
      </c>
      <c r="BHT4" s="18">
        <f ca="1">OFFSET('表三（录入表）'!$B$6,COLUMN(内置数据!I$2),1)</f>
        <v>27</v>
      </c>
      <c r="BHU4" s="18">
        <f ca="1">OFFSET('表三（录入表）'!$B$6,COLUMN(内置数据!J$2),1)</f>
        <v>-4033</v>
      </c>
      <c r="BHV4" s="18">
        <f ca="1">OFFSET('表三（录入表）'!$B$6,COLUMN(内置数据!K$2),1)</f>
        <v>0</v>
      </c>
      <c r="BHW4" s="18">
        <f ca="1">OFFSET('表三（录入表）'!$B$6,COLUMN(内置数据!L$2),1)</f>
        <v>0</v>
      </c>
      <c r="BHX4" s="18">
        <f ca="1">OFFSET('表三（录入表）'!$B$6,COLUMN(内置数据!M$2),1)</f>
        <v>27795</v>
      </c>
      <c r="BHY4" s="18">
        <f ca="1">OFFSET('表三（录入表）'!$B$6,COLUMN(内置数据!N$2),1)</f>
        <v>9772</v>
      </c>
      <c r="BHZ4" s="18">
        <f ca="1">OFFSET('表三（录入表）'!$B$6,COLUMN(内置数据!O$2),1)</f>
        <v>-1863</v>
      </c>
      <c r="BIA4" s="18">
        <f ca="1">OFFSET('表三（录入表）'!$B$6,COLUMN(内置数据!P$2),1)</f>
        <v>0</v>
      </c>
      <c r="BIB4" s="18">
        <f ca="1">OFFSET('表三（录入表）'!$B$6,COLUMN(内置数据!Q$2),1)</f>
        <v>0</v>
      </c>
      <c r="BIC4" s="18">
        <f ca="1">OFFSET('表三（录入表）'!$B$6,COLUMN(内置数据!R$2),1)</f>
        <v>0</v>
      </c>
      <c r="BID4" s="18">
        <f ca="1">OFFSET('表三（录入表）'!$B$6,COLUMN(内置数据!S$2),1)</f>
        <v>0</v>
      </c>
      <c r="BIE4" s="18">
        <f ca="1">OFFSET('表三（录入表）'!$B$6,COLUMN(内置数据!T$2),1)</f>
        <v>24900</v>
      </c>
      <c r="BIF4" s="18">
        <f ca="1">OFFSET('表三（录入表）'!$B$6,COLUMN(内置数据!U$2),1)</f>
        <v>23599</v>
      </c>
      <c r="BIG4" s="18">
        <f ca="1">OFFSET('表三（录入表）'!$B$6,COLUMN(内置数据!V$2),1)</f>
        <v>0</v>
      </c>
      <c r="BIH4" s="18">
        <f ca="1">OFFSET('表三（录入表）'!$B$6,COLUMN(内置数据!W$2),1)</f>
        <v>0</v>
      </c>
      <c r="BII4" s="18">
        <f ca="1">OFFSET('表三（录入表）'!$B$6,COLUMN(内置数据!X$2),1)</f>
        <v>0</v>
      </c>
      <c r="BIJ4" s="18">
        <f ca="1">OFFSET('表三（录入表）'!$B$6,COLUMN(内置数据!Y$2),1)</f>
        <v>2791</v>
      </c>
      <c r="BIK4" s="18">
        <f ca="1">OFFSET('表三（录入表）'!$B$6,COLUMN(内置数据!Z$2),1)</f>
        <v>0</v>
      </c>
      <c r="BIL4" s="18">
        <f ca="1">OFFSET('表三（录入表）'!$B$6,COLUMN(内置数据!AA$2),1)</f>
        <v>0</v>
      </c>
      <c r="BIM4" s="18">
        <f ca="1">OFFSET('表三（录入表）'!$B$6,COLUMN(内置数据!AB$2),1)</f>
        <v>0</v>
      </c>
      <c r="BIN4" s="18">
        <f ca="1">OFFSET('表三（录入表）'!$B$6,COLUMN(内置数据!AC$2),1)</f>
        <v>1495</v>
      </c>
      <c r="BIO4" s="18">
        <f ca="1">OFFSET('表三（录入表）'!$B$6,COLUMN(内置数据!AD$2),1)</f>
        <v>15894</v>
      </c>
      <c r="BIP4" s="18">
        <f ca="1">OFFSET('表三（录入表）'!$B$6,COLUMN(内置数据!AE$2),1)</f>
        <v>0</v>
      </c>
      <c r="BIQ4" s="18">
        <f ca="1">OFFSET('表三（录入表）'!$B$6,COLUMN(内置数据!AF$2),1)</f>
        <v>332</v>
      </c>
      <c r="BIR4" s="18">
        <f ca="1">OFFSET('表三（录入表）'!$B$6,COLUMN(内置数据!AG$2),1)</f>
        <v>8319</v>
      </c>
      <c r="BIS4" s="18">
        <f ca="1">OFFSET('表三（录入表）'!$B$6,COLUMN(内置数据!AH$2),1)</f>
        <v>4212</v>
      </c>
      <c r="BIT4" s="18">
        <f ca="1">OFFSET('表三（录入表）'!$B$6,COLUMN(内置数据!AI$2),1)</f>
        <v>78</v>
      </c>
      <c r="BIU4" s="18">
        <f ca="1">OFFSET('表三（录入表）'!$B$6,COLUMN(内置数据!AJ$2),1)</f>
        <v>0</v>
      </c>
      <c r="BIV4" s="18">
        <f ca="1">OFFSET('表三（录入表）'!$B$6,COLUMN(内置数据!AK$2),1)</f>
        <v>5528</v>
      </c>
      <c r="BIW4" s="18">
        <f ca="1">OFFSET('表三（录入表）'!$B$6,COLUMN(内置数据!AL$2),1)</f>
        <v>70</v>
      </c>
      <c r="BIX4" s="18">
        <f ca="1">OFFSET('表三（录入表）'!$B$6,COLUMN(内置数据!AM$2),1)</f>
        <v>0</v>
      </c>
      <c r="BIY4" s="18">
        <f ca="1">OFFSET('表三（录入表）'!$B$6,COLUMN(内置数据!AN$2),1)</f>
        <v>0</v>
      </c>
      <c r="BIZ4" s="18">
        <f ca="1">OFFSET('表三（录入表）'!$B$6,COLUMN(内置数据!AO$2),1)</f>
        <v>0</v>
      </c>
      <c r="BJA4" s="18">
        <f ca="1">OFFSET('表三（录入表）'!$B$6,COLUMN(内置数据!AP$2),1)</f>
        <v>0</v>
      </c>
      <c r="BJB4" s="18">
        <f ca="1">OFFSET('表三（录入表）'!$B$6,COLUMN(内置数据!AQ$2),1)</f>
        <v>32</v>
      </c>
      <c r="BJC4" s="18">
        <f ca="1">OFFSET('表三（录入表）'!$B$6,COLUMN(内置数据!AR$2),1)</f>
        <v>0</v>
      </c>
      <c r="BJD4" s="18">
        <f ca="1">OFFSET('表三（录入表）'!$B$6,COLUMN(内置数据!AS$2),1)</f>
        <v>0</v>
      </c>
      <c r="BJE4" s="18">
        <f ca="1">OFFSET('表三（录入表）'!$B$6,COLUMN(内置数据!AT$2),1)</f>
        <v>0</v>
      </c>
      <c r="BJF4" s="18">
        <f ca="1">OFFSET('表三（录入表）'!$B$6,COLUMN(内置数据!AU$2),1)</f>
        <v>0</v>
      </c>
      <c r="BJG4" s="18">
        <f ca="1">OFFSET('表三（录入表）'!$B$6,COLUMN(内置数据!AV$2),1)</f>
        <v>1</v>
      </c>
      <c r="BJH4" s="18">
        <f ca="1">OFFSET('表三（录入表）'!$B$6,COLUMN(内置数据!AW$2),1)</f>
        <v>0</v>
      </c>
      <c r="BJI4" s="18">
        <f ca="1">OFFSET('表三（录入表）'!$B$6,COLUMN(内置数据!AX$2),1)</f>
        <v>0</v>
      </c>
      <c r="BJJ4" s="18">
        <f ca="1">OFFSET('表三（录入表）'!$B$6,COLUMN(内置数据!AY$2),1)</f>
        <v>0</v>
      </c>
      <c r="BJK4" s="18">
        <f ca="1">OFFSET('表三（录入表）'!$B$6,COLUMN(内置数据!AZ$2),1)</f>
        <v>0</v>
      </c>
      <c r="BJL4" s="18">
        <f ca="1">OFFSET('表三（录入表）'!$B$6,COLUMN(内置数据!BA$2),1)</f>
        <v>0</v>
      </c>
      <c r="BJM4" s="18">
        <f ca="1">OFFSET('表三（录入表）'!$B$6,COLUMN(内置数据!BB$2),1)</f>
        <v>0</v>
      </c>
      <c r="BJN4" s="18">
        <f ca="1">OFFSET('表三（录入表）'!$B$6,COLUMN(内置数据!BC$2),1)</f>
        <v>0</v>
      </c>
      <c r="BJO4" s="18">
        <f ca="1">OFFSET('表三（录入表）'!$B$6,COLUMN(内置数据!BD$2),1)</f>
        <v>133</v>
      </c>
      <c r="BJP4" s="18">
        <f ca="1">OFFSET('表三（录入表）'!$B$6,COLUMN(内置数据!BE$2),1)</f>
        <v>3119</v>
      </c>
      <c r="BJQ4" s="18">
        <f ca="1">OFFSET('表三（录入表）'!$B$6,COLUMN(内置数据!BF$2),1)</f>
        <v>0</v>
      </c>
      <c r="BJR4" s="18">
        <f ca="1">OFFSET('表三（录入表）'!$B$6,COLUMN(内置数据!BG$2),1)</f>
        <v>1023</v>
      </c>
      <c r="BJS4" s="18">
        <f ca="1">OFFSET('表三（录入表）'!$B$6,COLUMN(内置数据!BH$2),1)</f>
        <v>0</v>
      </c>
      <c r="BJT4" s="18">
        <f ca="1">OFFSET('表三（录入表）'!$B$6,COLUMN(内置数据!BI$2),1)</f>
        <v>100</v>
      </c>
      <c r="BJU4" s="18">
        <f ca="1">OFFSET('表三（录入表）'!$B$6,COLUMN(内置数据!BJ$2),1)</f>
        <v>0</v>
      </c>
      <c r="BJV4" s="18">
        <f ca="1">OFFSET('表三（录入表）'!$B$6,COLUMN(内置数据!BK$2),1)</f>
        <v>0</v>
      </c>
      <c r="BJW4" s="18">
        <f ca="1">OFFSET('表三（录入表）'!$B$6,COLUMN(内置数据!BL$2),1)</f>
        <v>0</v>
      </c>
      <c r="BJX4" s="18">
        <f ca="1">OFFSET('表三（录入表）'!$B$6,COLUMN(内置数据!BM$2),1)</f>
        <v>0</v>
      </c>
      <c r="BJY4" s="18">
        <f ca="1">OFFSET('表三（录入表）'!$B$6,COLUMN(内置数据!BN$2),1)</f>
        <v>0</v>
      </c>
      <c r="BJZ4" s="18">
        <f ca="1">OFFSET('表三（录入表）'!$B$6,COLUMN(内置数据!BO$2),1)</f>
        <v>11</v>
      </c>
      <c r="BKA4" s="18">
        <f ca="1">OFFSET('表三（录入表）'!$B$6,COLUMN(内置数据!BP$2),1)</f>
        <v>0</v>
      </c>
      <c r="BKB4" s="18">
        <f ca="1">OFFSET('表三（录入表）'!$B$6,COLUMN(内置数据!BQ$2),1)</f>
        <v>0</v>
      </c>
      <c r="BKC4" s="18">
        <f ca="1">OFFSET('表三（录入表）'!$B$6,COLUMN(内置数据!BR$2),1)</f>
        <v>0</v>
      </c>
      <c r="BKD4" s="18">
        <f ca="1">OFFSET('表三（录入表）'!$B$6,COLUMN(内置数据!BS$2),1)</f>
        <v>0</v>
      </c>
      <c r="BKE4" s="18">
        <f ca="1">OFFSET('表三（录入表）'!$B$6,COLUMN(内置数据!BT$2),1)</f>
        <v>10000</v>
      </c>
      <c r="BKF4" s="18">
        <f ca="1">OFFSET('表三（录入表）'!$B$6,COLUMN(内置数据!BU$2),1)</f>
        <v>0</v>
      </c>
      <c r="BKG4" s="18">
        <f ca="1">OFFSET('表三（录入表）'!$B$6,COLUMN(内置数据!BV$2),1)</f>
        <v>0</v>
      </c>
      <c r="BKH4" s="18">
        <f ca="1">OFFSET('表三（录入表）'!$B$6,COLUMN(内置数据!BW$2),1)</f>
        <v>0</v>
      </c>
      <c r="BKI4" s="18">
        <f ca="1">OFFSET('表三（录入表）'!$B$6,COLUMN(内置数据!BX$2),1)</f>
        <v>0</v>
      </c>
      <c r="BKJ4" s="18">
        <f ca="1">OFFSET('表三（录入表）'!$B$6,COLUMN(内置数据!BY$2),1)</f>
        <v>0</v>
      </c>
      <c r="BKK4" s="18">
        <f ca="1">OFFSET('表三（录入表）'!$B$6,COLUMN(内置数据!BZ$2),1)</f>
        <v>2000</v>
      </c>
      <c r="BKL4" s="18">
        <f ca="1">OFFSET('表三（录入表）'!$B$6,COLUMN(内置数据!CA$2),1)</f>
        <v>0</v>
      </c>
      <c r="BKM4" s="18">
        <f ca="1">OFFSET('表三（录入表）'!$B$6,COLUMN(内置数据!CB$2),1)</f>
        <v>0</v>
      </c>
      <c r="BKN4" s="18">
        <f ca="1">OFFSET('表三（录入表）'!$B$6,COLUMN(内置数据!CC$2),1)</f>
        <v>0</v>
      </c>
      <c r="BKO4" s="18">
        <f ca="1">OFFSET('表三（录入表）'!$B$6,COLUMN(内置数据!CD$2),1)</f>
        <v>0</v>
      </c>
      <c r="BKP4" s="18">
        <f ca="1">OFFSET('表三（录入表）'!$B$6,COLUMN(内置数据!CE$2),1)</f>
        <v>0</v>
      </c>
      <c r="BKQ4" s="18">
        <f ca="1">OFFSET('表三（录入表）'!$B$6,COLUMN(内置数据!CF$2),1)</f>
        <v>0</v>
      </c>
      <c r="BKR4" s="18">
        <f ca="1">OFFSET('表三（录入表）'!$B$6,COLUMN(内置数据!CG$2),1)</f>
        <v>0</v>
      </c>
      <c r="BKS4" s="18">
        <f ca="1">OFFSET('表三（录入表）'!$B$6,COLUMN(内置数据!CH$2),1)</f>
        <v>0</v>
      </c>
      <c r="BKT4" s="18">
        <f ca="1">OFFSET('表三（录入表）'!$B$6,COLUMN(内置数据!CI$2),1)</f>
        <v>0</v>
      </c>
      <c r="BKU4" s="18">
        <f ca="1">OFFSET('表三（录入表）'!$B$6,COLUMN(内置数据!CJ$2),1)</f>
        <v>0</v>
      </c>
      <c r="BKV4" s="18">
        <f ca="1">OFFSET('表三（录入表）'!$B$6,COLUMN(内置数据!CK$2),1)</f>
        <v>0</v>
      </c>
      <c r="BKW4" s="18">
        <f ca="1">OFFSET('表三（录入表）'!$B$6,COLUMN(内置数据!CL$2),1)</f>
        <v>0</v>
      </c>
      <c r="BKX4" s="18">
        <f ca="1">OFFSET('表三（录入表）'!$B$6,COLUMN(内置数据!CM$2),1)</f>
        <v>3700</v>
      </c>
      <c r="BKY4" s="18">
        <f ca="1">OFFSET('表三（录入表）'!$B$6,COLUMN(内置数据!CN$2),1)</f>
        <v>0</v>
      </c>
      <c r="BKZ4" s="18">
        <f ca="1">OFFSET('表三（录入表）'!$B$6,COLUMN(内置数据!CO$2),1)</f>
        <v>0</v>
      </c>
      <c r="BLA4" s="18">
        <f ca="1">OFFSET('表三（录入表）'!$B$6,COLUMN(内置数据!CP$2),1)</f>
        <v>0</v>
      </c>
      <c r="BLB4" s="18">
        <f ca="1">OFFSET('表三（录入表）'!$B$6,COLUMN(内置数据!CQ$2),1)</f>
        <v>0</v>
      </c>
      <c r="BLC4" s="18">
        <f ca="1">OFFSET('表三（录入表）'!$B$6,COLUMN(内置数据!CR$2),1)</f>
        <v>0</v>
      </c>
      <c r="BLD4" s="18">
        <f ca="1">OFFSET('表三（录入表）'!$B$6,COLUMN(内置数据!CS$2),1)</f>
        <v>0</v>
      </c>
      <c r="BLE4" s="18">
        <f ca="1">OFFSET('表三（录入表）'!$B$6,COLUMN(内置数据!CT$2),1)</f>
        <v>0</v>
      </c>
      <c r="BLF4" s="18">
        <f ca="1">OFFSET('表三（录入表）'!$B$6,COLUMN(内置数据!CU$2),1)</f>
        <v>2907</v>
      </c>
      <c r="BLG4" s="18">
        <f ca="1">OFFSET('表三（录入表）'!$B$6,COLUMN(内置数据!CV$2),1)</f>
        <v>34693</v>
      </c>
      <c r="BLH4" s="18">
        <f ca="1">OFFSET('表三（录入表）'!$B$6,COLUMN(内置数据!CW$2),1)</f>
        <v>0</v>
      </c>
      <c r="BLI4" s="18">
        <f ca="1">OFFSET('表三（录入表）'!$B$6,COLUMN(内置数据!CX$2),1)</f>
        <v>0</v>
      </c>
      <c r="BLJ4" s="18">
        <f ca="1">OFFSET('表三（录入表）'!$B$6,COLUMN(内置数据!CY$2),1)</f>
        <v>0</v>
      </c>
      <c r="BLK4" s="18">
        <f ca="1">OFFSET('表三（录入表）'!$B$6,COLUMN(内置数据!CZ$2),1)</f>
        <v>0</v>
      </c>
      <c r="BLL4" s="18">
        <f ca="1">OFFSET('表三（录入表）'!$B$6,COLUMN(内置数据!DA$2),1)</f>
        <v>0</v>
      </c>
      <c r="BLM4" s="18">
        <f ca="1">OFFSET('表三（录入表）'!$B$6,COLUMN(内置数据!DB$2),1)</f>
        <v>0</v>
      </c>
      <c r="BLN4" s="18">
        <f ca="1">OFFSET('表三（录入表）'!$B$6,COLUMN(内置数据!DC$2),1)</f>
        <v>0</v>
      </c>
      <c r="BLO4" s="18">
        <f ca="1">OFFSET('表三（录入表）'!$B$6,COLUMN(内置数据!DD$2),1)</f>
        <v>0</v>
      </c>
      <c r="BLP4" s="18">
        <f ca="1">OFFSET('表三（录入表）'!$B$6,COLUMN(内置数据!DE$2),1)</f>
        <v>0</v>
      </c>
      <c r="BLQ4" s="18">
        <f ca="1">OFFSET('表三（录入表）'!$B$6,COLUMN(内置数据!DF$2),1)</f>
        <v>0</v>
      </c>
      <c r="BLR4" s="18">
        <f ca="1">OFFSET('表三（录入表）'!$B$6,COLUMN(内置数据!DG$2),1)</f>
        <v>0</v>
      </c>
      <c r="BLS4" s="18">
        <f ca="1">OFFSET('表三（录入表）'!$B$6,COLUMN(内置数据!DH$2),1)</f>
        <v>0</v>
      </c>
      <c r="BLT4" s="18">
        <f ca="1">OFFSET('表三（录入表）'!$B$6,COLUMN(内置数据!DI$2),1)</f>
        <v>0</v>
      </c>
      <c r="BLU4" s="18">
        <f ca="1">OFFSET('表三（录入表）'!$B$6,COLUMN(内置数据!DJ$2),1)</f>
        <v>0</v>
      </c>
      <c r="BLV4" s="18">
        <f ca="1">OFFSET('表三（录入表）'!$B$6,COLUMN(内置数据!DK$2),1)</f>
        <v>0</v>
      </c>
      <c r="BLW4" s="18">
        <f ca="1">OFFSET('表三（录入表）'!$B$6,COLUMN(内置数据!DL$2),1)</f>
        <v>0</v>
      </c>
      <c r="BLX4" s="18">
        <f ca="1">OFFSET('表三（录入表）'!$B$6,COLUMN(内置数据!DM$2),1)</f>
        <v>0</v>
      </c>
      <c r="BLY4" s="18">
        <f ca="1">OFFSET('表三（录入表）'!$B$6,COLUMN(内置数据!DN$2),1)</f>
        <v>0</v>
      </c>
      <c r="BLZ4" s="18">
        <f ca="1">OFFSET('表三（录入表）'!$B$6,COLUMN(内置数据!DO$2),1)</f>
        <v>0</v>
      </c>
      <c r="BMA4" s="18">
        <f ca="1">OFFSET('表三（录入表）'!$B$6,COLUMN(内置数据!DP$2),1)</f>
        <v>0</v>
      </c>
      <c r="BMB4" s="18">
        <f ca="1">OFFSET('表三（录入表）'!$B$6,COLUMN(内置数据!DQ$2),1)</f>
        <v>0</v>
      </c>
      <c r="BMC4" s="18">
        <f ca="1">OFFSET('表三（录入表）'!$B$6,COLUMN(内置数据!DR$2),1)</f>
        <v>0</v>
      </c>
      <c r="BMD4" s="18">
        <f ca="1">OFFSET('表三（录入表）'!$B$6,COLUMN(内置数据!DS$2),1)</f>
        <v>0</v>
      </c>
      <c r="BME4" s="18">
        <f ca="1">OFFSET('表三（录入表）'!$B$6,COLUMN(内置数据!DT$2),1)</f>
        <v>1931</v>
      </c>
      <c r="BMF4" s="18">
        <f ca="1">OFFSET('表三（录入表）'!$B$6,COLUMN(内置数据!DU$2),1)</f>
        <v>0</v>
      </c>
      <c r="BMG4" s="18">
        <f ca="1">OFFSET('表三（录入表）'!$B$6,COLUMN(内置数据!DV$2),1)</f>
        <v>0</v>
      </c>
      <c r="BMH4" s="18">
        <f ca="1">OFFSET('表三（录入表）'!$B$6,COLUMN(内置数据!DW$2),1)</f>
        <v>0</v>
      </c>
      <c r="BMI4" s="19"/>
      <c r="BMJ4" s="19"/>
      <c r="BMK4" s="19"/>
      <c r="BML4" s="19"/>
      <c r="BMM4" s="19"/>
      <c r="BMN4" s="19"/>
      <c r="BMO4" s="19"/>
      <c r="BMP4" s="19"/>
      <c r="BMQ4" s="19"/>
      <c r="BMR4" s="19"/>
      <c r="BMS4" s="19"/>
      <c r="BMT4" s="19"/>
      <c r="BMU4" s="19"/>
      <c r="BMV4" s="19"/>
      <c r="BMW4" s="19"/>
      <c r="BMX4" s="19"/>
      <c r="BMY4" s="19"/>
      <c r="BMZ4" s="19"/>
      <c r="BNA4" s="19"/>
      <c r="BNB4" s="19"/>
      <c r="BNC4" s="19"/>
      <c r="BND4" s="19"/>
      <c r="BNE4" s="19"/>
      <c r="BNF4" s="19"/>
      <c r="BNG4" s="19"/>
      <c r="BNH4" s="19"/>
      <c r="BNI4" s="19"/>
      <c r="BNJ4" s="19"/>
      <c r="BNK4" s="19"/>
      <c r="BNL4" s="19"/>
      <c r="BNM4" s="19"/>
      <c r="BNN4" s="19"/>
      <c r="BNO4" s="19"/>
      <c r="BNP4" s="19"/>
      <c r="BNQ4" s="19"/>
      <c r="BNR4" s="19"/>
      <c r="BNS4" s="19"/>
      <c r="BNT4" s="19"/>
      <c r="BNU4" s="19"/>
      <c r="BNV4" s="19"/>
      <c r="BNW4" s="19"/>
      <c r="BNX4" s="19"/>
      <c r="BNY4" s="19"/>
      <c r="BNZ4" s="19"/>
      <c r="BOA4" s="19"/>
      <c r="BOB4" s="19"/>
      <c r="BOC4" s="19"/>
      <c r="BOD4" s="19"/>
      <c r="BOE4" s="19"/>
      <c r="BOF4" s="19"/>
      <c r="BOG4" s="19"/>
      <c r="BOH4" s="19"/>
      <c r="BOI4" s="19"/>
      <c r="BOJ4" s="19"/>
      <c r="BOK4" s="19"/>
      <c r="BOL4" s="19"/>
      <c r="BOM4" s="19"/>
      <c r="BON4" s="19"/>
      <c r="BOO4" s="19"/>
      <c r="BOP4" s="19"/>
      <c r="BOQ4" s="19"/>
      <c r="BOR4" s="19"/>
      <c r="BOS4" s="19"/>
      <c r="BOT4" s="19"/>
      <c r="BOU4" s="19"/>
      <c r="BOV4" s="19"/>
      <c r="BOW4" s="19"/>
      <c r="BOX4" s="19"/>
      <c r="BOY4" s="19"/>
      <c r="BOZ4" s="19"/>
      <c r="BPA4" s="19"/>
      <c r="BPB4" s="19"/>
      <c r="BPC4" s="19"/>
      <c r="BPD4" s="19"/>
      <c r="BPE4" s="19"/>
      <c r="BPF4" s="19"/>
      <c r="BPG4" s="19"/>
      <c r="BPH4" s="19"/>
      <c r="BPI4" s="19"/>
      <c r="BPJ4" s="19"/>
      <c r="BPK4" s="19"/>
      <c r="BPL4" s="19"/>
      <c r="BPM4" s="19"/>
      <c r="BPN4" s="19"/>
      <c r="BPO4" s="19"/>
      <c r="BPP4" s="19"/>
      <c r="BPQ4" s="19"/>
      <c r="BPR4" s="19"/>
      <c r="BPS4" s="19"/>
      <c r="BPT4" s="19"/>
      <c r="BPU4" s="19"/>
      <c r="BPV4" s="19"/>
      <c r="BPW4" s="19"/>
      <c r="BPX4" s="19"/>
      <c r="BPY4" s="19"/>
      <c r="BPZ4" s="19"/>
      <c r="BQA4" s="19"/>
      <c r="BQB4" s="19"/>
      <c r="BQC4" s="19"/>
      <c r="BQD4" s="19"/>
      <c r="BQE4" s="19"/>
      <c r="BQF4" s="19"/>
      <c r="BQG4" s="19"/>
      <c r="BQH4" s="19"/>
      <c r="BQI4" s="19"/>
      <c r="BQJ4" s="19"/>
      <c r="BQK4" s="19"/>
      <c r="BQL4" s="19"/>
      <c r="BQM4" s="19"/>
      <c r="BQN4" s="19"/>
      <c r="BQO4" s="19"/>
      <c r="BQP4" s="19"/>
      <c r="BQQ4" s="19"/>
      <c r="BQR4" s="19"/>
      <c r="BQS4" s="19"/>
      <c r="BQT4" s="19"/>
      <c r="BQU4" s="19"/>
      <c r="BQV4" s="19"/>
      <c r="BQW4" s="19"/>
      <c r="BQX4" s="19"/>
      <c r="BQY4" s="19"/>
      <c r="BQZ4" s="19"/>
      <c r="BRA4" s="19"/>
      <c r="BRB4" s="19"/>
      <c r="BRC4" s="19"/>
      <c r="BRD4" s="19"/>
      <c r="BRE4" s="19"/>
      <c r="BRF4" s="19"/>
      <c r="BRG4" s="19"/>
      <c r="BRH4" s="19"/>
      <c r="BRI4" s="19"/>
      <c r="BRJ4" s="19"/>
      <c r="BRK4" s="19"/>
      <c r="BRL4" s="19"/>
      <c r="BRM4" s="19"/>
      <c r="BRN4" s="19"/>
      <c r="BRO4" s="19"/>
      <c r="BRP4" s="19"/>
      <c r="BRQ4" s="19"/>
      <c r="BRR4" s="19"/>
      <c r="BRS4" s="19"/>
      <c r="BRT4" s="19"/>
      <c r="BRU4" s="19"/>
      <c r="BRV4" s="19"/>
      <c r="BRW4" s="19"/>
      <c r="BRX4" s="19"/>
      <c r="BRY4" s="19"/>
      <c r="BRZ4" s="19"/>
      <c r="BSA4" s="19"/>
      <c r="BSB4" s="19"/>
      <c r="BSC4" s="19"/>
      <c r="BSD4" s="19"/>
      <c r="BSE4" s="19"/>
      <c r="BSF4" s="19"/>
      <c r="BSG4" s="19"/>
      <c r="BSH4" s="19"/>
      <c r="BSI4" s="19"/>
      <c r="BSJ4" s="19"/>
      <c r="BSK4" s="19"/>
      <c r="BSL4" s="19"/>
      <c r="BSM4" s="19"/>
      <c r="BSN4" s="19"/>
      <c r="BSO4" s="19"/>
      <c r="BSP4" s="19"/>
      <c r="BSQ4" s="19"/>
      <c r="BSR4" s="19"/>
      <c r="BSS4" s="19"/>
      <c r="BST4" s="19"/>
      <c r="BSU4" s="19"/>
      <c r="BSV4" s="19"/>
      <c r="BSW4" s="19"/>
      <c r="BSX4" s="19"/>
      <c r="BSY4" s="19"/>
      <c r="BSZ4" s="19"/>
      <c r="BTA4" s="19"/>
      <c r="BTB4" s="19"/>
      <c r="BTC4" s="19"/>
      <c r="BTD4" s="19"/>
      <c r="BTE4" s="19"/>
      <c r="BTF4" s="19"/>
      <c r="BTG4" s="19"/>
      <c r="BTH4" s="19"/>
      <c r="BTI4" s="19"/>
      <c r="BTJ4" s="19"/>
      <c r="BTK4" s="19"/>
      <c r="BTL4" s="19"/>
      <c r="BTM4" s="19"/>
      <c r="BTN4" s="19"/>
      <c r="BTO4" s="19"/>
      <c r="BTP4" s="19"/>
      <c r="BTQ4" s="19"/>
      <c r="BTR4" s="19"/>
      <c r="BTS4" s="19"/>
      <c r="BTT4" s="19"/>
      <c r="BTU4" s="19"/>
      <c r="BTV4" s="19"/>
      <c r="BTW4" s="19"/>
      <c r="BTX4" s="19"/>
      <c r="BTY4" s="19"/>
      <c r="BTZ4" s="19"/>
      <c r="BUA4" s="19"/>
      <c r="BUB4" s="19"/>
      <c r="BUC4" s="19"/>
      <c r="BUD4" s="19"/>
      <c r="BUE4" s="19"/>
      <c r="BUF4" s="19"/>
      <c r="BUG4" s="19"/>
      <c r="BUH4" s="19"/>
      <c r="BUI4" s="19"/>
      <c r="BUJ4" s="19"/>
      <c r="BUK4" s="19"/>
      <c r="BUL4" s="19"/>
      <c r="BUM4" s="19"/>
      <c r="BUN4" s="19"/>
      <c r="BUO4" s="19"/>
      <c r="BUP4" s="19"/>
      <c r="BUQ4" s="19"/>
      <c r="BUR4" s="19"/>
      <c r="BUS4" s="19"/>
      <c r="BUT4" s="19"/>
      <c r="BUU4" s="19"/>
      <c r="BUV4" s="19"/>
      <c r="BUW4" s="19"/>
      <c r="BUX4" s="19"/>
      <c r="BUY4" s="19"/>
      <c r="BUZ4" s="19"/>
      <c r="BVA4" s="19"/>
      <c r="BVB4" s="19"/>
      <c r="BVC4" s="19"/>
      <c r="BVD4" s="19"/>
      <c r="BVE4" s="19"/>
      <c r="BVF4" s="19"/>
      <c r="BVG4" s="19"/>
      <c r="BVH4" s="19"/>
      <c r="BVI4" s="19"/>
      <c r="BVJ4" s="19"/>
      <c r="BVK4" s="19"/>
      <c r="BVL4" s="19"/>
      <c r="BVM4" s="19"/>
      <c r="BVN4" s="19"/>
      <c r="BVO4" s="19"/>
      <c r="BVP4" s="19"/>
      <c r="BVQ4" s="19"/>
      <c r="BVR4" s="19"/>
      <c r="BVS4" s="19"/>
      <c r="BVT4" s="19"/>
      <c r="BVU4" s="19"/>
      <c r="BVV4" s="19"/>
      <c r="BVW4" s="19"/>
      <c r="BVX4" s="19"/>
      <c r="BVY4" s="19"/>
      <c r="BVZ4" s="19"/>
      <c r="BWA4" s="19"/>
      <c r="BWB4" s="19"/>
      <c r="BWC4" s="19"/>
      <c r="BWD4" s="19"/>
      <c r="BWE4" s="19"/>
      <c r="BWF4" s="19"/>
      <c r="BWG4" s="19"/>
      <c r="BWH4" s="19"/>
      <c r="BWI4" s="19"/>
      <c r="BWJ4" s="19"/>
      <c r="BWK4" s="19"/>
      <c r="BWL4" s="19"/>
      <c r="BWM4" s="19"/>
      <c r="BWN4" s="19"/>
      <c r="BWO4" s="19"/>
      <c r="BWP4" s="19"/>
      <c r="BWQ4" s="19"/>
      <c r="BWR4" s="19"/>
      <c r="BWS4" s="19"/>
      <c r="BWT4" s="19"/>
      <c r="BWU4" s="19"/>
      <c r="BWV4" s="19"/>
      <c r="BWW4" s="19"/>
      <c r="BWX4" s="19"/>
      <c r="BWY4" s="19"/>
      <c r="BWZ4" s="19"/>
      <c r="BXA4" s="19"/>
      <c r="BXB4" s="19"/>
      <c r="BXC4" s="19"/>
      <c r="BXD4" s="19"/>
      <c r="BXE4" s="19"/>
      <c r="BXF4" s="19"/>
      <c r="BXG4" s="19"/>
      <c r="BXH4" s="19"/>
      <c r="BXI4" s="19"/>
      <c r="BXJ4" s="19"/>
      <c r="BXK4" s="19"/>
      <c r="BXL4" s="19"/>
      <c r="BXM4" s="19"/>
      <c r="BXN4" s="19"/>
      <c r="BXO4" s="19"/>
      <c r="BXP4" s="19"/>
      <c r="BXQ4" s="19"/>
      <c r="BXR4" s="19"/>
      <c r="BXS4" s="19"/>
      <c r="BXT4" s="19"/>
      <c r="BXU4" s="19"/>
      <c r="BXV4" s="19"/>
      <c r="BXW4" s="19"/>
      <c r="BXX4" s="19"/>
      <c r="BXY4" s="19"/>
      <c r="BXZ4" s="19"/>
      <c r="BYA4" s="19"/>
      <c r="BYB4" s="19"/>
      <c r="BYC4" s="19"/>
      <c r="BYD4" s="19"/>
      <c r="BYE4" s="19"/>
      <c r="BYF4" s="19"/>
      <c r="BYG4" s="19"/>
      <c r="BYH4" s="19"/>
      <c r="BYI4" s="19"/>
      <c r="BYJ4" s="19"/>
      <c r="BYK4" s="19"/>
      <c r="BYL4" s="19"/>
      <c r="BYM4" s="19"/>
      <c r="BYN4" s="19"/>
      <c r="BYO4" s="19"/>
      <c r="BYP4" s="19"/>
      <c r="BYQ4" s="19"/>
      <c r="BYR4" s="19"/>
      <c r="BYS4" s="19"/>
      <c r="BYT4" s="19"/>
      <c r="BYU4" s="19"/>
      <c r="BYV4" s="19"/>
      <c r="BYW4" s="19"/>
      <c r="BYX4" s="19"/>
      <c r="BYY4" s="19"/>
      <c r="BYZ4" s="19"/>
      <c r="BZA4" s="19"/>
      <c r="BZB4" s="19"/>
      <c r="BZC4" s="19"/>
      <c r="BZD4" s="19"/>
      <c r="BZE4" s="19"/>
      <c r="BZF4" s="19"/>
      <c r="BZG4" s="19"/>
      <c r="BZH4" s="19"/>
      <c r="BZI4" s="19"/>
      <c r="BZJ4" s="19"/>
      <c r="BZK4" s="19"/>
      <c r="BZL4" s="19"/>
      <c r="BZM4" s="19"/>
      <c r="BZN4" s="19"/>
      <c r="BZO4" s="19"/>
      <c r="BZP4" s="19"/>
      <c r="BZQ4" s="19"/>
      <c r="BZR4" s="19"/>
      <c r="BZS4" s="19"/>
      <c r="BZT4" s="19"/>
      <c r="BZU4" s="19"/>
      <c r="BZV4" s="19"/>
      <c r="BZW4" s="19"/>
      <c r="BZX4" s="19"/>
      <c r="BZY4" s="19"/>
      <c r="BZZ4" s="19"/>
      <c r="CAA4" s="19"/>
      <c r="CAB4" s="19"/>
      <c r="CAC4" s="19"/>
      <c r="CAD4" s="19"/>
      <c r="CAE4" s="19"/>
      <c r="CAF4" s="19"/>
      <c r="CAG4" s="19"/>
      <c r="CAH4" s="19"/>
      <c r="CAI4" s="19"/>
      <c r="CAJ4" s="19"/>
      <c r="CAK4" s="19"/>
      <c r="CAL4" s="19"/>
      <c r="CAM4" s="19"/>
      <c r="CAN4" s="19"/>
      <c r="CAO4" s="19"/>
      <c r="CAP4" s="19"/>
      <c r="CAQ4" s="19"/>
      <c r="CAR4" s="19"/>
      <c r="CAS4" s="19"/>
      <c r="CAT4" s="19"/>
      <c r="CAU4" s="19"/>
      <c r="CAV4" s="19"/>
      <c r="CAW4" s="19"/>
      <c r="CAX4" s="19"/>
      <c r="CAY4" s="19"/>
      <c r="CAZ4" s="19"/>
      <c r="CBA4" s="19"/>
      <c r="CBB4" s="19"/>
      <c r="CBC4" s="19"/>
      <c r="CBD4" s="19"/>
      <c r="CBE4" s="19"/>
      <c r="CBF4" s="19"/>
      <c r="CBG4" s="19"/>
      <c r="CBH4" s="19"/>
      <c r="CBI4" s="19"/>
      <c r="CBJ4" s="19"/>
      <c r="CBK4" s="19"/>
      <c r="CBL4" s="19"/>
      <c r="CBM4" s="19"/>
      <c r="CBN4" s="19"/>
      <c r="CBO4" s="19"/>
      <c r="CBP4" s="19"/>
      <c r="CBQ4" s="19"/>
      <c r="CBR4" s="19"/>
      <c r="CBS4" s="19"/>
      <c r="CBT4" s="19"/>
      <c r="CBU4" s="19"/>
      <c r="CBV4" s="19"/>
      <c r="CBW4" s="19"/>
      <c r="CBX4" s="19"/>
      <c r="CBY4" s="19"/>
      <c r="CBZ4" s="19"/>
      <c r="CCA4" s="19"/>
      <c r="CCB4" s="19"/>
      <c r="CCC4" s="19"/>
      <c r="CCD4" s="19"/>
      <c r="CCE4" s="19"/>
      <c r="CCF4" s="19"/>
      <c r="CCG4" s="19"/>
      <c r="CCH4" s="19"/>
      <c r="CCI4" s="19"/>
      <c r="CCJ4" s="19"/>
      <c r="CCK4" s="19"/>
      <c r="CCL4" s="19"/>
      <c r="CCM4" s="19"/>
      <c r="CCN4" s="19"/>
      <c r="CCO4" s="19"/>
      <c r="CCP4" s="19"/>
      <c r="CCQ4" s="19"/>
      <c r="CCR4" s="19"/>
      <c r="CCS4" s="19"/>
      <c r="CCT4" s="19"/>
      <c r="CCU4" s="19"/>
      <c r="CCV4" s="19"/>
      <c r="CCW4" s="19"/>
      <c r="CCX4" s="19"/>
      <c r="CCY4" s="19"/>
      <c r="CCZ4" s="19"/>
      <c r="CDA4" s="19"/>
      <c r="CDB4" s="19"/>
      <c r="CDC4" s="19"/>
      <c r="CDD4" s="19"/>
      <c r="CDE4" s="19"/>
      <c r="CDF4" s="19"/>
      <c r="CDG4" s="19"/>
      <c r="CDH4" s="19"/>
      <c r="CDI4" s="19"/>
      <c r="CDJ4" s="19"/>
      <c r="CDK4" s="19"/>
      <c r="CDL4" s="19"/>
      <c r="CDM4" s="19"/>
      <c r="CDN4" s="19"/>
      <c r="CDO4" s="19"/>
      <c r="CDP4" s="19"/>
      <c r="CDQ4" s="19"/>
      <c r="CDR4" s="19"/>
      <c r="CDS4" s="19"/>
      <c r="CDT4" s="19"/>
      <c r="CDU4" s="19"/>
      <c r="CDV4" s="19"/>
      <c r="CDW4" s="19"/>
      <c r="CDX4" s="19"/>
      <c r="CDY4" s="19"/>
      <c r="CDZ4" s="19"/>
      <c r="CEA4" s="19"/>
      <c r="CEB4" s="19"/>
      <c r="CEC4" s="19"/>
      <c r="CED4" s="19"/>
      <c r="CEE4" s="19"/>
      <c r="CEF4" s="19"/>
      <c r="CEG4" s="19"/>
      <c r="CEH4" s="19"/>
      <c r="CEI4" s="19"/>
      <c r="CEJ4" s="19"/>
      <c r="CEK4" s="19"/>
      <c r="CEL4" s="19"/>
      <c r="CEM4" s="19"/>
      <c r="CEN4" s="19"/>
      <c r="CEO4" s="19"/>
      <c r="CEP4" s="19"/>
      <c r="CEQ4" s="19"/>
      <c r="CER4" s="19"/>
      <c r="CES4" s="19"/>
      <c r="CET4" s="19"/>
      <c r="CEU4" s="19"/>
      <c r="CEV4" s="19"/>
      <c r="CEW4" s="19"/>
      <c r="CEX4" s="19"/>
      <c r="CEY4" s="19"/>
      <c r="CEZ4" s="19"/>
      <c r="CFA4" s="19"/>
      <c r="CFB4" s="19"/>
      <c r="CFC4" s="19"/>
      <c r="CFD4" s="19"/>
      <c r="CFE4" s="19"/>
      <c r="CFF4" s="19"/>
      <c r="CFG4" s="19"/>
      <c r="CFH4" s="19"/>
      <c r="CFI4" s="19"/>
      <c r="CFJ4" s="19"/>
      <c r="CFK4" s="19"/>
      <c r="CFL4" s="19"/>
      <c r="CFM4" s="19"/>
      <c r="CFN4" s="19"/>
      <c r="CFO4" s="19"/>
      <c r="CFP4" s="19"/>
      <c r="CFQ4" s="19"/>
      <c r="CFR4" s="19"/>
      <c r="CFS4" s="19"/>
      <c r="CFT4" s="19"/>
      <c r="CFU4" s="19"/>
      <c r="CFV4" s="19"/>
      <c r="CFW4" s="19"/>
      <c r="CFX4" s="19"/>
      <c r="CFY4" s="19"/>
      <c r="CFZ4" s="19"/>
      <c r="CGA4" s="19"/>
      <c r="CGB4" s="19"/>
      <c r="CGC4" s="19"/>
      <c r="CGD4" s="19"/>
      <c r="CGE4" s="19"/>
      <c r="CGF4" s="19"/>
      <c r="CGG4" s="19"/>
      <c r="CGH4" s="19"/>
      <c r="CGI4" s="19"/>
      <c r="CGJ4" s="19"/>
      <c r="CGK4" s="19"/>
      <c r="CGL4" s="19"/>
      <c r="CGM4" s="19"/>
      <c r="CGN4" s="19"/>
      <c r="CGO4" s="19"/>
      <c r="CGP4" s="19"/>
      <c r="CGQ4" s="19"/>
      <c r="CGR4" s="19"/>
      <c r="CGS4" s="19"/>
      <c r="CGT4" s="19"/>
      <c r="CGU4" s="19"/>
      <c r="CGV4" s="19"/>
      <c r="CGW4" s="19"/>
      <c r="CGX4" s="19"/>
      <c r="CGY4" s="19"/>
      <c r="CGZ4" s="19"/>
      <c r="CHA4" s="19"/>
      <c r="CHB4" s="19"/>
      <c r="CHC4" s="19"/>
      <c r="CHD4" s="19"/>
      <c r="CHE4" s="19"/>
      <c r="CHF4" s="19"/>
      <c r="CHG4" s="19"/>
      <c r="CHH4" s="19"/>
      <c r="CHI4" s="19"/>
      <c r="CHJ4" s="19"/>
      <c r="CHK4" s="19"/>
      <c r="CHL4" s="19"/>
      <c r="CHM4" s="19"/>
      <c r="CHN4" s="19"/>
      <c r="CHO4" s="19"/>
      <c r="CHP4" s="19"/>
      <c r="CHQ4" s="19"/>
      <c r="CHR4" s="19"/>
      <c r="CHS4" s="19"/>
      <c r="CHT4" s="19"/>
      <c r="CHU4" s="19"/>
      <c r="CHV4" s="19"/>
      <c r="CHW4" s="19"/>
      <c r="CHX4" s="19"/>
      <c r="CHY4" s="19"/>
      <c r="CHZ4" s="19"/>
      <c r="CIA4" s="19"/>
      <c r="CIB4" s="19"/>
      <c r="CIC4" s="19"/>
      <c r="CID4" s="19"/>
      <c r="CIE4" s="19"/>
      <c r="CIF4" s="19"/>
      <c r="CIG4" s="19"/>
      <c r="CIH4" s="19"/>
      <c r="CII4" s="19"/>
      <c r="CIJ4" s="19"/>
      <c r="CIK4" s="19"/>
      <c r="CIL4" s="19"/>
      <c r="CIM4" s="19"/>
      <c r="CIN4" s="19"/>
      <c r="CIO4" s="19"/>
      <c r="CIP4" s="19"/>
      <c r="CIQ4" s="19"/>
      <c r="CIR4" s="19"/>
      <c r="CIS4" s="19"/>
      <c r="CIT4" s="19"/>
      <c r="CIU4" s="19"/>
      <c r="CIV4" s="19"/>
      <c r="CIW4" s="19"/>
      <c r="CIX4" s="19"/>
      <c r="CIY4" s="19"/>
      <c r="CIZ4" s="19"/>
      <c r="CJA4" s="19"/>
      <c r="CJB4" s="19"/>
      <c r="CJC4" s="19"/>
      <c r="CJD4" s="19"/>
      <c r="CJE4" s="19"/>
      <c r="CJF4" s="19"/>
      <c r="CJG4" s="19"/>
      <c r="CJH4" s="19"/>
      <c r="CJI4" s="19"/>
      <c r="CJJ4" s="19"/>
      <c r="CJK4" s="19"/>
      <c r="CJL4" s="19"/>
      <c r="CJM4" s="19"/>
      <c r="CJN4" s="19"/>
      <c r="CJO4" s="19"/>
      <c r="CJP4" s="19"/>
      <c r="CJQ4" s="19"/>
      <c r="CJR4" s="19"/>
      <c r="CJS4" s="19"/>
      <c r="CJT4" s="19"/>
      <c r="CJU4" s="19"/>
      <c r="CJV4" s="19"/>
      <c r="CJW4" s="19"/>
      <c r="CJX4" s="19"/>
      <c r="CJY4" s="19"/>
      <c r="CJZ4" s="19"/>
      <c r="CKA4" s="19"/>
      <c r="CKB4" s="19"/>
      <c r="CKC4" s="19"/>
      <c r="CKD4" s="19"/>
      <c r="CKE4" s="19"/>
      <c r="CKF4" s="19"/>
      <c r="CKG4" s="19"/>
      <c r="CKH4" s="19"/>
      <c r="CKI4" s="19"/>
      <c r="CKJ4" s="19"/>
      <c r="CKK4" s="19"/>
      <c r="CKL4" s="19"/>
      <c r="CKM4" s="19"/>
      <c r="CKN4" s="19"/>
      <c r="CKO4" s="19"/>
      <c r="CKP4" s="19"/>
      <c r="CKQ4" s="19"/>
      <c r="CKR4" s="19"/>
      <c r="CKS4" s="19"/>
      <c r="CKT4" s="19"/>
      <c r="CKU4" s="19"/>
      <c r="CKV4" s="19"/>
      <c r="CKW4" s="19"/>
      <c r="CKX4" s="19"/>
      <c r="CKY4" s="19"/>
      <c r="CKZ4" s="19"/>
      <c r="CLA4" s="19"/>
      <c r="CLB4" s="19"/>
      <c r="CLC4" s="19"/>
      <c r="CLD4" s="19"/>
      <c r="CLE4" s="19"/>
      <c r="CLF4" s="19"/>
      <c r="CLG4" s="19"/>
      <c r="CLH4" s="19"/>
      <c r="CLI4" s="19"/>
      <c r="CLJ4" s="19"/>
      <c r="CLK4" s="19"/>
      <c r="CLL4" s="19"/>
      <c r="CLM4" s="19"/>
      <c r="CLN4" s="19"/>
      <c r="CLO4" s="19"/>
      <c r="CLP4" s="19"/>
      <c r="CLQ4" s="19"/>
      <c r="CLR4" s="19"/>
      <c r="CLS4" s="19"/>
      <c r="CLT4" s="19"/>
      <c r="CLU4" s="19"/>
      <c r="CLV4" s="19"/>
      <c r="CLW4" s="19"/>
      <c r="CLX4" s="19"/>
      <c r="CLY4" s="19"/>
      <c r="CLZ4" s="19"/>
      <c r="CMA4" s="19"/>
      <c r="CMB4" s="19"/>
      <c r="CMC4" s="19"/>
      <c r="CMD4" s="19"/>
      <c r="CME4" s="19"/>
      <c r="CMF4" s="19"/>
      <c r="CMG4" s="19"/>
      <c r="CMH4" s="19"/>
      <c r="CMI4" s="19"/>
      <c r="CMJ4" s="19"/>
      <c r="CMK4" s="19"/>
      <c r="CML4" s="19"/>
      <c r="CMM4" s="19"/>
      <c r="CMN4" s="19"/>
      <c r="CMO4" s="19"/>
      <c r="CMP4" s="19"/>
      <c r="CMQ4" s="19"/>
      <c r="CMR4" s="19"/>
      <c r="CMS4" s="19"/>
      <c r="CMT4" s="19"/>
      <c r="CMU4" s="19"/>
      <c r="CMV4" s="19"/>
      <c r="CMW4" s="19"/>
      <c r="CMX4" s="19"/>
      <c r="CMY4" s="19"/>
      <c r="CMZ4" s="19"/>
      <c r="CNA4" s="19"/>
      <c r="CNB4" s="19"/>
      <c r="CNC4" s="19"/>
      <c r="CND4" s="19"/>
      <c r="CNE4" s="19"/>
      <c r="CNF4" s="19"/>
      <c r="CNG4" s="19"/>
      <c r="CNH4" s="19"/>
      <c r="CNI4" s="19"/>
      <c r="CNJ4" s="19"/>
      <c r="CNK4" s="19"/>
      <c r="CNL4" s="19"/>
      <c r="CNM4" s="19"/>
      <c r="CNN4" s="19"/>
      <c r="CNO4" s="19"/>
      <c r="CNP4" s="19"/>
      <c r="CNQ4" s="19"/>
      <c r="CNR4" s="19"/>
      <c r="CNS4" s="19"/>
      <c r="CNT4" s="19"/>
      <c r="CNU4" s="19"/>
      <c r="CNV4" s="19"/>
      <c r="CNW4" s="19"/>
      <c r="CNX4" s="19"/>
      <c r="CNY4" s="19"/>
      <c r="CNZ4" s="19"/>
      <c r="COA4" s="19"/>
      <c r="COB4" s="19"/>
      <c r="COC4" s="19"/>
      <c r="COD4" s="19"/>
      <c r="COE4" s="19"/>
      <c r="COF4" s="19"/>
      <c r="COG4" s="19"/>
      <c r="COH4" s="19"/>
      <c r="COI4" s="19"/>
      <c r="COJ4" s="19"/>
      <c r="COK4" s="19"/>
      <c r="COL4" s="19"/>
      <c r="COM4" s="19"/>
      <c r="CON4" s="19"/>
      <c r="COO4" s="19"/>
      <c r="COP4" s="19"/>
      <c r="COQ4" s="19"/>
      <c r="COR4" s="19"/>
      <c r="COS4" s="19"/>
      <c r="COT4" s="19"/>
      <c r="COU4" s="19"/>
      <c r="COV4" s="19"/>
      <c r="COW4" s="19"/>
      <c r="COX4" s="19"/>
      <c r="COY4" s="19"/>
      <c r="COZ4" s="19"/>
      <c r="CPA4" s="19"/>
      <c r="CPB4" s="19"/>
      <c r="CPC4" s="19"/>
      <c r="CPD4" s="19"/>
      <c r="CPE4" s="19"/>
      <c r="CPF4" s="19"/>
      <c r="CPG4" s="19"/>
      <c r="CPH4" s="19"/>
      <c r="CPI4" s="19"/>
      <c r="CPJ4" s="19"/>
      <c r="CPK4" s="19"/>
      <c r="CPL4" s="19"/>
      <c r="CPM4" s="19"/>
      <c r="CPN4" s="19"/>
      <c r="CPO4" s="19"/>
      <c r="CPP4" s="19"/>
      <c r="CPQ4" s="19"/>
      <c r="CPR4" s="19"/>
      <c r="CPS4" s="19"/>
      <c r="CPT4" s="19"/>
      <c r="CPU4" s="19"/>
      <c r="CPV4" s="19"/>
      <c r="CPW4" s="19"/>
      <c r="CPX4" s="19"/>
      <c r="CPY4" s="19"/>
      <c r="CPZ4" s="19"/>
      <c r="CQA4" s="19"/>
      <c r="CQB4" s="19"/>
      <c r="CQC4" s="19"/>
      <c r="CQD4" s="19"/>
      <c r="CQE4" s="19"/>
      <c r="CQF4" s="19"/>
      <c r="CQG4" s="19"/>
      <c r="CQH4" s="19"/>
      <c r="CQI4" s="19"/>
      <c r="CQJ4" s="19"/>
      <c r="CQK4" s="19"/>
      <c r="CQL4" s="19"/>
      <c r="CQM4" s="19"/>
      <c r="CQN4" s="19"/>
      <c r="CQO4" s="19"/>
      <c r="CQP4" s="19"/>
      <c r="CQQ4" s="19"/>
      <c r="CQR4" s="19"/>
      <c r="CQS4" s="19"/>
      <c r="CQT4" s="19"/>
      <c r="CQU4" s="19"/>
      <c r="CQV4" s="19"/>
      <c r="CQW4" s="19"/>
      <c r="CQX4" s="19"/>
      <c r="CQY4" s="19"/>
      <c r="CQZ4" s="19"/>
      <c r="CRA4" s="19"/>
      <c r="CRB4" s="19"/>
      <c r="CRC4" s="19"/>
      <c r="CRD4" s="19"/>
      <c r="CRE4" s="19"/>
      <c r="CRF4" s="19"/>
      <c r="CRG4" s="19"/>
      <c r="CRH4" s="19"/>
      <c r="CRI4" s="19"/>
      <c r="CRJ4" s="19"/>
      <c r="CRK4" s="19"/>
      <c r="CRL4" s="19"/>
      <c r="CRM4" s="19"/>
      <c r="CRN4" s="19"/>
      <c r="CRO4" s="19"/>
      <c r="CRP4" s="19"/>
      <c r="CRQ4" s="19"/>
      <c r="CRR4" s="19"/>
      <c r="CRS4" s="19"/>
      <c r="CRT4" s="19"/>
      <c r="CRU4" s="19"/>
      <c r="CRV4" s="19"/>
      <c r="CRW4" s="19"/>
      <c r="CRX4" s="19"/>
      <c r="CRY4" s="19"/>
      <c r="CRZ4" s="19"/>
      <c r="CSA4" s="19"/>
      <c r="CSB4" s="19"/>
      <c r="CSC4" s="19"/>
      <c r="CSD4" s="19"/>
      <c r="CSE4" s="19"/>
      <c r="CSF4" s="19"/>
      <c r="CSG4" s="19"/>
      <c r="CSH4" s="19"/>
      <c r="CSI4" s="19"/>
      <c r="CSJ4" s="19"/>
      <c r="CSK4" s="19"/>
      <c r="CSL4" s="19"/>
      <c r="CSM4" s="19"/>
      <c r="CSN4" s="19"/>
      <c r="CSO4" s="19"/>
      <c r="CSP4" s="19"/>
      <c r="CSQ4" s="19"/>
      <c r="CSR4" s="19"/>
      <c r="CSS4" s="19"/>
      <c r="CST4" s="19"/>
      <c r="CSU4" s="19"/>
      <c r="CSV4" s="19"/>
      <c r="CSW4" s="19"/>
      <c r="CSX4" s="19"/>
      <c r="CSY4" s="19"/>
      <c r="CSZ4" s="19"/>
      <c r="CTA4" s="19"/>
      <c r="CTB4" s="19"/>
      <c r="CTC4" s="19"/>
      <c r="CTD4" s="19"/>
      <c r="CTE4" s="19"/>
      <c r="CTF4" s="19"/>
      <c r="CTG4" s="19"/>
      <c r="CTH4" s="19"/>
      <c r="CTI4" s="19"/>
      <c r="CTJ4" s="19"/>
      <c r="CTK4" s="19"/>
      <c r="CTL4" s="19"/>
      <c r="CTM4" s="19"/>
      <c r="CTN4" s="19"/>
      <c r="CTO4" s="19"/>
      <c r="CTP4" s="19"/>
      <c r="CTQ4" s="19"/>
      <c r="CTR4" s="19"/>
      <c r="CTS4" s="19"/>
      <c r="CTT4" s="19"/>
      <c r="CTU4" s="19"/>
      <c r="CTV4" s="19"/>
      <c r="CTW4" s="19"/>
      <c r="CTX4" s="19"/>
      <c r="CTY4" s="19"/>
      <c r="CTZ4" s="19"/>
      <c r="CUA4" s="19"/>
      <c r="CUB4" s="19"/>
      <c r="CUC4" s="19"/>
      <c r="CUD4" s="19"/>
      <c r="CUE4" s="19"/>
      <c r="CUF4" s="19"/>
      <c r="CUG4" s="19"/>
      <c r="CUH4" s="19"/>
      <c r="CUI4" s="19"/>
      <c r="CUJ4" s="19"/>
      <c r="CUK4" s="19"/>
      <c r="CUL4" s="19"/>
      <c r="CUM4" s="19"/>
      <c r="CUN4" s="19"/>
      <c r="CUO4" s="19"/>
      <c r="CUP4" s="19"/>
      <c r="CUQ4" s="19"/>
      <c r="CUR4" s="19"/>
      <c r="CUS4" s="19"/>
      <c r="CUT4" s="19"/>
      <c r="CUU4" s="19"/>
      <c r="CUV4" s="19"/>
      <c r="CUW4" s="19"/>
      <c r="CUX4" s="19"/>
      <c r="CUY4" s="19"/>
      <c r="CUZ4" s="19"/>
      <c r="CVA4" s="19"/>
      <c r="CVB4" s="19"/>
      <c r="CVC4" s="19"/>
      <c r="CVD4" s="19"/>
      <c r="CVE4" s="19"/>
      <c r="CVF4" s="19"/>
      <c r="CVG4" s="19"/>
      <c r="CVH4" s="19"/>
      <c r="CVI4" s="19"/>
      <c r="CVJ4" s="19"/>
      <c r="CVK4" s="19"/>
      <c r="CVL4" s="19"/>
      <c r="CVM4" s="19"/>
      <c r="CVN4" s="19"/>
      <c r="CVO4" s="19"/>
      <c r="CVP4" s="19"/>
      <c r="CVQ4" s="19"/>
      <c r="CVR4" s="19"/>
      <c r="CVS4" s="19"/>
      <c r="CVT4" s="19"/>
      <c r="CVU4" s="19"/>
      <c r="CVV4" s="19"/>
      <c r="CVW4" s="19"/>
      <c r="CVX4" s="19"/>
      <c r="CVY4" s="19"/>
      <c r="CVZ4" s="19"/>
      <c r="CWA4" s="19"/>
      <c r="CWB4" s="19"/>
      <c r="CWC4" s="19"/>
      <c r="CWD4" s="19"/>
      <c r="CWE4" s="19"/>
      <c r="CWF4" s="19"/>
      <c r="CWG4" s="19"/>
      <c r="CWH4" s="19"/>
      <c r="CWI4" s="19"/>
      <c r="CWJ4" s="19"/>
      <c r="CWK4" s="19"/>
      <c r="CWL4" s="19"/>
      <c r="CWM4" s="19"/>
      <c r="CWN4" s="19"/>
      <c r="CWO4" s="19"/>
      <c r="CWP4" s="19"/>
      <c r="CWQ4" s="19"/>
      <c r="CWR4" s="19"/>
      <c r="CWS4" s="19"/>
      <c r="CWT4" s="19"/>
      <c r="CWU4" s="19"/>
      <c r="CWV4" s="19"/>
      <c r="CWW4" s="19"/>
      <c r="CWX4" s="19"/>
      <c r="CWY4" s="19"/>
      <c r="CWZ4" s="19"/>
      <c r="CXA4" s="19"/>
      <c r="CXB4" s="19"/>
      <c r="CXC4" s="19"/>
      <c r="CXD4" s="19"/>
      <c r="CXE4" s="19"/>
      <c r="CXF4" s="19"/>
      <c r="CXG4" s="19"/>
      <c r="CXH4" s="19"/>
      <c r="CXI4" s="19"/>
      <c r="CXJ4" s="19"/>
      <c r="CXK4" s="19"/>
      <c r="CXL4" s="19"/>
      <c r="CXM4" s="19"/>
      <c r="CXN4" s="19"/>
      <c r="CXO4" s="19"/>
      <c r="CXP4" s="19"/>
      <c r="CXQ4" s="19"/>
      <c r="CXR4" s="19"/>
      <c r="CXS4" s="19"/>
      <c r="CXT4" s="19"/>
      <c r="CXU4" s="19"/>
      <c r="CXV4" s="19"/>
      <c r="CXW4" s="19"/>
      <c r="CXX4" s="19"/>
      <c r="CXY4" s="19"/>
      <c r="CXZ4" s="19"/>
      <c r="CYA4" s="19"/>
      <c r="CYB4" s="19"/>
      <c r="CYC4" s="19"/>
      <c r="CYD4" s="19"/>
      <c r="CYE4" s="19"/>
      <c r="CYF4" s="19"/>
      <c r="CYG4" s="19"/>
      <c r="CYH4" s="19"/>
      <c r="CYI4" s="19"/>
      <c r="CYJ4" s="19"/>
      <c r="CYK4" s="19"/>
      <c r="CYL4" s="19"/>
      <c r="CYM4" s="19"/>
      <c r="CYN4" s="19"/>
      <c r="CYO4" s="19"/>
      <c r="CYP4" s="19"/>
      <c r="CYQ4" s="19"/>
      <c r="CYR4" s="19"/>
      <c r="CYS4" s="19"/>
      <c r="CYT4" s="19"/>
      <c r="CYU4" s="19"/>
      <c r="CYV4" s="19"/>
      <c r="CYW4" s="19"/>
      <c r="CYX4" s="19"/>
      <c r="CYY4" s="19"/>
      <c r="CYZ4" s="19"/>
      <c r="CZA4" s="19"/>
      <c r="CZB4" s="19"/>
      <c r="CZC4" s="19"/>
      <c r="CZD4" s="19"/>
      <c r="CZE4" s="19"/>
      <c r="CZF4" s="19"/>
      <c r="CZG4" s="19"/>
      <c r="CZH4" s="19"/>
      <c r="CZI4" s="19"/>
      <c r="CZJ4" s="19"/>
      <c r="CZK4" s="19"/>
      <c r="CZL4" s="19"/>
      <c r="CZM4" s="19"/>
      <c r="CZN4" s="19"/>
      <c r="CZO4" s="19"/>
      <c r="CZP4" s="19"/>
      <c r="CZQ4" s="19"/>
      <c r="CZR4" s="19"/>
      <c r="CZS4" s="19"/>
      <c r="CZT4" s="19"/>
      <c r="CZU4" s="19"/>
      <c r="CZV4" s="19"/>
      <c r="CZW4" s="19"/>
      <c r="CZX4" s="19"/>
      <c r="CZY4" s="19"/>
      <c r="CZZ4" s="19"/>
      <c r="DAA4" s="19"/>
      <c r="DAB4" s="19"/>
      <c r="DAC4" s="19"/>
      <c r="DAD4" s="19"/>
      <c r="DAE4" s="19"/>
      <c r="DAF4" s="19"/>
      <c r="DAG4" s="19"/>
      <c r="DAH4" s="19"/>
      <c r="DAI4" s="19"/>
      <c r="DAJ4" s="19"/>
      <c r="DAK4" s="19"/>
      <c r="DAL4" s="19"/>
      <c r="DAM4" s="19"/>
      <c r="DAN4" s="19"/>
      <c r="DAO4" s="19"/>
      <c r="DAP4" s="19"/>
      <c r="DAQ4" s="19"/>
      <c r="DAR4" s="19"/>
      <c r="DAS4" s="19"/>
      <c r="DAT4" s="19"/>
      <c r="DAU4" s="19"/>
      <c r="DAV4" s="19"/>
      <c r="DAW4" s="19"/>
      <c r="DAX4" s="19"/>
      <c r="DAY4" s="19"/>
      <c r="DAZ4" s="19"/>
      <c r="DBA4" s="19"/>
      <c r="DBB4" s="19"/>
      <c r="DBC4" s="19"/>
      <c r="DBD4" s="19"/>
      <c r="DBE4" s="19"/>
      <c r="DBF4" s="19"/>
      <c r="DBG4" s="19"/>
      <c r="DBH4" s="19"/>
      <c r="DBI4" s="19"/>
      <c r="DBJ4" s="19"/>
      <c r="DBK4" s="19"/>
      <c r="DBL4" s="19"/>
      <c r="DBM4" s="19"/>
      <c r="DBN4" s="19"/>
      <c r="DBO4" s="19"/>
      <c r="DBP4" s="19"/>
      <c r="DBQ4" s="19"/>
      <c r="DBR4" s="19"/>
      <c r="DBS4" s="19"/>
      <c r="DBT4" s="19"/>
      <c r="DBU4" s="19"/>
      <c r="DBV4" s="19"/>
      <c r="DBW4" s="19"/>
      <c r="DBX4" s="19"/>
      <c r="DBY4" s="19"/>
      <c r="DBZ4" s="19"/>
      <c r="DCA4" s="19"/>
      <c r="DCB4" s="19"/>
      <c r="DCC4" s="19"/>
      <c r="DCD4" s="19"/>
      <c r="DCE4" s="19"/>
      <c r="DCF4" s="19"/>
      <c r="DCG4" s="19"/>
      <c r="DCH4" s="19"/>
      <c r="DCI4" s="19"/>
      <c r="DCJ4" s="19"/>
      <c r="DCK4" s="19"/>
      <c r="DCL4" s="19"/>
      <c r="DCM4" s="19"/>
      <c r="DCN4" s="19"/>
      <c r="DCO4" s="19"/>
      <c r="DCP4" s="19"/>
      <c r="DCQ4" s="19"/>
      <c r="DCR4" s="19"/>
      <c r="DCS4" s="19"/>
      <c r="DCT4" s="19"/>
      <c r="DCU4" s="19"/>
      <c r="DCV4" s="19"/>
      <c r="DCW4" s="19"/>
      <c r="DCX4" s="19"/>
      <c r="DCY4" s="19"/>
      <c r="DCZ4" s="19"/>
      <c r="DDA4" s="19"/>
      <c r="DDB4" s="19"/>
      <c r="DDC4" s="19"/>
      <c r="DDD4" s="19"/>
      <c r="DDE4" s="19"/>
      <c r="DDF4" s="19"/>
      <c r="DDG4" s="19"/>
      <c r="DDH4" s="19"/>
      <c r="DDI4" s="19"/>
      <c r="DDJ4" s="19"/>
      <c r="DDK4" s="19"/>
      <c r="DDL4" s="19"/>
      <c r="DDM4" s="19"/>
      <c r="DDN4" s="19"/>
      <c r="DDO4" s="19"/>
      <c r="DDP4" s="19"/>
      <c r="DDQ4" s="19"/>
      <c r="DDR4" s="19"/>
      <c r="DDS4" s="19"/>
      <c r="DDT4" s="19"/>
      <c r="DDU4" s="19"/>
      <c r="DDV4" s="19"/>
      <c r="DDW4" s="19"/>
      <c r="DDX4" s="19"/>
      <c r="DDY4" s="19"/>
      <c r="DDZ4" s="19"/>
      <c r="DEA4" s="19"/>
      <c r="DEB4" s="19"/>
      <c r="DEC4" s="19"/>
      <c r="DED4" s="19"/>
      <c r="DEE4" s="19"/>
      <c r="DEF4" s="19"/>
      <c r="DEG4" s="19"/>
      <c r="DEH4" s="19"/>
      <c r="DEI4" s="19"/>
      <c r="DEJ4" s="19"/>
      <c r="DEK4" s="19"/>
      <c r="DEL4" s="19"/>
      <c r="DEM4" s="19"/>
      <c r="DEN4" s="19"/>
      <c r="DEO4" s="19"/>
      <c r="DEP4" s="19"/>
      <c r="DEQ4" s="19"/>
      <c r="DER4" s="19"/>
      <c r="DES4" s="19"/>
      <c r="DET4" s="19"/>
      <c r="DEU4" s="19"/>
      <c r="DEV4" s="19"/>
      <c r="DEW4" s="19"/>
      <c r="DEX4" s="19"/>
      <c r="DEY4" s="19"/>
      <c r="DEZ4" s="19"/>
      <c r="DFA4" s="19"/>
      <c r="DFB4" s="19"/>
      <c r="DFC4" s="19"/>
      <c r="DFD4" s="19"/>
      <c r="DFE4" s="19"/>
      <c r="DFF4" s="19"/>
      <c r="DFG4" s="19"/>
      <c r="DFH4" s="19"/>
      <c r="DFI4" s="19"/>
      <c r="DFJ4" s="19"/>
      <c r="DFK4" s="19"/>
      <c r="DFL4" s="19"/>
      <c r="DFM4" s="19"/>
      <c r="DFN4" s="19"/>
      <c r="DFO4" s="19"/>
      <c r="DFP4" s="19"/>
      <c r="DFQ4" s="19"/>
      <c r="DFR4" s="19"/>
      <c r="DFS4" s="19"/>
      <c r="DFT4" s="19"/>
      <c r="DFU4" s="19"/>
      <c r="DFV4" s="19"/>
      <c r="DFW4" s="19"/>
      <c r="DFX4" s="19"/>
      <c r="DFY4" s="19"/>
      <c r="DFZ4" s="19"/>
      <c r="DGA4" s="19"/>
      <c r="DGB4" s="19"/>
      <c r="DGC4" s="19"/>
      <c r="DGD4" s="19"/>
      <c r="DGE4" s="19"/>
      <c r="DGF4" s="19"/>
      <c r="DGG4" s="19"/>
      <c r="DGH4" s="19"/>
      <c r="DGI4" s="19"/>
      <c r="DGJ4" s="19"/>
      <c r="DGK4" s="19"/>
      <c r="DGL4" s="19"/>
      <c r="DGM4" s="19"/>
      <c r="DGN4" s="19"/>
      <c r="DGO4" s="19"/>
      <c r="DGP4" s="19"/>
      <c r="DGQ4" s="19"/>
      <c r="DGR4" s="19"/>
      <c r="DGS4" s="19"/>
      <c r="DGT4" s="19"/>
      <c r="DGU4" s="19"/>
      <c r="DGV4" s="19"/>
      <c r="DGW4" s="19"/>
      <c r="DGX4" s="19"/>
      <c r="DGY4" s="19"/>
      <c r="DGZ4" s="19"/>
      <c r="DHA4" s="19"/>
      <c r="DHB4" s="19"/>
      <c r="DHC4" s="19"/>
      <c r="DHD4" s="19"/>
      <c r="DHE4" s="19"/>
      <c r="DHF4" s="19"/>
      <c r="DHG4" s="19"/>
      <c r="DHH4" s="19"/>
      <c r="DHI4" s="19"/>
      <c r="DHJ4" s="19"/>
      <c r="DHK4" s="19"/>
      <c r="DHL4" s="19"/>
      <c r="DHM4" s="19"/>
      <c r="DHN4" s="19"/>
      <c r="DHO4" s="19"/>
      <c r="DHP4" s="19"/>
      <c r="DHQ4" s="19"/>
      <c r="DHR4" s="19"/>
      <c r="DHS4" s="19"/>
      <c r="DHT4" s="19"/>
      <c r="DHU4" s="19"/>
      <c r="DHV4" s="19"/>
      <c r="DHW4" s="19"/>
      <c r="DHX4" s="19"/>
      <c r="DHY4" s="19"/>
      <c r="DHZ4" s="19"/>
      <c r="DIA4" s="19"/>
      <c r="DIB4" s="19"/>
      <c r="DIC4" s="19"/>
      <c r="DID4" s="19"/>
      <c r="DIE4" s="19"/>
      <c r="DIF4" s="19"/>
      <c r="DIG4" s="19"/>
      <c r="DIH4" s="19"/>
      <c r="DII4" s="19"/>
      <c r="DIJ4" s="19"/>
      <c r="DIK4" s="19"/>
      <c r="DIL4" s="19"/>
      <c r="DIM4" s="19"/>
      <c r="DIN4" s="19"/>
      <c r="DIO4" s="19"/>
      <c r="DIP4" s="19"/>
      <c r="DIQ4" s="19"/>
      <c r="DIR4" s="19"/>
      <c r="DIS4" s="19"/>
      <c r="DIT4" s="19"/>
      <c r="DIU4" s="19"/>
      <c r="DIV4" s="19"/>
      <c r="DIW4" s="19"/>
      <c r="DIX4" s="19"/>
      <c r="DIY4" s="19"/>
      <c r="DIZ4" s="19"/>
      <c r="DJA4" s="19"/>
      <c r="DJB4" s="19"/>
      <c r="DJC4" s="19"/>
      <c r="DJD4" s="19"/>
      <c r="DJE4" s="19"/>
      <c r="DJF4" s="19"/>
      <c r="DJG4" s="19"/>
      <c r="DJH4" s="19"/>
      <c r="DJI4" s="19"/>
      <c r="DJJ4" s="19"/>
      <c r="DJK4" s="19"/>
      <c r="DJL4" s="19"/>
      <c r="DJM4" s="19"/>
      <c r="DJN4" s="19"/>
      <c r="DJO4" s="19"/>
      <c r="DJP4" s="19"/>
      <c r="DJQ4" s="19"/>
      <c r="DJR4" s="19"/>
      <c r="DJS4" s="19"/>
      <c r="DJT4" s="19"/>
      <c r="DJU4" s="19"/>
      <c r="DJV4" s="19"/>
      <c r="DJW4" s="19"/>
      <c r="DJX4" s="19"/>
      <c r="DJY4" s="19"/>
      <c r="DJZ4" s="19"/>
      <c r="DKA4" s="19"/>
      <c r="DKB4" s="19"/>
      <c r="DKC4" s="19"/>
      <c r="DKD4" s="19"/>
      <c r="DKE4" s="19"/>
      <c r="DKF4" s="19"/>
      <c r="DKG4" s="19"/>
      <c r="DKH4" s="19"/>
      <c r="DKI4" s="19"/>
      <c r="DKJ4" s="19"/>
      <c r="DKK4" s="19"/>
      <c r="DKL4" s="19"/>
      <c r="DKM4" s="19"/>
      <c r="DKN4" s="19"/>
      <c r="DKO4" s="19"/>
      <c r="DKP4" s="19"/>
      <c r="DKQ4" s="19"/>
      <c r="DKR4" s="19"/>
      <c r="DKS4" s="19"/>
      <c r="DKT4" s="19"/>
      <c r="DKU4" s="19"/>
      <c r="DKV4" s="19"/>
      <c r="DKW4" s="19"/>
      <c r="DKX4" s="19"/>
      <c r="DKY4" s="19"/>
      <c r="DKZ4" s="19"/>
      <c r="DLA4" s="19"/>
      <c r="DLB4" s="19"/>
      <c r="DLC4" s="19"/>
      <c r="DLD4" s="19"/>
      <c r="DLE4" s="19"/>
      <c r="DLF4" s="19"/>
      <c r="DLG4" s="19"/>
      <c r="DLH4" s="19"/>
      <c r="DLI4" s="19"/>
      <c r="DLJ4" s="19"/>
      <c r="DLK4" s="19"/>
      <c r="DLL4" s="19"/>
      <c r="DLM4" s="19"/>
      <c r="DLN4" s="19"/>
      <c r="DLO4" s="19"/>
      <c r="DLP4" s="19"/>
      <c r="DLQ4" s="19"/>
      <c r="DLR4" s="19"/>
      <c r="DLS4" s="19"/>
      <c r="DLT4" s="19"/>
      <c r="DLU4" s="19"/>
      <c r="DLV4" s="19"/>
      <c r="DLW4" s="19"/>
      <c r="DLX4" s="19"/>
      <c r="DLY4" s="19"/>
      <c r="DLZ4" s="19"/>
      <c r="DMA4" s="19"/>
      <c r="DMB4" s="19"/>
      <c r="DMC4" s="19"/>
      <c r="DMD4" s="19"/>
      <c r="DME4" s="19"/>
      <c r="DMF4" s="19"/>
      <c r="DMG4" s="19"/>
      <c r="DMH4" s="19"/>
      <c r="DMI4" s="19"/>
      <c r="DMJ4" s="19"/>
      <c r="DMK4" s="19"/>
      <c r="DML4" s="19"/>
      <c r="DMM4" s="19"/>
      <c r="DMN4" s="19"/>
      <c r="DMO4" s="19"/>
      <c r="DMP4" s="19"/>
      <c r="DMQ4" s="19"/>
      <c r="DMR4" s="19"/>
      <c r="DMS4" s="19"/>
      <c r="DMT4" s="19"/>
      <c r="DMU4" s="19"/>
      <c r="DMV4" s="19"/>
      <c r="DMW4" s="19"/>
      <c r="DMX4" s="19"/>
      <c r="DMY4" s="19"/>
      <c r="DMZ4" s="19"/>
      <c r="DNA4" s="19"/>
      <c r="DNB4" s="19"/>
      <c r="DNC4" s="19"/>
      <c r="DND4" s="19"/>
      <c r="DNE4" s="19"/>
      <c r="DNF4" s="19"/>
      <c r="DNG4" s="19"/>
      <c r="DNH4" s="19"/>
      <c r="DNI4" s="19"/>
      <c r="DNJ4" s="19"/>
      <c r="DNK4" s="19"/>
      <c r="DNL4" s="19"/>
      <c r="DNM4" s="19"/>
      <c r="DNN4" s="19"/>
      <c r="DNO4" s="19"/>
      <c r="DNP4" s="19"/>
      <c r="DNQ4" s="19"/>
      <c r="DNR4" s="19"/>
      <c r="DNS4" s="19"/>
      <c r="DNT4" s="19"/>
      <c r="DNU4" s="19"/>
      <c r="DNV4" s="19"/>
      <c r="DNW4" s="19"/>
      <c r="DNX4" s="19"/>
      <c r="DNY4" s="19"/>
      <c r="DNZ4" s="19"/>
      <c r="DOA4" s="19"/>
      <c r="DOB4" s="19"/>
      <c r="DOC4" s="19"/>
      <c r="DOD4" s="19"/>
      <c r="DOE4" s="19"/>
      <c r="DOF4" s="19"/>
      <c r="DOG4" s="19"/>
      <c r="DOH4" s="19"/>
      <c r="DOI4" s="19"/>
      <c r="DOJ4" s="19"/>
      <c r="DOK4" s="19"/>
      <c r="DOL4" s="19"/>
      <c r="DOM4" s="19"/>
      <c r="DON4" s="19"/>
      <c r="DOO4" s="19"/>
      <c r="DOP4" s="19"/>
      <c r="DOQ4" s="19"/>
      <c r="DOR4" s="19"/>
      <c r="DOS4" s="19"/>
      <c r="DOT4" s="19"/>
      <c r="DOU4" s="19"/>
      <c r="DOV4" s="19"/>
      <c r="DOW4" s="19"/>
      <c r="DOX4" s="19"/>
      <c r="DOY4" s="19"/>
      <c r="DOZ4" s="19"/>
      <c r="DPA4" s="19"/>
      <c r="DPB4" s="19"/>
      <c r="DPC4" s="19"/>
      <c r="DPD4" s="19"/>
      <c r="DPE4" s="19"/>
      <c r="DPF4" s="19"/>
      <c r="DPG4" s="19"/>
      <c r="DPH4" s="19"/>
      <c r="DPI4" s="19"/>
      <c r="DPJ4" s="19"/>
      <c r="DPK4" s="19"/>
      <c r="DPL4" s="19"/>
      <c r="DPM4" s="19"/>
      <c r="DPN4" s="19"/>
      <c r="DPO4" s="19"/>
      <c r="DPP4" s="19"/>
      <c r="DPQ4" s="19"/>
      <c r="DPR4" s="19"/>
      <c r="DPS4" s="19"/>
      <c r="DPT4" s="19"/>
      <c r="DPU4" s="19"/>
      <c r="DPV4" s="19"/>
      <c r="DPW4" s="19"/>
      <c r="DPX4" s="19"/>
      <c r="DPY4" s="19"/>
      <c r="DPZ4" s="19"/>
      <c r="DQA4" s="19"/>
      <c r="DQB4" s="19"/>
      <c r="DQC4" s="19"/>
      <c r="DQD4" s="19"/>
      <c r="DQE4" s="19"/>
      <c r="DQF4" s="19"/>
      <c r="DQG4" s="19"/>
      <c r="DQH4" s="19"/>
      <c r="DQI4" s="19"/>
      <c r="DQJ4" s="19"/>
      <c r="DQK4" s="19"/>
      <c r="DQL4" s="19"/>
      <c r="DQM4" s="19"/>
      <c r="DQN4" s="19"/>
      <c r="DQO4" s="19"/>
      <c r="DQP4" s="19"/>
      <c r="DQQ4" s="19"/>
      <c r="DQR4" s="19"/>
      <c r="DQS4" s="19"/>
      <c r="DQT4" s="19"/>
      <c r="DQU4" s="19"/>
      <c r="DQV4" s="19"/>
      <c r="DQW4" s="19"/>
      <c r="DQX4" s="19"/>
      <c r="DQY4" s="19"/>
      <c r="DQZ4" s="19"/>
      <c r="DRA4" s="19"/>
      <c r="DRB4" s="19"/>
      <c r="DRC4" s="19"/>
      <c r="DRD4" s="19"/>
      <c r="DRE4" s="19"/>
      <c r="DRF4" s="19"/>
      <c r="DRG4" s="19"/>
      <c r="DRH4" s="19"/>
      <c r="DRI4" s="19"/>
      <c r="DRJ4" s="19"/>
      <c r="DRK4" s="19"/>
      <c r="DRL4" s="19"/>
      <c r="DRM4" s="19"/>
      <c r="DRN4" s="19"/>
      <c r="DRO4" s="19"/>
      <c r="DRP4" s="19"/>
      <c r="DRQ4" s="19"/>
      <c r="DRR4" s="19"/>
      <c r="DRS4" s="19"/>
      <c r="DRT4" s="19"/>
      <c r="DRU4" s="19"/>
      <c r="DRV4" s="19"/>
      <c r="DRW4" s="19"/>
      <c r="DRX4" s="19"/>
      <c r="DRY4" s="19"/>
      <c r="DRZ4" s="19"/>
      <c r="DSA4" s="19"/>
      <c r="DSB4" s="19"/>
      <c r="DSC4" s="19"/>
      <c r="DSD4" s="19"/>
      <c r="DSE4" s="19"/>
      <c r="DSF4" s="19"/>
      <c r="DSG4" s="19"/>
      <c r="DSH4" s="19"/>
      <c r="DSI4" s="19"/>
      <c r="DSJ4" s="19"/>
      <c r="DSK4" s="19"/>
      <c r="DSL4" s="19"/>
      <c r="DSM4" s="19"/>
      <c r="DSN4" s="19"/>
      <c r="DSO4" s="19"/>
      <c r="DSP4" s="19"/>
      <c r="DSQ4" s="19"/>
      <c r="DSR4" s="19"/>
      <c r="DSS4" s="19"/>
      <c r="DST4" s="19"/>
      <c r="DSU4" s="19"/>
      <c r="DSV4" s="19"/>
      <c r="DSW4" s="19"/>
      <c r="DSX4" s="19"/>
      <c r="DSY4" s="19"/>
      <c r="DSZ4" s="19"/>
      <c r="DTA4" s="19"/>
      <c r="DTB4" s="19"/>
      <c r="DTC4" s="19"/>
      <c r="DTD4" s="19"/>
      <c r="DTE4" s="19"/>
      <c r="DTF4" s="19"/>
      <c r="DTG4" s="19"/>
      <c r="DTH4" s="19"/>
      <c r="DTI4" s="19"/>
      <c r="DTJ4" s="19"/>
      <c r="DTK4" s="19"/>
      <c r="DTL4" s="19"/>
      <c r="DTM4" s="19"/>
      <c r="DTN4" s="19"/>
      <c r="DTO4" s="19"/>
      <c r="DTP4" s="19"/>
      <c r="DTQ4" s="19"/>
      <c r="DTR4" s="19"/>
      <c r="DTS4" s="19"/>
      <c r="DTT4" s="19"/>
      <c r="DTU4" s="19"/>
      <c r="DTV4" s="19"/>
      <c r="DTW4" s="19"/>
      <c r="DTX4" s="19"/>
      <c r="DTY4" s="19"/>
      <c r="DTZ4" s="19"/>
      <c r="DUA4" s="19"/>
      <c r="DUB4" s="19"/>
      <c r="DUC4" s="19"/>
      <c r="DUD4" s="19"/>
      <c r="DUE4" s="19"/>
      <c r="DUF4" s="19"/>
      <c r="DUG4" s="19"/>
      <c r="DUH4" s="19"/>
      <c r="DUI4" s="19"/>
      <c r="DUJ4" s="19"/>
      <c r="DUK4" s="19"/>
      <c r="DUL4" s="19"/>
      <c r="DUM4" s="19"/>
      <c r="DUN4" s="19"/>
      <c r="DUO4" s="19"/>
      <c r="DUP4" s="19"/>
      <c r="DUQ4" s="19"/>
      <c r="DUR4" s="19"/>
      <c r="DUS4" s="19"/>
      <c r="DUT4" s="19"/>
      <c r="DUU4" s="19"/>
      <c r="DUV4" s="19"/>
      <c r="DUW4" s="19"/>
      <c r="DUX4" s="19"/>
      <c r="DUY4" s="19"/>
      <c r="DUZ4" s="19"/>
      <c r="DVA4" s="19"/>
      <c r="DVB4" s="19"/>
      <c r="DVC4" s="19"/>
      <c r="DVD4" s="19"/>
      <c r="DVE4" s="19"/>
      <c r="DVF4" s="19"/>
      <c r="DVG4" s="19"/>
      <c r="DVH4" s="19"/>
      <c r="DVI4" s="19"/>
      <c r="DVJ4" s="19"/>
      <c r="DVK4" s="19"/>
      <c r="DVL4" s="19"/>
      <c r="DVM4" s="19"/>
      <c r="DVN4" s="19"/>
      <c r="DVO4" s="19"/>
      <c r="DVP4" s="19"/>
      <c r="DVQ4" s="19"/>
      <c r="DVR4" s="19"/>
      <c r="DVS4" s="19"/>
      <c r="DVT4" s="19"/>
      <c r="DVU4" s="19"/>
      <c r="DVV4" s="19"/>
      <c r="DVW4" s="19"/>
      <c r="DVX4" s="19"/>
      <c r="DVY4" s="19"/>
      <c r="DVZ4" s="19"/>
      <c r="DWA4" s="19"/>
      <c r="DWB4" s="19"/>
      <c r="DWC4" s="19"/>
      <c r="DWD4" s="19"/>
      <c r="DWE4" s="19"/>
      <c r="DWF4" s="19"/>
      <c r="DWG4" s="19"/>
      <c r="DWH4" s="19"/>
      <c r="DWI4" s="19"/>
      <c r="DWJ4" s="19"/>
      <c r="DWK4" s="19"/>
      <c r="DWL4" s="19"/>
      <c r="DWM4" s="19"/>
      <c r="DWN4" s="19"/>
      <c r="DWO4" s="19"/>
      <c r="DWP4" s="19"/>
      <c r="DWQ4" s="19"/>
      <c r="DWR4" s="19"/>
      <c r="DWS4" s="19"/>
      <c r="DWT4" s="19"/>
      <c r="DWU4" s="19"/>
      <c r="DWV4" s="19"/>
      <c r="DWW4" s="19"/>
      <c r="DWX4" s="19"/>
      <c r="DWY4" s="19"/>
      <c r="DWZ4" s="19"/>
      <c r="DXA4" s="19"/>
      <c r="DXB4" s="19"/>
      <c r="DXC4" s="19"/>
      <c r="DXD4" s="19"/>
      <c r="DXE4" s="19"/>
      <c r="DXF4" s="19"/>
      <c r="DXG4" s="19"/>
      <c r="DXH4" s="19"/>
      <c r="DXI4" s="19"/>
      <c r="DXJ4" s="19"/>
      <c r="DXK4" s="19"/>
      <c r="DXL4" s="19"/>
      <c r="DXM4" s="19"/>
      <c r="DXN4" s="19"/>
      <c r="DXO4" s="19"/>
      <c r="DXP4" s="19"/>
      <c r="DXQ4" s="19"/>
      <c r="DXR4" s="19"/>
      <c r="DXS4" s="19"/>
      <c r="DXT4" s="19"/>
      <c r="DXU4" s="19"/>
      <c r="DXV4" s="19"/>
      <c r="DXW4" s="19"/>
      <c r="DXX4" s="19"/>
      <c r="DXY4" s="19"/>
      <c r="DXZ4" s="19"/>
      <c r="DYA4" s="19"/>
      <c r="DYB4" s="19"/>
      <c r="DYC4" s="19"/>
      <c r="DYD4" s="19"/>
      <c r="DYE4" s="19"/>
      <c r="DYF4" s="19"/>
      <c r="DYG4" s="19"/>
      <c r="DYH4" s="19"/>
      <c r="DYI4" s="19"/>
      <c r="DYJ4" s="19"/>
      <c r="DYK4" s="19"/>
      <c r="DYL4" s="19"/>
      <c r="DYM4" s="19"/>
      <c r="DYN4" s="19"/>
      <c r="DYO4" s="19"/>
      <c r="DYP4" s="19"/>
      <c r="DYQ4" s="19"/>
      <c r="DYR4" s="19"/>
      <c r="DYS4" s="19"/>
      <c r="DYT4" s="19"/>
      <c r="DYU4" s="19"/>
      <c r="DYV4" s="19"/>
      <c r="DYW4" s="19"/>
      <c r="DYX4" s="19"/>
      <c r="DYY4" s="19"/>
      <c r="DYZ4" s="19"/>
      <c r="DZA4" s="19"/>
      <c r="DZB4" s="19"/>
      <c r="DZC4" s="19"/>
      <c r="DZD4" s="19"/>
      <c r="DZE4" s="19"/>
      <c r="DZF4" s="19"/>
      <c r="DZG4" s="19"/>
      <c r="DZH4" s="19"/>
      <c r="DZI4" s="19"/>
      <c r="DZJ4" s="19"/>
      <c r="DZK4" s="19"/>
      <c r="DZL4" s="19"/>
      <c r="DZM4" s="19"/>
      <c r="DZN4" s="19"/>
      <c r="DZO4" s="19"/>
      <c r="DZP4" s="19"/>
      <c r="DZQ4" s="19"/>
      <c r="DZR4" s="19"/>
      <c r="DZS4" s="19"/>
      <c r="DZT4" s="19"/>
      <c r="DZU4" s="19"/>
      <c r="DZV4" s="19"/>
      <c r="DZW4" s="19"/>
      <c r="DZX4" s="19"/>
      <c r="DZY4" s="19"/>
      <c r="DZZ4" s="19"/>
      <c r="EAA4" s="19"/>
      <c r="EAB4" s="19"/>
      <c r="EAC4" s="19"/>
      <c r="EAD4" s="19"/>
      <c r="EAE4" s="19"/>
      <c r="EAF4" s="19"/>
      <c r="EAG4" s="19"/>
      <c r="EAH4" s="19"/>
      <c r="EAI4" s="19"/>
      <c r="EAJ4" s="19"/>
      <c r="EAK4" s="19"/>
      <c r="EAL4" s="19"/>
      <c r="EAM4" s="19"/>
      <c r="EAN4" s="19"/>
      <c r="EAO4" s="19"/>
      <c r="EAP4" s="19"/>
      <c r="EAQ4" s="19"/>
      <c r="EAR4" s="19"/>
      <c r="EAS4" s="19"/>
      <c r="EAT4" s="19"/>
      <c r="EAU4" s="19"/>
      <c r="EAV4" s="19"/>
      <c r="EAW4" s="19"/>
      <c r="EAX4" s="19"/>
      <c r="EAY4" s="19"/>
      <c r="EAZ4" s="19"/>
      <c r="EBA4" s="19"/>
      <c r="EBB4" s="19"/>
      <c r="EBC4" s="19"/>
      <c r="EBD4" s="19"/>
      <c r="EBE4" s="19"/>
      <c r="EBF4" s="19"/>
      <c r="EBG4" s="19"/>
      <c r="EBH4" s="19"/>
      <c r="EBI4" s="19"/>
      <c r="EBJ4" s="19"/>
      <c r="EBK4" s="19"/>
      <c r="EBL4" s="19"/>
      <c r="EBM4" s="19"/>
      <c r="EBN4" s="19"/>
      <c r="EBO4" s="19"/>
      <c r="EBP4" s="19"/>
      <c r="EBQ4" s="19"/>
      <c r="EBR4" s="19"/>
      <c r="EBS4" s="19"/>
      <c r="EBT4" s="19"/>
      <c r="EBU4" s="19"/>
      <c r="EBV4" s="19"/>
      <c r="EBW4" s="19"/>
      <c r="EBX4" s="19"/>
      <c r="EBY4" s="19"/>
      <c r="EBZ4" s="19"/>
      <c r="ECA4" s="19"/>
      <c r="ECB4" s="19"/>
      <c r="ECC4" s="19"/>
      <c r="ECD4" s="19"/>
      <c r="ECE4" s="19"/>
      <c r="ECF4" s="19"/>
      <c r="ECG4" s="19"/>
      <c r="ECH4" s="19"/>
      <c r="ECI4" s="19"/>
      <c r="ECJ4" s="19"/>
      <c r="ECK4" s="19"/>
      <c r="ECL4" s="19"/>
      <c r="ECM4" s="19"/>
      <c r="ECN4" s="19"/>
      <c r="ECO4" s="19"/>
      <c r="ECP4" s="19"/>
      <c r="ECQ4" s="19"/>
      <c r="ECR4" s="19"/>
      <c r="ECS4" s="19"/>
      <c r="ECT4" s="19"/>
      <c r="ECU4" s="19"/>
      <c r="ECV4" s="19"/>
      <c r="ECW4" s="19"/>
      <c r="ECX4" s="19"/>
      <c r="ECY4" s="19"/>
      <c r="ECZ4" s="19"/>
      <c r="EDA4" s="19"/>
      <c r="EDB4" s="19"/>
      <c r="EDC4" s="19"/>
      <c r="EDD4" s="19"/>
      <c r="EDE4" s="19"/>
      <c r="EDF4" s="19"/>
      <c r="EDG4" s="19"/>
      <c r="EDH4" s="19"/>
      <c r="EDI4" s="19"/>
      <c r="EDJ4" s="19"/>
      <c r="EDK4" s="19"/>
      <c r="EDL4" s="19"/>
      <c r="EDM4" s="19"/>
      <c r="EDN4" s="19"/>
      <c r="EDO4" s="19"/>
      <c r="EDP4" s="19"/>
      <c r="EDQ4" s="19"/>
      <c r="EDR4" s="19"/>
      <c r="EDS4" s="19"/>
      <c r="EDT4" s="19"/>
      <c r="EDU4" s="19"/>
      <c r="EDV4" s="19"/>
      <c r="EDW4" s="19"/>
      <c r="EDX4" s="19"/>
      <c r="EDY4" s="19"/>
      <c r="EDZ4" s="19"/>
      <c r="EEA4" s="19"/>
      <c r="EEB4" s="19"/>
      <c r="EEC4" s="19"/>
      <c r="EED4" s="19"/>
      <c r="EEE4" s="19"/>
      <c r="EEF4" s="19"/>
      <c r="EEG4" s="19"/>
      <c r="EEH4" s="19"/>
      <c r="EEI4" s="19"/>
      <c r="EEJ4" s="19"/>
      <c r="EEK4" s="19"/>
      <c r="EEL4" s="19"/>
      <c r="EEM4" s="19"/>
      <c r="EEN4" s="19"/>
      <c r="EEO4" s="19"/>
      <c r="EEP4" s="19"/>
      <c r="EEQ4" s="19"/>
      <c r="EER4" s="19"/>
      <c r="EES4" s="19"/>
      <c r="EET4" s="19"/>
      <c r="EEU4" s="19"/>
      <c r="EEV4" s="19"/>
      <c r="EEW4" s="19"/>
      <c r="EEX4" s="19"/>
      <c r="EEY4" s="19"/>
      <c r="EEZ4" s="19"/>
      <c r="EFA4" s="19"/>
      <c r="EFB4" s="19"/>
      <c r="EFC4" s="19"/>
      <c r="EFD4" s="19"/>
      <c r="EFE4" s="19"/>
      <c r="EFF4" s="19"/>
      <c r="EFG4" s="19"/>
      <c r="EFH4" s="19"/>
      <c r="EFI4" s="19"/>
      <c r="EFJ4" s="19"/>
      <c r="EFK4" s="19"/>
      <c r="EFL4" s="19"/>
      <c r="EFM4" s="19"/>
      <c r="EFN4" s="19"/>
      <c r="EFO4" s="19"/>
      <c r="EFP4" s="19"/>
      <c r="EFQ4" s="19"/>
      <c r="EFR4" s="19"/>
      <c r="EFS4" s="19"/>
      <c r="EFT4" s="19"/>
      <c r="EFU4" s="19"/>
      <c r="EFV4" s="19"/>
      <c r="EFW4" s="19"/>
      <c r="EFX4" s="19"/>
      <c r="EFY4" s="19"/>
      <c r="EFZ4" s="19"/>
      <c r="EGA4" s="19"/>
      <c r="EGB4" s="19"/>
      <c r="EGC4" s="19"/>
      <c r="EGD4" s="19"/>
      <c r="EGE4" s="19"/>
      <c r="EGF4" s="19"/>
      <c r="EGG4" s="19"/>
      <c r="EGH4" s="19"/>
      <c r="EGI4" s="19"/>
      <c r="EGJ4" s="19"/>
      <c r="EGK4" s="19"/>
      <c r="EGL4" s="19"/>
      <c r="EGM4" s="19"/>
      <c r="EGN4" s="19"/>
      <c r="EGO4" s="19"/>
      <c r="EGP4" s="19"/>
      <c r="EGQ4" s="19"/>
      <c r="EGR4" s="19"/>
      <c r="EGS4" s="19"/>
      <c r="EGT4" s="19"/>
      <c r="EGU4" s="19"/>
      <c r="EGV4" s="19"/>
      <c r="EGW4" s="19"/>
      <c r="EGX4" s="19"/>
      <c r="EGY4" s="19"/>
      <c r="EGZ4" s="19"/>
      <c r="EHA4" s="19"/>
      <c r="EHB4" s="19"/>
      <c r="EHC4" s="19"/>
      <c r="EHD4" s="19"/>
      <c r="EHE4" s="19"/>
      <c r="EHF4" s="19"/>
      <c r="EHG4" s="19"/>
      <c r="EHH4" s="19"/>
      <c r="EHI4" s="19"/>
      <c r="EHJ4" s="19"/>
      <c r="EHK4" s="19"/>
      <c r="EHL4" s="19"/>
      <c r="EHM4" s="19"/>
      <c r="EHN4" s="19"/>
      <c r="EHO4" s="19"/>
      <c r="EHP4" s="19"/>
      <c r="EHQ4" s="19"/>
      <c r="EHR4" s="19"/>
      <c r="EHS4" s="19"/>
      <c r="EHT4" s="19"/>
      <c r="EHU4" s="19"/>
      <c r="EHV4" s="19"/>
      <c r="EHW4" s="19"/>
      <c r="EHX4" s="19"/>
      <c r="EHY4" s="19"/>
      <c r="EHZ4" s="19"/>
      <c r="EIA4" s="19"/>
      <c r="EIB4" s="19"/>
      <c r="EIC4" s="19"/>
      <c r="EID4" s="19"/>
      <c r="EIE4" s="19"/>
      <c r="EIF4" s="19"/>
      <c r="EIG4" s="19"/>
      <c r="EIH4" s="19"/>
      <c r="EII4" s="19"/>
      <c r="EIJ4" s="19"/>
      <c r="EIK4" s="19"/>
      <c r="EIL4" s="19"/>
      <c r="EIM4" s="19"/>
      <c r="EIN4" s="19"/>
      <c r="EIO4" s="19"/>
      <c r="EIP4" s="19"/>
      <c r="EIQ4" s="19"/>
      <c r="EIR4" s="19"/>
      <c r="EIS4" s="19"/>
      <c r="EIT4" s="19"/>
      <c r="EIU4" s="19"/>
      <c r="EIV4" s="19"/>
      <c r="EIW4" s="19"/>
      <c r="EIX4" s="19"/>
      <c r="EIY4" s="19"/>
      <c r="EIZ4" s="19"/>
      <c r="EJA4" s="19"/>
      <c r="EJB4" s="19"/>
      <c r="EJC4" s="19"/>
      <c r="EJD4" s="19"/>
      <c r="EJE4" s="19"/>
      <c r="EJF4" s="19"/>
      <c r="EJG4" s="19"/>
      <c r="EJH4" s="19"/>
      <c r="EJI4" s="19"/>
      <c r="EJJ4" s="19"/>
      <c r="EJK4" s="19"/>
      <c r="EJL4" s="19"/>
      <c r="EJM4" s="19"/>
      <c r="EJN4" s="19"/>
      <c r="EJO4" s="19"/>
      <c r="EJP4" s="19"/>
      <c r="EJQ4" s="19"/>
      <c r="EJR4" s="19"/>
      <c r="EJS4" s="19"/>
      <c r="EJT4" s="19"/>
      <c r="EJU4" s="19"/>
      <c r="EJV4" s="19"/>
      <c r="EJW4" s="19"/>
      <c r="EJX4" s="19"/>
      <c r="EJY4" s="19"/>
      <c r="EJZ4" s="19"/>
      <c r="EKA4" s="19"/>
      <c r="EKB4" s="19"/>
      <c r="EKC4" s="19"/>
      <c r="EKD4" s="19"/>
      <c r="EKE4" s="19"/>
      <c r="EKF4" s="19"/>
      <c r="EKG4" s="19"/>
      <c r="EKH4" s="19"/>
      <c r="EKI4" s="19"/>
      <c r="EKJ4" s="19"/>
      <c r="EKK4" s="19"/>
      <c r="EKL4" s="19"/>
      <c r="EKM4" s="19"/>
      <c r="EKN4" s="19"/>
      <c r="EKO4" s="19"/>
      <c r="EKP4" s="19"/>
      <c r="EKQ4" s="19"/>
      <c r="EKR4" s="19"/>
      <c r="EKS4" s="19"/>
      <c r="EKT4" s="19"/>
      <c r="EKU4" s="19"/>
      <c r="EKV4" s="19"/>
      <c r="EKW4" s="19"/>
      <c r="EKX4" s="19"/>
      <c r="EKY4" s="19"/>
      <c r="EKZ4" s="19"/>
      <c r="ELA4" s="19"/>
      <c r="ELB4" s="19"/>
      <c r="ELC4" s="19"/>
      <c r="ELD4" s="19"/>
      <c r="ELE4" s="19"/>
      <c r="ELF4" s="19"/>
      <c r="ELG4" s="19"/>
      <c r="ELH4" s="19"/>
      <c r="ELI4" s="19"/>
      <c r="ELJ4" s="19"/>
      <c r="ELK4" s="19"/>
      <c r="ELL4" s="19"/>
      <c r="ELM4" s="19"/>
      <c r="ELN4" s="19"/>
      <c r="ELO4" s="19"/>
      <c r="ELP4" s="19"/>
      <c r="ELQ4" s="19"/>
      <c r="ELR4" s="19"/>
      <c r="ELS4" s="19"/>
      <c r="ELT4" s="19"/>
      <c r="ELU4" s="19"/>
      <c r="ELV4" s="19"/>
      <c r="ELW4" s="19"/>
      <c r="ELX4" s="19"/>
      <c r="ELY4" s="19"/>
      <c r="ELZ4" s="19"/>
      <c r="EMA4" s="19"/>
      <c r="EMB4" s="19"/>
      <c r="EMC4" s="19"/>
      <c r="EMD4" s="19"/>
      <c r="EME4" s="19"/>
      <c r="EMF4" s="19"/>
      <c r="EMG4" s="19"/>
      <c r="EMH4" s="19"/>
      <c r="EMI4" s="19"/>
      <c r="EMJ4" s="19"/>
      <c r="EMK4" s="19"/>
      <c r="EML4" s="19"/>
      <c r="EMM4" s="19"/>
      <c r="EMN4" s="19"/>
      <c r="EMO4" s="19"/>
      <c r="EMP4" s="19"/>
      <c r="EMQ4" s="19"/>
      <c r="EMR4" s="19"/>
      <c r="EMS4" s="19"/>
      <c r="EMT4" s="19"/>
      <c r="EMU4" s="19"/>
      <c r="EMV4" s="19"/>
      <c r="EMW4" s="18">
        <f ca="1">OFFSET('表八（录入表）'!$B$6,COLUMN(内置数据!A$2),1)</f>
        <v>1</v>
      </c>
      <c r="EMX4" s="18">
        <f ca="1">OFFSET('表八（录入表）'!$B$6,COLUMN(内置数据!B$2),1)</f>
        <v>1511</v>
      </c>
      <c r="EMY4" s="18">
        <f ca="1">OFFSET('表八（录入表）'!$B$6,COLUMN(内置数据!C$2),1)</f>
        <v>130</v>
      </c>
      <c r="EMZ4" s="18">
        <f ca="1">OFFSET('表八（录入表）'!$B$6,COLUMN(内置数据!D$2),1)</f>
        <v>1381</v>
      </c>
      <c r="ENA4" s="18">
        <f ca="1">OFFSET('表八（录入表）'!$B$6,COLUMN(内置数据!E$2),1)</f>
        <v>1900</v>
      </c>
      <c r="ENB4" s="18">
        <f ca="1">OFFSET('表八（录入表）'!$B$6,COLUMN(内置数据!F$2),1)</f>
        <v>3412</v>
      </c>
      <c r="ENC4" s="19"/>
      <c r="END4" s="18">
        <f ca="1">OFFSET(表九!$B$7,COLUMN(内置数据!A$2)-1,1)</f>
        <v>50000</v>
      </c>
      <c r="ENE4" s="18">
        <f ca="1">OFFSET(表九!$B$7,COLUMN(内置数据!B$2)-1,1)</f>
        <v>0</v>
      </c>
      <c r="ENF4" s="18">
        <f ca="1">OFFSET(表九!$B$7,COLUMN(内置数据!C$2)-1,1)</f>
        <v>0</v>
      </c>
      <c r="ENG4" s="18">
        <f ca="1">OFFSET(表九!$B$7,COLUMN(内置数据!D$2)-1,1)</f>
        <v>0</v>
      </c>
      <c r="ENH4" s="18">
        <f ca="1">OFFSET(表九!$B$7,COLUMN(内置数据!E$2)-1,1)</f>
        <v>0</v>
      </c>
      <c r="ENI4" s="18">
        <f ca="1">OFFSET(表九!$B$7,COLUMN(内置数据!F$2)-1,1)</f>
        <v>658</v>
      </c>
      <c r="ENJ4" s="18">
        <f ca="1">OFFSET(表九!$B$7,COLUMN(内置数据!G$2)-1,1)</f>
        <v>382</v>
      </c>
      <c r="ENK4" s="18">
        <f ca="1">OFFSET(表九!$B$7,COLUMN(内置数据!H$2)-1,1)</f>
        <v>44960</v>
      </c>
      <c r="ENL4" s="18">
        <f ca="1">OFFSET(表九!$B$7,COLUMN(内置数据!I$2)-1,1)</f>
        <v>44815</v>
      </c>
      <c r="ENM4" s="18">
        <f ca="1">OFFSET(表九!$B$7,COLUMN(内置数据!J$2)-1,1)</f>
        <v>87</v>
      </c>
      <c r="ENN4" s="18">
        <f ca="1">OFFSET(表九!$B$7,COLUMN(内置数据!K$2)-1,1)</f>
        <v>0</v>
      </c>
      <c r="ENO4" s="18">
        <f ca="1">OFFSET(表九!$B$7,COLUMN(内置数据!L$2)-1,1)</f>
        <v>0</v>
      </c>
      <c r="ENP4" s="18">
        <f ca="1">OFFSET(表九!$B$7,COLUMN(内置数据!M$2)-1,1)</f>
        <v>58</v>
      </c>
      <c r="ENQ4" s="18">
        <f ca="1">OFFSET(表九!$B$7,COLUMN(内置数据!N$2)-1,1)</f>
        <v>0</v>
      </c>
      <c r="ENR4" s="18">
        <f ca="1">OFFSET(表九!$B$7,COLUMN(内置数据!O$2)-1,1)</f>
        <v>0</v>
      </c>
      <c r="ENS4" s="18">
        <f ca="1">OFFSET(表九!$B$7,COLUMN(内置数据!P$2)-1,1)</f>
        <v>0</v>
      </c>
      <c r="ENT4" s="18">
        <f ca="1">OFFSET(表九!$B$7,COLUMN(内置数据!Q$2)-1,1)</f>
        <v>0</v>
      </c>
      <c r="ENU4" s="18">
        <f ca="1">OFFSET(表九!$B$7,COLUMN(内置数据!R$2)-1,1)</f>
        <v>0</v>
      </c>
      <c r="ENV4" s="18">
        <f ca="1">OFFSET(表九!$B$7,COLUMN(内置数据!S$2)-1,1)</f>
        <v>0</v>
      </c>
      <c r="ENW4" s="18">
        <f ca="1">OFFSET(表九!$B$7,COLUMN(内置数据!T$2)-1,1)</f>
        <v>0</v>
      </c>
      <c r="ENX4" s="18">
        <f ca="1">OFFSET(表九!$B$7,COLUMN(内置数据!U$2)-1,1)</f>
        <v>0</v>
      </c>
      <c r="ENY4" s="18">
        <f ca="1">OFFSET(表九!$B$7,COLUMN(内置数据!V$2)-1,1)</f>
        <v>0</v>
      </c>
      <c r="ENZ4" s="18">
        <f ca="1">OFFSET(表九!$B$7,COLUMN(内置数据!W$2)-1,1)</f>
        <v>0</v>
      </c>
      <c r="EOA4" s="18">
        <f ca="1">OFFSET(表九!$B$7,COLUMN(内置数据!X$2)-1,1)</f>
        <v>4000</v>
      </c>
      <c r="EOB4" s="18">
        <f ca="1">OFFSET(表九!$B$7,COLUMN(内置数据!Y$2)-1,1)</f>
        <v>0</v>
      </c>
      <c r="EOC4" s="18">
        <f ca="1">OFFSET(表九!$B$7,COLUMN(内置数据!Z$2)-1,1)</f>
        <v>0</v>
      </c>
      <c r="EOD4" s="18">
        <f ca="1">OFFSET(表九!$B$7,COLUMN(内置数据!AA$2)-1,1)</f>
        <v>0</v>
      </c>
      <c r="EOE4" s="18">
        <f ca="1">OFFSET(表九!$B$7,COLUMN(内置数据!AB$2)-1,1)</f>
        <v>0</v>
      </c>
      <c r="EOF4" s="18">
        <f ca="1">OFFSET(表九!$B$7,COLUMN(内置数据!AC$2)-1,1)</f>
        <v>0</v>
      </c>
      <c r="EOG4" s="18">
        <f ca="1">OFFSET(表九!$B$7,COLUMN(内置数据!AD$2)-1,1)</f>
        <v>0</v>
      </c>
      <c r="EOH4" s="18">
        <f ca="1">OFFSET(表九!$B$7,COLUMN(内置数据!AE$2)-1,1)</f>
        <v>0</v>
      </c>
      <c r="EOI4" s="18">
        <f ca="1">OFFSET(表九!$B$7,COLUMN(内置数据!AF$2)-1,1)</f>
        <v>0</v>
      </c>
      <c r="EOJ4" s="18">
        <f ca="1">OFFSET(表九!$B$7,COLUMN(内置数据!AG$2)-1,1)</f>
        <v>0</v>
      </c>
      <c r="EOK4" s="18">
        <f ca="1">OFFSET(表九!$B$7,COLUMN(内置数据!AH$2)-1,1)</f>
        <v>0</v>
      </c>
      <c r="EOL4" s="18">
        <f ca="1">OFFSET(表九!$B$7,COLUMN(内置数据!AI$2)-1,1)</f>
        <v>0</v>
      </c>
      <c r="EOM4" s="18">
        <f ca="1">OFFSET(表九!$B$7,COLUMN(内置数据!AJ$2)-1,1)</f>
        <v>0</v>
      </c>
      <c r="EON4" s="18">
        <f ca="1">OFFSET(表九!$B$7,COLUMN(内置数据!AK$2)-1,1)</f>
        <v>0</v>
      </c>
      <c r="EOO4" s="18">
        <f ca="1">OFFSET(表九!$B$7,COLUMN(内置数据!AL$2)-1,1)</f>
        <v>0</v>
      </c>
      <c r="EOP4" s="18">
        <f ca="1">OFFSET(表九!$B$7,COLUMN(内置数据!AM$2)-1,1)</f>
        <v>0</v>
      </c>
      <c r="EOQ4" s="18">
        <f ca="1">OFFSET(表九!$B$7,COLUMN(内置数据!AN$2)-1,1)</f>
        <v>0</v>
      </c>
      <c r="EOR4" s="18">
        <f ca="1">OFFSET(表九!$B$7,COLUMN(内置数据!AO$2)-1,1)</f>
        <v>0</v>
      </c>
      <c r="EOS4" s="18">
        <f ca="1">OFFSET(表九!$B$7,COLUMN(内置数据!AP$2)-1,1)</f>
        <v>0</v>
      </c>
      <c r="EOT4" s="18">
        <f ca="1">OFFSET(表九!$B$7,COLUMN(内置数据!AQ$2)-1,1)</f>
        <v>0</v>
      </c>
      <c r="EOU4" s="18">
        <f ca="1">OFFSET(表九!$B$7,COLUMN(内置数据!AR$2)-1,1)</f>
        <v>0</v>
      </c>
      <c r="EOV4" s="18">
        <f ca="1">OFFSET(表九!$B$7,COLUMN(内置数据!AS$2)-1,1)</f>
        <v>0</v>
      </c>
      <c r="EOW4" s="18">
        <f ca="1">OFFSET(表九!$B$7,COLUMN(内置数据!AT$2)-1,1)</f>
        <v>0</v>
      </c>
      <c r="EOX4" s="18">
        <f ca="1">OFFSET(表九!$B$7,COLUMN(内置数据!AU$2)-1,1)</f>
        <v>0</v>
      </c>
      <c r="EOY4" s="18">
        <f ca="1">OFFSET(表九!$B$7,COLUMN(内置数据!AV$2)-1,1)</f>
        <v>0</v>
      </c>
      <c r="EOZ4" s="18">
        <f ca="1">OFFSET(表九!$B$7,COLUMN(内置数据!AW$2)-1,1)</f>
        <v>0</v>
      </c>
      <c r="EPA4" s="18">
        <f ca="1">OFFSET(表九!$B$7,COLUMN(内置数据!AX$2)-1,1)</f>
        <v>0</v>
      </c>
      <c r="EPB4" s="18">
        <f ca="1">OFFSET(表九!$B$7,COLUMN(内置数据!AY$2)-1,1)</f>
        <v>0</v>
      </c>
      <c r="EPC4" s="18">
        <f ca="1">OFFSET(表九!$B$7,COLUMN(内置数据!AZ$2)-1,1)</f>
        <v>0</v>
      </c>
      <c r="EPD4" s="19"/>
      <c r="EPE4" s="19"/>
      <c r="EPF4" s="19"/>
      <c r="EPG4" s="19"/>
      <c r="EPH4" s="19"/>
      <c r="EPI4" s="19"/>
      <c r="EPJ4" s="19"/>
      <c r="EPK4" s="19"/>
      <c r="EPL4" s="19"/>
      <c r="EPM4" s="19"/>
      <c r="EPN4" s="19"/>
      <c r="EPO4" s="19"/>
      <c r="EPP4" s="19"/>
      <c r="EPQ4" s="19"/>
      <c r="EPR4" s="19"/>
      <c r="EPS4" s="19"/>
      <c r="EPT4" s="19"/>
      <c r="EPU4" s="19"/>
      <c r="EPV4" s="19"/>
      <c r="EPW4" s="19"/>
      <c r="EPX4" s="19"/>
      <c r="EPY4" s="19"/>
      <c r="EPZ4" s="19"/>
      <c r="EQA4" s="19"/>
      <c r="EQB4" s="19"/>
      <c r="EQC4" s="19"/>
      <c r="EQD4" s="19"/>
      <c r="EQE4" s="19"/>
      <c r="EQF4" s="19"/>
      <c r="EQG4" s="19"/>
      <c r="EQH4" s="19"/>
      <c r="EQI4" s="19"/>
      <c r="EQJ4" s="19"/>
      <c r="EQK4" s="19"/>
      <c r="EQL4" s="19"/>
      <c r="EQM4" s="19"/>
      <c r="EQN4" s="19"/>
      <c r="EQO4" s="19"/>
      <c r="EQP4" s="19"/>
      <c r="EQQ4" s="19"/>
      <c r="EQR4" s="19"/>
      <c r="EQS4" s="19"/>
      <c r="EQT4" s="19"/>
      <c r="EQU4" s="19"/>
      <c r="EQV4" s="19"/>
      <c r="EQW4" s="19"/>
      <c r="EQX4" s="19"/>
      <c r="EQY4" s="19"/>
      <c r="EQZ4" s="19"/>
      <c r="ERA4" s="19"/>
      <c r="ERB4" s="19"/>
      <c r="ERC4" s="19"/>
      <c r="ERD4" s="19"/>
      <c r="ERE4" s="19"/>
      <c r="ERF4" s="19"/>
      <c r="ERG4" s="19"/>
      <c r="ERH4" s="19"/>
      <c r="ERI4" s="19"/>
      <c r="ERJ4" s="19"/>
      <c r="ERK4" s="19"/>
      <c r="ERL4" s="19"/>
      <c r="ERM4" s="19"/>
      <c r="ERN4" s="19"/>
      <c r="ERO4" s="19"/>
      <c r="ERP4" s="19"/>
      <c r="ERQ4" s="19"/>
      <c r="ERR4" s="19"/>
      <c r="ERS4" s="19"/>
      <c r="ERT4" s="19"/>
      <c r="ERU4" s="19"/>
      <c r="ERV4" s="19"/>
      <c r="ERW4" s="19"/>
      <c r="ERX4" s="19"/>
      <c r="ERY4" s="19"/>
      <c r="ERZ4" s="19"/>
      <c r="ESA4" s="19"/>
      <c r="ESB4" s="19"/>
      <c r="ESC4" s="19"/>
      <c r="ESD4" s="19"/>
      <c r="ESE4" s="19"/>
      <c r="ESF4" s="19"/>
      <c r="ESG4" s="19"/>
      <c r="ESH4" s="19"/>
      <c r="ESI4" s="19"/>
      <c r="ESJ4" s="19"/>
      <c r="ESK4" s="19"/>
      <c r="ESL4" s="19"/>
      <c r="ESM4" s="19"/>
      <c r="ESN4" s="19"/>
      <c r="ESO4" s="19"/>
      <c r="ESP4" s="19"/>
      <c r="ESQ4" s="19"/>
      <c r="ESR4" s="19"/>
      <c r="ESS4" s="19"/>
      <c r="EST4" s="19"/>
      <c r="ESU4" s="19"/>
      <c r="ESV4" s="19"/>
      <c r="ESW4" s="19"/>
      <c r="ESX4" s="19"/>
      <c r="ESY4" s="19"/>
      <c r="ESZ4" s="19"/>
      <c r="ETA4" s="19"/>
      <c r="ETB4" s="19"/>
      <c r="ETC4" s="19"/>
      <c r="ETD4" s="19"/>
      <c r="ETE4" s="19"/>
      <c r="ETF4" s="19"/>
      <c r="ETG4" s="19"/>
      <c r="ETH4" s="19"/>
      <c r="ETI4" s="19"/>
      <c r="ETJ4" s="19"/>
      <c r="ETK4" s="19"/>
      <c r="ETL4" s="19"/>
      <c r="ETM4" s="19"/>
      <c r="ETN4" s="19"/>
      <c r="ETO4" s="19"/>
      <c r="ETP4" s="19"/>
      <c r="ETQ4" s="19"/>
      <c r="ETR4" s="19"/>
      <c r="ETS4" s="19"/>
      <c r="ETT4" s="19"/>
      <c r="ETU4" s="19"/>
      <c r="ETV4" s="19"/>
      <c r="ETW4" s="19"/>
      <c r="ETX4" s="19"/>
      <c r="ETY4" s="19"/>
      <c r="ETZ4" s="19"/>
      <c r="EUA4" s="19"/>
      <c r="EUB4" s="19"/>
      <c r="EUC4" s="19"/>
      <c r="EUD4" s="19"/>
      <c r="EUE4" s="19"/>
      <c r="EUF4" s="19"/>
      <c r="EUG4" s="19"/>
      <c r="EUH4" s="19"/>
      <c r="EUI4" s="19"/>
      <c r="EUJ4" s="19"/>
      <c r="EUK4" s="19"/>
      <c r="EUL4" s="19"/>
      <c r="EUM4" s="19"/>
      <c r="EUN4" s="19"/>
      <c r="EUO4" s="19"/>
      <c r="EUP4" s="19"/>
      <c r="EUQ4" s="19"/>
      <c r="EUR4" s="19"/>
      <c r="EUS4" s="19"/>
      <c r="EUT4" s="19"/>
      <c r="EUU4" s="19"/>
      <c r="EUV4" s="19"/>
      <c r="EUW4" s="19"/>
      <c r="EUX4" s="19"/>
      <c r="EUY4" s="19"/>
      <c r="EUZ4" s="19"/>
      <c r="EVA4" s="19"/>
      <c r="EVB4" s="19"/>
      <c r="EVC4" s="19"/>
      <c r="EVD4" s="19"/>
      <c r="EVE4" s="19"/>
      <c r="EVF4" s="19"/>
      <c r="EVG4" s="19"/>
      <c r="EVH4" s="19"/>
      <c r="EVI4" s="19"/>
      <c r="EVJ4" s="19"/>
      <c r="EVK4" s="19"/>
      <c r="EVL4" s="19"/>
      <c r="EVM4" s="19"/>
      <c r="EVN4" s="19"/>
      <c r="EVO4" s="19"/>
      <c r="EVP4" s="19"/>
      <c r="EVQ4" s="19"/>
      <c r="EVR4" s="19"/>
      <c r="EVS4" s="19"/>
      <c r="EVT4" s="19"/>
      <c r="EVU4" s="19"/>
      <c r="EVV4" s="19"/>
      <c r="EVW4" s="19"/>
      <c r="EVX4" s="19"/>
      <c r="EVY4" s="19"/>
      <c r="EVZ4" s="19"/>
      <c r="EWA4" s="19"/>
      <c r="EWB4" s="19"/>
      <c r="EWC4" s="19"/>
      <c r="EWD4" s="19"/>
      <c r="EWE4" s="19"/>
      <c r="EWF4" s="19"/>
      <c r="EWG4" s="19"/>
      <c r="EWH4" s="19"/>
      <c r="EWI4" s="19"/>
      <c r="EWJ4" s="19"/>
      <c r="EWK4" s="19"/>
      <c r="EWL4" s="19"/>
      <c r="EWM4" s="19"/>
      <c r="EWN4" s="19"/>
      <c r="EWO4" s="19"/>
      <c r="EWP4" s="19"/>
      <c r="EWQ4" s="19"/>
      <c r="EWR4" s="19"/>
      <c r="EWS4" s="19"/>
      <c r="EWT4" s="19"/>
      <c r="EWU4" s="19"/>
      <c r="EWV4" s="19"/>
      <c r="EWW4" s="19"/>
      <c r="EWX4" s="19"/>
      <c r="EWY4" s="19"/>
      <c r="EWZ4" s="19"/>
      <c r="EXA4" s="19"/>
      <c r="EXB4" s="19"/>
      <c r="EXC4" s="19"/>
      <c r="EXD4" s="19"/>
      <c r="EXE4" s="19"/>
      <c r="EXF4" s="19"/>
      <c r="EXG4" s="19"/>
      <c r="EXH4" s="19"/>
      <c r="EXI4" s="19"/>
      <c r="EXJ4" s="19"/>
      <c r="EXK4" s="19"/>
      <c r="EXL4" s="19"/>
      <c r="EXM4" s="19"/>
      <c r="EXN4" s="19"/>
      <c r="EXO4" s="19"/>
      <c r="EXP4" s="19"/>
      <c r="EXQ4" s="19"/>
      <c r="EXR4" s="19"/>
      <c r="EXS4" s="19"/>
      <c r="EXT4" s="19"/>
      <c r="EXU4" s="19"/>
      <c r="EXV4" s="19"/>
      <c r="EXW4" s="19"/>
      <c r="EXX4" s="19"/>
      <c r="EXY4" s="19"/>
      <c r="EXZ4" s="19"/>
      <c r="EYA4" s="19"/>
      <c r="EYB4" s="19"/>
      <c r="EYC4" s="19"/>
      <c r="EYD4" s="19"/>
      <c r="EYE4" s="19"/>
      <c r="EYF4" s="19"/>
      <c r="EYG4" s="19"/>
      <c r="EYH4" s="19"/>
      <c r="EYI4" s="19"/>
      <c r="EYJ4" s="19"/>
      <c r="EYK4" s="19"/>
      <c r="EYL4" s="19"/>
      <c r="EYM4" s="19"/>
      <c r="EYN4" s="19"/>
      <c r="EYO4" s="19"/>
      <c r="EYP4" s="19"/>
      <c r="EYQ4" s="19"/>
      <c r="EYR4" s="19"/>
      <c r="EYS4" s="19"/>
      <c r="EYT4" s="19"/>
      <c r="EYU4" s="19"/>
      <c r="EYV4" s="19"/>
      <c r="EYW4" s="19"/>
      <c r="EYX4" s="19"/>
      <c r="EYY4" s="19"/>
      <c r="EYZ4" s="19"/>
      <c r="EZA4" s="19"/>
      <c r="EZB4" s="19"/>
      <c r="EZC4" s="19"/>
      <c r="EZD4" s="19"/>
      <c r="EZE4" s="19"/>
      <c r="EZF4" s="19"/>
      <c r="EZG4" s="19"/>
      <c r="EZH4" s="19"/>
      <c r="EZI4" s="19"/>
      <c r="EZJ4" s="19"/>
      <c r="EZK4" s="19"/>
      <c r="EZL4" s="19"/>
      <c r="EZM4" s="19"/>
      <c r="EZN4" s="19"/>
      <c r="EZO4" s="19"/>
      <c r="EZP4" s="19"/>
      <c r="EZQ4" s="19"/>
      <c r="EZR4" s="19"/>
      <c r="EZS4" s="19"/>
      <c r="EZT4" s="19"/>
      <c r="EZU4" s="19"/>
      <c r="EZV4" s="19"/>
      <c r="EZW4" s="19"/>
      <c r="EZX4" s="19"/>
      <c r="EZY4" s="19"/>
      <c r="EZZ4" s="19"/>
      <c r="FAA4" s="19"/>
      <c r="FAB4" s="19"/>
      <c r="FAC4" s="19"/>
      <c r="FAD4" s="19"/>
      <c r="FAE4" s="19"/>
      <c r="FAF4" s="19"/>
      <c r="FAG4" s="19"/>
      <c r="FAH4" s="18">
        <f ca="1">OFFSET(表九!$B$7,COLUMN(内置数据!ME$2)-1,1)</f>
        <v>50000</v>
      </c>
      <c r="FAI4" s="18">
        <f ca="1">OFFSET(表九!$B$7,COLUMN(内置数据!MF$2)-1,1)</f>
        <v>445</v>
      </c>
      <c r="FAJ4" s="18">
        <f ca="1">OFFSET(表九!$B$7,COLUMN(内置数据!MG$2)-1,1)</f>
        <v>445</v>
      </c>
      <c r="FAK4" s="18">
        <f ca="1">OFFSET(表九!$B$7,COLUMN(内置数据!MH$2)-1,1)</f>
        <v>0</v>
      </c>
      <c r="FAL4" s="18">
        <f ca="1">OFFSET(表九!$B$7,COLUMN(内置数据!MI$2)-1,1)</f>
        <v>0</v>
      </c>
      <c r="FAM4" s="18">
        <f ca="1">OFFSET(表九!$B$7,COLUMN(内置数据!MJ$2)-1,1)</f>
        <v>0</v>
      </c>
      <c r="FAN4" s="18">
        <f ca="1">OFFSET(表九!$B$7,COLUMN(内置数据!MK$2)-1,1)</f>
        <v>0</v>
      </c>
      <c r="FAO4" s="18">
        <f ca="1">OFFSET(表九!$B$7,COLUMN(内置数据!ML$2)-1,1)</f>
        <v>0</v>
      </c>
      <c r="FAP4" s="18">
        <f ca="1">OFFSET(表九!$B$7,COLUMN(内置数据!MM$2)-1,1)</f>
        <v>0</v>
      </c>
      <c r="FAQ4" s="18">
        <f ca="1">OFFSET(表九!$B$7,COLUMN(内置数据!MN$2)-1,1)</f>
        <v>0</v>
      </c>
      <c r="FAR4" s="18">
        <f ca="1">OFFSET(表九!$B$7,COLUMN(内置数据!MO$2)-1,1)</f>
        <v>0</v>
      </c>
      <c r="FAS4" s="18">
        <f ca="1">OFFSET(表九!$B$7,COLUMN(内置数据!MP$2)-1,1)</f>
        <v>0</v>
      </c>
      <c r="FAT4" s="18">
        <f ca="1">OFFSET(表九!$B$7,COLUMN(内置数据!MQ$2)-1,1)</f>
        <v>0</v>
      </c>
      <c r="FAU4" s="18">
        <f ca="1">OFFSET(表九!$B$7,COLUMN(内置数据!MR$2)-1,1)</f>
        <v>0</v>
      </c>
      <c r="FAV4" s="18">
        <f ca="1">OFFSET(表九!$B$7,COLUMN(内置数据!MS$2)-1,1)</f>
        <v>0</v>
      </c>
      <c r="FAW4" s="18">
        <f ca="1">OFFSET(表九!$B$7,COLUMN(内置数据!MT$2)-1,1)</f>
        <v>0</v>
      </c>
      <c r="FAX4" s="18">
        <f ca="1">OFFSET(表九!$B$7,COLUMN(内置数据!MU$2)-1,1)</f>
        <v>0</v>
      </c>
      <c r="FAY4" s="18">
        <f ca="1">OFFSET(表九!$B$7,COLUMN(内置数据!MV$2)-1,1)</f>
        <v>0</v>
      </c>
      <c r="FAZ4" s="18">
        <f ca="1">OFFSET(表九!$B$7,COLUMN(内置数据!MW$2)-1,1)</f>
        <v>0</v>
      </c>
      <c r="FBA4" s="18">
        <f ca="1">OFFSET(表九!$B$7,COLUMN(内置数据!MX$2)-1,1)</f>
        <v>0</v>
      </c>
      <c r="FBB4" s="18">
        <f ca="1">OFFSET(表九!$B$7,COLUMN(内置数据!MY$2)-1,1)</f>
        <v>0</v>
      </c>
      <c r="FBC4" s="18">
        <f ca="1">OFFSET(表九!$B$7,COLUMN(内置数据!MZ$2)-1,1)</f>
        <v>0</v>
      </c>
      <c r="FBD4" s="18">
        <f ca="1">OFFSET(表九!$B$7,COLUMN(内置数据!NA$2)-1,1)</f>
        <v>0</v>
      </c>
      <c r="FBE4" s="18">
        <f ca="1">OFFSET(表九!$B$7,COLUMN(内置数据!NB$2)-1,1)</f>
        <v>0</v>
      </c>
      <c r="FBF4" s="19"/>
      <c r="FBG4" s="18">
        <f ca="1">OFFSET(表九!$B$7,COLUMN(内置数据!ND$2)-1,1)</f>
        <v>114200</v>
      </c>
      <c r="FBH4" s="18">
        <f ca="1">OFFSET(表九!$B$7,COLUMN(内置数据!NE$2)-1,1)</f>
        <v>114200</v>
      </c>
      <c r="FBI4" s="18">
        <f ca="1">OFFSET(表九!$B$7,COLUMN(内置数据!NF$2)-1,1)</f>
        <v>114200</v>
      </c>
      <c r="FBJ4" s="19"/>
      <c r="FBK4" s="18">
        <f ca="1">OFFSET(表九!$B$7,COLUMN(内置数据!NH$2)-1,1)</f>
        <v>164645</v>
      </c>
      <c r="FBL4" s="19"/>
      <c r="FBM4" s="18">
        <f ca="1">OFFSET(表九!$I$7,COLUMN(内置数据!A$2)-1,1)</f>
        <v>0</v>
      </c>
      <c r="FBN4" s="18">
        <f ca="1">OFFSET(表九!$I$7,COLUMN(内置数据!B$2)-1,1)</f>
        <v>0</v>
      </c>
      <c r="FBO4" s="18">
        <f ca="1">OFFSET(表九!$I$7,COLUMN(内置数据!C$2)-1,1)</f>
        <v>0</v>
      </c>
      <c r="FBP4" s="18">
        <f ca="1">OFFSET(表九!$I$7,COLUMN(内置数据!D$2)-1,1)</f>
        <v>0</v>
      </c>
      <c r="FBQ4" s="18">
        <f ca="1">OFFSET(表九!$I$7,COLUMN(内置数据!E$2)-1,1)</f>
        <v>0</v>
      </c>
      <c r="FBR4" s="18">
        <f ca="1">OFFSET(表九!$I$7,COLUMN(内置数据!F$2)-1,1)</f>
        <v>0</v>
      </c>
      <c r="FBS4" s="18">
        <f ca="1">OFFSET(表九!$I$7,COLUMN(内置数据!G$2)-1,1)</f>
        <v>0</v>
      </c>
      <c r="FBT4" s="18">
        <f ca="1">OFFSET(表九!$I$7,COLUMN(内置数据!H$2)-1,1)</f>
        <v>0</v>
      </c>
      <c r="FBU4" s="18">
        <f ca="1">OFFSET(表九!$I$7,COLUMN(内置数据!I$2)-1,1)</f>
        <v>0</v>
      </c>
      <c r="FBV4" s="18">
        <f ca="1">OFFSET(表九!$I$7,COLUMN(内置数据!J$2)-1,1)</f>
        <v>0</v>
      </c>
      <c r="FBW4" s="18">
        <f ca="1">OFFSET(表九!$I$7,COLUMN(内置数据!K$2)-1,1)</f>
        <v>0</v>
      </c>
      <c r="FBX4" s="18">
        <f ca="1">OFFSET(表九!$I$7,COLUMN(内置数据!L$2)-1,1)</f>
        <v>0</v>
      </c>
      <c r="FBY4" s="18">
        <f ca="1">OFFSET(表九!$I$7,COLUMN(内置数据!M$2)-1,1)</f>
        <v>0</v>
      </c>
      <c r="FBZ4" s="18">
        <f ca="1">OFFSET(表九!$I$7,COLUMN(内置数据!N$2)-1,1)</f>
        <v>0</v>
      </c>
      <c r="FCA4" s="18">
        <f ca="1">OFFSET(表九!$I$7,COLUMN(内置数据!O$2)-1,1)</f>
        <v>0</v>
      </c>
      <c r="FCB4" s="18">
        <f ca="1">OFFSET(表九!$I$7,COLUMN(内置数据!P$2)-1,1)</f>
        <v>0</v>
      </c>
      <c r="FCC4" s="18">
        <f ca="1">OFFSET(表九!$I$7,COLUMN(内置数据!Q$2)-1,1)</f>
        <v>0</v>
      </c>
      <c r="FCD4" s="18">
        <f ca="1">OFFSET(表九!$I$7,COLUMN(内置数据!R$2)-1,1)</f>
        <v>0</v>
      </c>
      <c r="FCE4" s="18">
        <f ca="1">OFFSET(表九!$I$7,COLUMN(内置数据!S$2)-1,1)</f>
        <v>0</v>
      </c>
      <c r="FCF4" s="18">
        <f ca="1">OFFSET(表九!$I$7,COLUMN(内置数据!T$2)-1,1)</f>
        <v>0</v>
      </c>
      <c r="FCG4" s="18">
        <f ca="1">OFFSET(表九!$I$7,COLUMN(内置数据!U$2)-1,1)</f>
        <v>0</v>
      </c>
      <c r="FCH4" s="18">
        <f ca="1">OFFSET(表九!$I$7,COLUMN(内置数据!V$2)-1,1)</f>
        <v>0</v>
      </c>
      <c r="FCI4" s="18">
        <f ca="1">OFFSET(表九!$I$7,COLUMN(内置数据!W$2)-1,1)</f>
        <v>1</v>
      </c>
      <c r="FCJ4" s="18">
        <f ca="1">OFFSET(表九!$I$7,COLUMN(内置数据!X$2)-1,1)</f>
        <v>1</v>
      </c>
      <c r="FCK4" s="18">
        <f ca="1">OFFSET(表九!$I$7,COLUMN(内置数据!Y$2)-1,1)</f>
        <v>0</v>
      </c>
      <c r="FCL4" s="18">
        <f ca="1">OFFSET(表九!$I$7,COLUMN(内置数据!Z$2)-1,1)</f>
        <v>0</v>
      </c>
      <c r="FCM4" s="18">
        <f ca="1">OFFSET(表九!$I$7,COLUMN(内置数据!AA$2)-1,1)</f>
        <v>0</v>
      </c>
      <c r="FCN4" s="18">
        <f ca="1">OFFSET(表九!$I$7,COLUMN(内置数据!AB$2)-1,1)</f>
        <v>0</v>
      </c>
      <c r="FCO4" s="18">
        <f ca="1">OFFSET(表九!$I$7,COLUMN(内置数据!AC$2)-1,1)</f>
        <v>1</v>
      </c>
      <c r="FCP4" s="18">
        <f ca="1">OFFSET(表九!$I$7,COLUMN(内置数据!AD$2)-1,1)</f>
        <v>0</v>
      </c>
      <c r="FCQ4" s="18">
        <f ca="1">OFFSET(表九!$I$7,COLUMN(内置数据!AE$2)-1,1)</f>
        <v>0</v>
      </c>
      <c r="FCR4" s="18">
        <f ca="1">OFFSET(表九!$I$7,COLUMN(内置数据!AF$2)-1,1)</f>
        <v>0</v>
      </c>
      <c r="FCS4" s="18">
        <f ca="1">OFFSET(表九!$I$7,COLUMN(内置数据!AG$2)-1,1)</f>
        <v>0</v>
      </c>
      <c r="FCT4" s="18">
        <f ca="1">OFFSET(表九!$I$7,COLUMN(内置数据!AH$2)-1,1)</f>
        <v>0</v>
      </c>
      <c r="FCU4" s="18">
        <f ca="1">OFFSET(表九!$I$7,COLUMN(内置数据!AI$2)-1,1)</f>
        <v>0</v>
      </c>
      <c r="FCV4" s="18">
        <f ca="1">OFFSET(表九!$I$7,COLUMN(内置数据!AJ$2)-1,1)</f>
        <v>0</v>
      </c>
      <c r="FCW4" s="18">
        <f ca="1">OFFSET(表九!$I$7,COLUMN(内置数据!AK$2)-1,1)</f>
        <v>0</v>
      </c>
      <c r="FCX4" s="18">
        <f ca="1">OFFSET(表九!$I$7,COLUMN(内置数据!AL$2)-1,1)</f>
        <v>0</v>
      </c>
      <c r="FCY4" s="18">
        <f ca="1">OFFSET(表九!$I$7,COLUMN(内置数据!AM$2)-1,1)</f>
        <v>0</v>
      </c>
      <c r="FCZ4" s="18">
        <f ca="1">OFFSET(表九!$I$7,COLUMN(内置数据!AN$2)-1,1)</f>
        <v>0</v>
      </c>
      <c r="FDA4" s="18">
        <f ca="1">OFFSET(表九!$I$7,COLUMN(内置数据!AO$2)-1,1)</f>
        <v>0</v>
      </c>
      <c r="FDB4" s="18">
        <f ca="1">OFFSET(表九!$I$7,COLUMN(内置数据!AP$2)-1,1)</f>
        <v>0</v>
      </c>
      <c r="FDC4" s="18">
        <f ca="1">OFFSET(表九!$I$7,COLUMN(内置数据!AQ$2)-1,1)</f>
        <v>0</v>
      </c>
      <c r="FDD4" s="18">
        <f ca="1">OFFSET(表九!$I$7,COLUMN(内置数据!AR$2)-1,1)</f>
        <v>0</v>
      </c>
      <c r="FDE4" s="18">
        <f ca="1">OFFSET(表九!$I$7,COLUMN(内置数据!AS$2)-1,1)</f>
        <v>0</v>
      </c>
      <c r="FDF4" s="18">
        <f ca="1">OFFSET(表九!$I$7,COLUMN(内置数据!AT$2)-1,1)</f>
        <v>0</v>
      </c>
      <c r="FDG4" s="18">
        <f ca="1">OFFSET(表九!$I$7,COLUMN(内置数据!AU$2)-1,1)</f>
        <v>0</v>
      </c>
      <c r="FDH4" s="18">
        <f ca="1">OFFSET(表九!$I$7,COLUMN(内置数据!AV$2)-1,1)</f>
        <v>0</v>
      </c>
      <c r="FDI4" s="18">
        <f ca="1">OFFSET(表九!$I$7,COLUMN(内置数据!AW$2)-1,1)</f>
        <v>0</v>
      </c>
      <c r="FDJ4" s="18">
        <f ca="1">OFFSET(表九!$I$7,COLUMN(内置数据!AX$2)-1,1)</f>
        <v>0</v>
      </c>
      <c r="FDK4" s="18">
        <f ca="1">OFFSET(表九!$I$7,COLUMN(内置数据!AY$2)-1,1)</f>
        <v>0</v>
      </c>
      <c r="FDL4" s="18">
        <f ca="1">OFFSET(表九!$I$7,COLUMN(内置数据!AZ$2)-1,1)</f>
        <v>0</v>
      </c>
      <c r="FDM4" s="18">
        <f ca="1">OFFSET(表九!$I$7,COLUMN(内置数据!BA$2)-1,1)</f>
        <v>0</v>
      </c>
      <c r="FDN4" s="18">
        <f ca="1">OFFSET(表九!$I$7,COLUMN(内置数据!BB$2)-1,1)</f>
        <v>0</v>
      </c>
      <c r="FDO4" s="18">
        <f ca="1">OFFSET(表九!$I$7,COLUMN(内置数据!BC$2)-1,1)</f>
        <v>0</v>
      </c>
      <c r="FDP4" s="18">
        <f ca="1">OFFSET(表九!$I$7,COLUMN(内置数据!BD$2)-1,1)</f>
        <v>0</v>
      </c>
      <c r="FDQ4" s="18">
        <f ca="1">OFFSET(表九!$I$7,COLUMN(内置数据!BE$2)-1,1)</f>
        <v>0</v>
      </c>
      <c r="FDR4" s="18">
        <f ca="1">OFFSET(表九!$I$7,COLUMN(内置数据!BF$2)-1,1)</f>
        <v>0</v>
      </c>
      <c r="FDS4" s="18">
        <f ca="1">OFFSET(表九!$I$7,COLUMN(内置数据!BG$2)-1,1)</f>
        <v>0</v>
      </c>
      <c r="FDT4" s="18">
        <f ca="1">OFFSET(表九!$I$7,COLUMN(内置数据!BH$2)-1,1)</f>
        <v>0</v>
      </c>
      <c r="FDU4" s="18">
        <f ca="1">OFFSET(表九!$I$7,COLUMN(内置数据!BI$2)-1,1)</f>
        <v>0</v>
      </c>
      <c r="FDV4" s="18">
        <f ca="1">OFFSET(表九!$I$7,COLUMN(内置数据!BJ$2)-1,1)</f>
        <v>0</v>
      </c>
      <c r="FDW4" s="18">
        <f ca="1">OFFSET(表九!$I$7,COLUMN(内置数据!BK$2)-1,1)</f>
        <v>0</v>
      </c>
      <c r="FDX4" s="18">
        <f ca="1">OFFSET(表九!$I$7,COLUMN(内置数据!BL$2)-1,1)</f>
        <v>0</v>
      </c>
      <c r="FDY4" s="18">
        <f ca="1">OFFSET(表九!$I$7,COLUMN(内置数据!BM$2)-1,1)</f>
        <v>0</v>
      </c>
      <c r="FDZ4" s="18">
        <f ca="1">OFFSET(表九!$I$7,COLUMN(内置数据!BN$2)-1,1)</f>
        <v>0</v>
      </c>
      <c r="FEA4" s="18">
        <f ca="1">OFFSET(表九!$I$7,COLUMN(内置数据!BO$2)-1,1)</f>
        <v>0</v>
      </c>
      <c r="FEB4" s="18">
        <f ca="1">OFFSET(表九!$I$7,COLUMN(内置数据!BP$2)-1,1)</f>
        <v>0</v>
      </c>
      <c r="FEC4" s="18">
        <f ca="1">OFFSET(表九!$I$7,COLUMN(内置数据!BQ$2)-1,1)</f>
        <v>0</v>
      </c>
      <c r="FED4" s="18">
        <f ca="1">OFFSET(表九!$I$7,COLUMN(内置数据!BR$2)-1,1)</f>
        <v>0</v>
      </c>
      <c r="FEE4" s="18">
        <f ca="1">OFFSET(表九!$I$7,COLUMN(内置数据!BS$2)-1,1)</f>
        <v>0</v>
      </c>
      <c r="FEF4" s="18">
        <f ca="1">OFFSET(表九!$I$7,COLUMN(内置数据!BT$2)-1,1)</f>
        <v>0</v>
      </c>
      <c r="FEG4" s="18">
        <f ca="1">OFFSET(表九!$I$7,COLUMN(内置数据!BU$2)-1,1)</f>
        <v>0</v>
      </c>
      <c r="FEH4" s="18">
        <f ca="1">OFFSET(表九!$I$7,COLUMN(内置数据!BV$2)-1,1)</f>
        <v>987</v>
      </c>
      <c r="FEI4" s="18">
        <f ca="1">OFFSET(表九!$I$7,COLUMN(内置数据!BW$2)-1,1)</f>
        <v>987</v>
      </c>
      <c r="FEJ4" s="18">
        <f ca="1">OFFSET(表九!$I$7,COLUMN(内置数据!BX$2)-1,1)</f>
        <v>522</v>
      </c>
      <c r="FEK4" s="18">
        <f ca="1">OFFSET(表九!$I$7,COLUMN(内置数据!BY$2)-1,1)</f>
        <v>0</v>
      </c>
      <c r="FEL4" s="18">
        <f ca="1">OFFSET(表九!$I$7,COLUMN(内置数据!BZ$2)-1,1)</f>
        <v>0</v>
      </c>
      <c r="FEM4" s="18">
        <f ca="1">OFFSET(表九!$I$7,COLUMN(内置数据!CA$2)-1,1)</f>
        <v>165</v>
      </c>
      <c r="FEN4" s="18">
        <f ca="1">OFFSET(表九!$I$7,COLUMN(内置数据!CB$2)-1,1)</f>
        <v>0</v>
      </c>
      <c r="FEO4" s="18">
        <f ca="1">OFFSET(表九!$I$7,COLUMN(内置数据!CC$2)-1,1)</f>
        <v>0</v>
      </c>
      <c r="FEP4" s="18">
        <f ca="1">OFFSET(表九!$I$7,COLUMN(内置数据!CD$2)-1,1)</f>
        <v>0</v>
      </c>
      <c r="FEQ4" s="18">
        <f ca="1">OFFSET(表九!$I$7,COLUMN(内置数据!CE$2)-1,1)</f>
        <v>0</v>
      </c>
      <c r="FER4" s="18">
        <f ca="1">OFFSET(表九!$I$7,COLUMN(内置数据!CF$2)-1,1)</f>
        <v>0</v>
      </c>
      <c r="FES4" s="18">
        <f ca="1">OFFSET(表九!$I$7,COLUMN(内置数据!CG$2)-1,1)</f>
        <v>0</v>
      </c>
      <c r="FET4" s="18">
        <f ca="1">OFFSET(表九!$I$7,COLUMN(内置数据!CH$2)-1,1)</f>
        <v>0</v>
      </c>
      <c r="FEU4" s="18">
        <f ca="1">OFFSET(表九!$I$7,COLUMN(内置数据!CI$2)-1,1)</f>
        <v>0</v>
      </c>
      <c r="FEV4" s="18">
        <f ca="1">OFFSET(表九!$I$7,COLUMN(内置数据!CJ$2)-1,1)</f>
        <v>0</v>
      </c>
      <c r="FEW4" s="18">
        <f ca="1">OFFSET(表九!$I$7,COLUMN(内置数据!CK$2)-1,1)</f>
        <v>0</v>
      </c>
      <c r="FEX4" s="18">
        <f ca="1">OFFSET(表九!$I$7,COLUMN(内置数据!CL$2)-1,1)</f>
        <v>300</v>
      </c>
      <c r="FEY4" s="18">
        <f ca="1">OFFSET(表九!$I$7,COLUMN(内置数据!CM$2)-1,1)</f>
        <v>0</v>
      </c>
      <c r="FEZ4" s="18">
        <f ca="1">OFFSET(表九!$I$7,COLUMN(内置数据!CN$2)-1,1)</f>
        <v>0</v>
      </c>
      <c r="FFA4" s="18">
        <f ca="1">OFFSET(表九!$I$7,COLUMN(内置数据!CO$2)-1,1)</f>
        <v>0</v>
      </c>
      <c r="FFB4" s="18">
        <f ca="1">OFFSET(表九!$I$7,COLUMN(内置数据!CP$2)-1,1)</f>
        <v>0</v>
      </c>
      <c r="FFC4" s="18">
        <f ca="1">OFFSET(表九!$I$7,COLUMN(内置数据!CQ$2)-1,1)</f>
        <v>0</v>
      </c>
      <c r="FFD4" s="18">
        <f ca="1">OFFSET(表九!$I$7,COLUMN(内置数据!CR$2)-1,1)</f>
        <v>0</v>
      </c>
      <c r="FFE4" s="18">
        <f ca="1">OFFSET(表九!$I$7,COLUMN(内置数据!CS$2)-1,1)</f>
        <v>0</v>
      </c>
      <c r="FFF4" s="18">
        <f ca="1">OFFSET(表九!$I$7,COLUMN(内置数据!CT$2)-1,1)</f>
        <v>0</v>
      </c>
      <c r="FFG4" s="18">
        <f ca="1">OFFSET(表九!$I$7,COLUMN(内置数据!CU$2)-1,1)</f>
        <v>0</v>
      </c>
      <c r="FFH4" s="18">
        <f ca="1">OFFSET(表九!$I$7,COLUMN(内置数据!CV$2)-1,1)</f>
        <v>0</v>
      </c>
      <c r="FFI4" s="18">
        <f ca="1">OFFSET(表九!$I$7,COLUMN(内置数据!CW$2)-1,1)</f>
        <v>0</v>
      </c>
      <c r="FFJ4" s="18">
        <f ca="1">OFFSET(表九!$I$7,COLUMN(内置数据!CX$2)-1,1)</f>
        <v>0</v>
      </c>
      <c r="FFK4" s="18">
        <f ca="1">OFFSET(表九!$I$7,COLUMN(内置数据!CY$2)-1,1)</f>
        <v>0</v>
      </c>
      <c r="FFL4" s="18">
        <f ca="1">OFFSET(表九!$I$7,COLUMN(内置数据!CZ$2)-1,1)</f>
        <v>0</v>
      </c>
      <c r="FFM4" s="18">
        <f ca="1">OFFSET(表九!$I$7,COLUMN(内置数据!DA$2)-1,1)</f>
        <v>0</v>
      </c>
      <c r="FFN4" s="18">
        <f ca="1">OFFSET(表九!$I$7,COLUMN(内置数据!DB$2)-1,1)</f>
        <v>0</v>
      </c>
      <c r="FFO4" s="18">
        <f ca="1">OFFSET(表九!$I$7,COLUMN(内置数据!DC$2)-1,1)</f>
        <v>0</v>
      </c>
      <c r="FFP4" s="18">
        <f ca="1">OFFSET(表九!$I$7,COLUMN(内置数据!DD$2)-1,1)</f>
        <v>0</v>
      </c>
      <c r="FFQ4" s="18">
        <f ca="1">OFFSET(表九!$I$7,COLUMN(内置数据!DE$2)-1,1)</f>
        <v>0</v>
      </c>
      <c r="FFR4" s="18">
        <f ca="1">OFFSET(表九!$I$7,COLUMN(内置数据!DF$2)-1,1)</f>
        <v>0</v>
      </c>
      <c r="FFS4" s="18">
        <f ca="1">OFFSET(表九!$I$7,COLUMN(内置数据!DG$2)-1,1)</f>
        <v>0</v>
      </c>
      <c r="FFT4" s="18">
        <f ca="1">OFFSET(表九!$I$7,COLUMN(内置数据!DH$2)-1,1)</f>
        <v>0</v>
      </c>
      <c r="FFU4" s="18">
        <f ca="1">OFFSET(表九!$I$7,COLUMN(内置数据!DI$2)-1,1)</f>
        <v>0</v>
      </c>
      <c r="FFV4" s="18">
        <f ca="1">OFFSET(表九!$I$7,COLUMN(内置数据!DJ$2)-1,1)</f>
        <v>0</v>
      </c>
      <c r="FFW4" s="18">
        <f ca="1">OFFSET(表九!$I$7,COLUMN(内置数据!DK$2)-1,1)</f>
        <v>0</v>
      </c>
      <c r="FFX4" s="18">
        <f ca="1">OFFSET(表九!$I$7,COLUMN(内置数据!DL$2)-1,1)</f>
        <v>0</v>
      </c>
      <c r="FFY4" s="18">
        <f ca="1">OFFSET(表九!$I$7,COLUMN(内置数据!DM$2)-1,1)</f>
        <v>0</v>
      </c>
      <c r="FFZ4" s="18">
        <f ca="1">OFFSET(表九!$I$7,COLUMN(内置数据!DN$2)-1,1)</f>
        <v>0</v>
      </c>
      <c r="FGA4" s="18">
        <f ca="1">OFFSET(表九!$I$7,COLUMN(内置数据!DO$2)-1,1)</f>
        <v>0</v>
      </c>
      <c r="FGB4" s="18">
        <f ca="1">OFFSET(表九!$I$7,COLUMN(内置数据!DP$2)-1,1)</f>
        <v>0</v>
      </c>
      <c r="FGC4" s="18">
        <f ca="1">OFFSET(表九!$I$7,COLUMN(内置数据!DQ$2)-1,1)</f>
        <v>0</v>
      </c>
      <c r="FGD4" s="18">
        <f ca="1">OFFSET(表九!$I$7,COLUMN(内置数据!DR$2)-1,1)</f>
        <v>0</v>
      </c>
      <c r="FGE4" s="18">
        <f ca="1">OFFSET(表九!$I$7,COLUMN(内置数据!DS$2)-1,1)</f>
        <v>0</v>
      </c>
      <c r="FGF4" s="18">
        <f ca="1">OFFSET(表九!$I$7,COLUMN(内置数据!DT$2)-1,1)</f>
        <v>0</v>
      </c>
      <c r="FGG4" s="18">
        <f ca="1">OFFSET(表九!$I$7,COLUMN(内置数据!DU$2)-1,1)</f>
        <v>0</v>
      </c>
      <c r="FGH4" s="18">
        <f ca="1">OFFSET(表九!$I$7,COLUMN(内置数据!DV$2)-1,1)</f>
        <v>0</v>
      </c>
      <c r="FGI4" s="18">
        <f ca="1">OFFSET(表九!$I$7,COLUMN(内置数据!DW$2)-1,1)</f>
        <v>0</v>
      </c>
      <c r="FGJ4" s="18">
        <f ca="1">OFFSET(表九!$I$7,COLUMN(内置数据!DX$2)-1,1)</f>
        <v>0</v>
      </c>
      <c r="FGK4" s="18">
        <f ca="1">OFFSET(表九!$I$7,COLUMN(内置数据!DY$2)-1,1)</f>
        <v>0</v>
      </c>
      <c r="FGL4" s="18">
        <f ca="1">OFFSET(表九!$I$7,COLUMN(内置数据!DZ$2)-1,1)</f>
        <v>0</v>
      </c>
      <c r="FGM4" s="18">
        <f ca="1">OFFSET(表九!$I$7,COLUMN(内置数据!EA$2)-1,1)</f>
        <v>0</v>
      </c>
      <c r="FGN4" s="18">
        <f ca="1">OFFSET(表九!$I$7,COLUMN(内置数据!EB$2)-1,1)</f>
        <v>0</v>
      </c>
      <c r="FGO4" s="18">
        <f ca="1">OFFSET(表九!$I$7,COLUMN(内置数据!EC$2)-1,1)</f>
        <v>0</v>
      </c>
      <c r="FGP4" s="18">
        <f ca="1">OFFSET(表九!$I$7,COLUMN(内置数据!ED$2)-1,1)</f>
        <v>0</v>
      </c>
      <c r="FGQ4" s="18">
        <f ca="1">OFFSET(表九!$I$7,COLUMN(内置数据!EE$2)-1,1)</f>
        <v>192</v>
      </c>
      <c r="FGR4" s="18">
        <f ca="1">OFFSET(表九!$I$7,COLUMN(内置数据!EF$2)-1,1)</f>
        <v>192</v>
      </c>
      <c r="FGS4" s="18">
        <f ca="1">OFFSET(表九!$I$7,COLUMN(内置数据!EG$2)-1,1)</f>
        <v>192</v>
      </c>
      <c r="FGT4" s="18">
        <f ca="1">OFFSET(表九!$I$7,COLUMN(内置数据!EH$2)-1,1)</f>
        <v>0</v>
      </c>
      <c r="FGU4" s="18">
        <f ca="1">OFFSET(表九!$I$7,COLUMN(内置数据!EI$2)-1,1)</f>
        <v>0</v>
      </c>
      <c r="FGV4" s="18">
        <f ca="1">OFFSET(表九!$I$7,COLUMN(内置数据!EJ$2)-1,1)</f>
        <v>0</v>
      </c>
      <c r="FGW4" s="18">
        <f ca="1">OFFSET(表九!$I$7,COLUMN(内置数据!EK$2)-1,1)</f>
        <v>0</v>
      </c>
      <c r="FGX4" s="18">
        <f ca="1">OFFSET(表九!$I$7,COLUMN(内置数据!EL$2)-1,1)</f>
        <v>0</v>
      </c>
      <c r="FGY4" s="18">
        <f ca="1">OFFSET(表九!$I$7,COLUMN(内置数据!EM$2)-1,1)</f>
        <v>0</v>
      </c>
      <c r="FGZ4" s="18">
        <f ca="1">OFFSET(表九!$I$7,COLUMN(内置数据!EN$2)-1,1)</f>
        <v>0</v>
      </c>
      <c r="FHA4" s="18">
        <f ca="1">OFFSET(表九!$I$7,COLUMN(内置数据!EO$2)-1,1)</f>
        <v>0</v>
      </c>
      <c r="FHB4" s="18">
        <f ca="1">OFFSET(表九!$I$7,COLUMN(内置数据!EP$2)-1,1)</f>
        <v>0</v>
      </c>
      <c r="FHC4" s="18">
        <f ca="1">OFFSET(表九!$I$7,COLUMN(内置数据!EQ$2)-1,1)</f>
        <v>0</v>
      </c>
      <c r="FHD4" s="18">
        <f ca="1">OFFSET(表九!$I$7,COLUMN(内置数据!ER$2)-1,1)</f>
        <v>0</v>
      </c>
      <c r="FHE4" s="18">
        <f ca="1">OFFSET(表九!$I$7,COLUMN(内置数据!ES$2)-1,1)</f>
        <v>0</v>
      </c>
      <c r="FHF4" s="18">
        <f ca="1">OFFSET(表九!$I$7,COLUMN(内置数据!ET$2)-1,1)</f>
        <v>0</v>
      </c>
      <c r="FHG4" s="18">
        <f ca="1">OFFSET(表九!$I$7,COLUMN(内置数据!EU$2)-1,1)</f>
        <v>0</v>
      </c>
      <c r="FHH4" s="18">
        <f ca="1">OFFSET(表九!$I$7,COLUMN(内置数据!EV$2)-1,1)</f>
        <v>0</v>
      </c>
      <c r="FHI4" s="18">
        <f ca="1">OFFSET(表九!$I$7,COLUMN(内置数据!EW$2)-1,1)</f>
        <v>0</v>
      </c>
      <c r="FHJ4" s="18">
        <f ca="1">OFFSET(表九!$I$7,COLUMN(内置数据!EX$2)-1,1)</f>
        <v>0</v>
      </c>
      <c r="FHK4" s="18">
        <f ca="1">OFFSET(表九!$I$7,COLUMN(内置数据!EY$2)-1,1)</f>
        <v>0</v>
      </c>
      <c r="FHL4" s="18">
        <f ca="1">OFFSET(表九!$I$7,COLUMN(内置数据!EZ$2)-1,1)</f>
        <v>0</v>
      </c>
      <c r="FHM4" s="18">
        <f ca="1">OFFSET(表九!$I$7,COLUMN(内置数据!FA$2)-1,1)</f>
        <v>0</v>
      </c>
      <c r="FHN4" s="18">
        <f ca="1">OFFSET(表九!$I$7,COLUMN(内置数据!FB$2)-1,1)</f>
        <v>0</v>
      </c>
      <c r="FHO4" s="18">
        <f ca="1">OFFSET(表九!$I$7,COLUMN(内置数据!FC$2)-1,1)</f>
        <v>0</v>
      </c>
      <c r="FHP4" s="18">
        <f ca="1">OFFSET(表九!$I$7,COLUMN(内置数据!FD$2)-1,1)</f>
        <v>0</v>
      </c>
      <c r="FHQ4" s="18">
        <f ca="1">OFFSET(表九!$I$7,COLUMN(内置数据!FE$2)-1,1)</f>
        <v>0</v>
      </c>
      <c r="FHR4" s="18">
        <f ca="1">OFFSET(表九!$I$7,COLUMN(内置数据!FF$2)-1,1)</f>
        <v>0</v>
      </c>
      <c r="FHS4" s="18">
        <f ca="1">OFFSET(表九!$I$7,COLUMN(内置数据!FG$2)-1,1)</f>
        <v>0</v>
      </c>
      <c r="FHT4" s="18">
        <f ca="1">OFFSET(表九!$I$7,COLUMN(内置数据!FH$2)-1,1)</f>
        <v>0</v>
      </c>
      <c r="FHU4" s="18">
        <f ca="1">OFFSET(表九!$I$7,COLUMN(内置数据!FI$2)-1,1)</f>
        <v>0</v>
      </c>
      <c r="FHV4" s="18">
        <f ca="1">OFFSET(表九!$I$7,COLUMN(内置数据!FJ$2)-1,1)</f>
        <v>0</v>
      </c>
      <c r="FHW4" s="18">
        <f ca="1">OFFSET(表九!$I$7,COLUMN(内置数据!FK$2)-1,1)</f>
        <v>0</v>
      </c>
      <c r="FHX4" s="18">
        <f ca="1">OFFSET(表九!$I$7,COLUMN(内置数据!FL$2)-1,1)</f>
        <v>0</v>
      </c>
      <c r="FHY4" s="18">
        <f ca="1">OFFSET(表九!$I$7,COLUMN(内置数据!FM$2)-1,1)</f>
        <v>0</v>
      </c>
      <c r="FHZ4" s="18">
        <f ca="1">OFFSET(表九!$I$7,COLUMN(内置数据!FN$2)-1,1)</f>
        <v>0</v>
      </c>
      <c r="FIA4" s="18">
        <f ca="1">OFFSET(表九!$I$7,COLUMN(内置数据!FO$2)-1,1)</f>
        <v>0</v>
      </c>
      <c r="FIB4" s="18">
        <f ca="1">OFFSET(表九!$I$7,COLUMN(内置数据!FP$2)-1,1)</f>
        <v>0</v>
      </c>
      <c r="FIC4" s="18">
        <f ca="1">OFFSET(表九!$I$7,COLUMN(内置数据!FQ$2)-1,1)</f>
        <v>0</v>
      </c>
      <c r="FID4" s="18">
        <f ca="1">OFFSET(表九!$I$7,COLUMN(内置数据!FR$2)-1,1)</f>
        <v>0</v>
      </c>
      <c r="FIE4" s="18">
        <f ca="1">OFFSET(表九!$I$7,COLUMN(内置数据!FS$2)-1,1)</f>
        <v>0</v>
      </c>
      <c r="FIF4" s="18">
        <f ca="1">OFFSET(表九!$I$7,COLUMN(内置数据!FT$2)-1,1)</f>
        <v>0</v>
      </c>
      <c r="FIG4" s="18">
        <f ca="1">OFFSET(表九!$I$7,COLUMN(内置数据!FU$2)-1,1)</f>
        <v>0</v>
      </c>
      <c r="FIH4" s="18">
        <f ca="1">OFFSET(表九!$I$7,COLUMN(内置数据!FV$2)-1,1)</f>
        <v>0</v>
      </c>
      <c r="FII4" s="18">
        <f ca="1">OFFSET(表九!$I$7,COLUMN(内置数据!FW$2)-1,1)</f>
        <v>0</v>
      </c>
      <c r="FIJ4" s="18">
        <f ca="1">OFFSET(表九!$I$7,COLUMN(内置数据!FX$2)-1,1)</f>
        <v>0</v>
      </c>
      <c r="FIK4" s="18">
        <f ca="1">OFFSET(表九!$I$7,COLUMN(内置数据!FY$2)-1,1)</f>
        <v>0</v>
      </c>
      <c r="FIL4" s="18">
        <f ca="1">OFFSET(表九!$I$7,COLUMN(内置数据!FZ$2)-1,1)</f>
        <v>0</v>
      </c>
      <c r="FIM4" s="18">
        <f ca="1">OFFSET(表九!$I$7,COLUMN(内置数据!GA$2)-1,1)</f>
        <v>0</v>
      </c>
      <c r="FIN4" s="18">
        <f ca="1">OFFSET(表九!$I$7,COLUMN(内置数据!GB$2)-1,1)</f>
        <v>0</v>
      </c>
      <c r="FIO4" s="18">
        <f ca="1">OFFSET(表九!$I$7,COLUMN(内置数据!GC$2)-1,1)</f>
        <v>0</v>
      </c>
      <c r="FIP4" s="18">
        <f ca="1">OFFSET(表九!$I$7,COLUMN(内置数据!GD$2)-1,1)</f>
        <v>0</v>
      </c>
      <c r="FIQ4" s="18">
        <f ca="1">OFFSET(表九!$I$7,COLUMN(内置数据!GE$2)-1,1)</f>
        <v>0</v>
      </c>
      <c r="FIR4" s="18">
        <f ca="1">OFFSET(表九!$I$7,COLUMN(内置数据!GF$2)-1,1)</f>
        <v>0</v>
      </c>
      <c r="FIS4" s="18">
        <f ca="1">OFFSET(表九!$I$7,COLUMN(内置数据!GG$2)-1,1)</f>
        <v>0</v>
      </c>
      <c r="FIT4" s="18">
        <f ca="1">OFFSET(表九!$I$7,COLUMN(内置数据!GH$2)-1,1)</f>
        <v>0</v>
      </c>
      <c r="FIU4" s="18">
        <f ca="1">OFFSET(表九!$I$7,COLUMN(内置数据!GI$2)-1,1)</f>
        <v>0</v>
      </c>
      <c r="FIV4" s="18">
        <f ca="1">OFFSET(表九!$I$7,COLUMN(内置数据!GJ$2)-1,1)</f>
        <v>0</v>
      </c>
      <c r="FIW4" s="18">
        <f ca="1">OFFSET(表九!$I$7,COLUMN(内置数据!GK$2)-1,1)</f>
        <v>0</v>
      </c>
      <c r="FIX4" s="18">
        <f ca="1">OFFSET(表九!$I$7,COLUMN(内置数据!GL$2)-1,1)</f>
        <v>0</v>
      </c>
      <c r="FIY4" s="18">
        <f ca="1">OFFSET(表九!$I$7,COLUMN(内置数据!GM$2)-1,1)</f>
        <v>0</v>
      </c>
      <c r="FIZ4" s="18">
        <f ca="1">OFFSET(表九!$I$7,COLUMN(内置数据!GN$2)-1,1)</f>
        <v>0</v>
      </c>
      <c r="FJA4" s="18">
        <f ca="1">OFFSET(表九!$I$7,COLUMN(内置数据!GO$2)-1,1)</f>
        <v>0</v>
      </c>
      <c r="FJB4" s="18">
        <f ca="1">OFFSET(表九!$I$7,COLUMN(内置数据!GP$2)-1,1)</f>
        <v>0</v>
      </c>
      <c r="FJC4" s="18">
        <f ca="1">OFFSET(表九!$I$7,COLUMN(内置数据!GQ$2)-1,1)</f>
        <v>0</v>
      </c>
      <c r="FJD4" s="18">
        <f ca="1">OFFSET(表九!$I$7,COLUMN(内置数据!GR$2)-1,1)</f>
        <v>0</v>
      </c>
      <c r="FJE4" s="18">
        <f ca="1">OFFSET(表九!$I$7,COLUMN(内置数据!GS$2)-1,1)</f>
        <v>0</v>
      </c>
      <c r="FJF4" s="18">
        <f ca="1">OFFSET(表九!$I$7,COLUMN(内置数据!GT$2)-1,1)</f>
        <v>0</v>
      </c>
      <c r="FJG4" s="18">
        <f ca="1">OFFSET(表九!$I$7,COLUMN(内置数据!GU$2)-1,1)</f>
        <v>0</v>
      </c>
      <c r="FJH4" s="18">
        <f ca="1">OFFSET(表九!$I$7,COLUMN(内置数据!GV$2)-1,1)</f>
        <v>0</v>
      </c>
      <c r="FJI4" s="18">
        <f ca="1">OFFSET(表九!$I$7,COLUMN(内置数据!GW$2)-1,1)</f>
        <v>0</v>
      </c>
      <c r="FJJ4" s="18">
        <f ca="1">OFFSET(表九!$I$7,COLUMN(内置数据!GX$2)-1,1)</f>
        <v>0</v>
      </c>
      <c r="FJK4" s="18">
        <f ca="1">OFFSET(表九!$I$7,COLUMN(内置数据!GY$2)-1,1)</f>
        <v>0</v>
      </c>
      <c r="FJL4" s="18">
        <f ca="1">OFFSET(表九!$I$7,COLUMN(内置数据!GZ$2)-1,1)</f>
        <v>0</v>
      </c>
      <c r="FJM4" s="18">
        <f ca="1">OFFSET(表九!$I$7,COLUMN(内置数据!HA$2)-1,1)</f>
        <v>0</v>
      </c>
      <c r="FJN4" s="18">
        <f ca="1">OFFSET(表九!$I$7,COLUMN(内置数据!HB$2)-1,1)</f>
        <v>0</v>
      </c>
      <c r="FJO4" s="18">
        <f ca="1">OFFSET(表九!$I$7,COLUMN(内置数据!HC$2)-1,1)</f>
        <v>0</v>
      </c>
      <c r="FJP4" s="18">
        <f ca="1">OFFSET(表九!$I$7,COLUMN(内置数据!HD$2)-1,1)</f>
        <v>0</v>
      </c>
      <c r="FJQ4" s="18">
        <f ca="1">OFFSET(表九!$I$7,COLUMN(内置数据!HE$2)-1,1)</f>
        <v>0</v>
      </c>
      <c r="FJR4" s="18">
        <f ca="1">OFFSET(表九!$I$7,COLUMN(内置数据!HF$2)-1,1)</f>
        <v>0</v>
      </c>
      <c r="FJS4" s="18">
        <f ca="1">OFFSET(表九!$I$7,COLUMN(内置数据!HG$2)-1,1)</f>
        <v>0</v>
      </c>
      <c r="FJT4" s="18">
        <f ca="1">OFFSET(表九!$I$7,COLUMN(内置数据!HH$2)-1,1)</f>
        <v>0</v>
      </c>
      <c r="FJU4" s="18">
        <f ca="1">OFFSET(表九!$I$7,COLUMN(内置数据!HI$2)-1,1)</f>
        <v>0</v>
      </c>
      <c r="FJV4" s="18">
        <f ca="1">OFFSET(表九!$I$7,COLUMN(内置数据!HJ$2)-1,1)</f>
        <v>0</v>
      </c>
      <c r="FJW4" s="18">
        <f ca="1">OFFSET(表九!$I$7,COLUMN(内置数据!HK$2)-1,1)</f>
        <v>0</v>
      </c>
      <c r="FJX4" s="18">
        <f ca="1">OFFSET(表九!$I$7,COLUMN(内置数据!HL$2)-1,1)</f>
        <v>0</v>
      </c>
      <c r="FJY4" s="18">
        <f ca="1">OFFSET(表九!$I$7,COLUMN(内置数据!HM$2)-1,1)</f>
        <v>0</v>
      </c>
      <c r="FJZ4" s="18">
        <f ca="1">OFFSET(表九!$I$7,COLUMN(内置数据!HN$2)-1,1)</f>
        <v>0</v>
      </c>
      <c r="FKA4" s="18">
        <f ca="1">OFFSET(表九!$I$7,COLUMN(内置数据!HO$2)-1,1)</f>
        <v>0</v>
      </c>
      <c r="FKB4" s="18">
        <f ca="1">OFFSET(表九!$I$7,COLUMN(内置数据!HP$2)-1,1)</f>
        <v>0</v>
      </c>
      <c r="FKC4" s="18">
        <f ca="1">OFFSET(表九!$I$7,COLUMN(内置数据!HQ$2)-1,1)</f>
        <v>0</v>
      </c>
      <c r="FKD4" s="18">
        <f ca="1">OFFSET(表九!$I$7,COLUMN(内置数据!HR$2)-1,1)</f>
        <v>0</v>
      </c>
      <c r="FKE4" s="18">
        <f ca="1">OFFSET(表九!$I$7,COLUMN(内置数据!HS$2)-1,1)</f>
        <v>0</v>
      </c>
      <c r="FKF4" s="18">
        <f ca="1">OFFSET(表九!$I$7,COLUMN(内置数据!HT$2)-1,1)</f>
        <v>0</v>
      </c>
      <c r="FKG4" s="18">
        <f ca="1">OFFSET(表九!$I$7,COLUMN(内置数据!HU$2)-1,1)</f>
        <v>0</v>
      </c>
      <c r="FKH4" s="18">
        <f ca="1">OFFSET(表九!$I$7,COLUMN(内置数据!HV$2)-1,1)</f>
        <v>0</v>
      </c>
      <c r="FKI4" s="18">
        <f ca="1">OFFSET(表九!$I$7,COLUMN(内置数据!HW$2)-1,1)</f>
        <v>0</v>
      </c>
      <c r="FKJ4" s="18">
        <f ca="1">OFFSET(表九!$I$7,COLUMN(内置数据!HX$2)-1,1)</f>
        <v>0</v>
      </c>
      <c r="FKK4" s="18">
        <f ca="1">OFFSET(表九!$I$7,COLUMN(内置数据!HY$2)-1,1)</f>
        <v>0</v>
      </c>
      <c r="FKL4" s="18">
        <f ca="1">OFFSET(表九!$I$7,COLUMN(内置数据!HZ$2)-1,1)</f>
        <v>0</v>
      </c>
      <c r="FKM4" s="18">
        <f ca="1">OFFSET(表九!$I$7,COLUMN(内置数据!IA$2)-1,1)</f>
        <v>0</v>
      </c>
      <c r="FKN4" s="18">
        <f ca="1">OFFSET(表九!$I$7,COLUMN(内置数据!IB$2)-1,1)</f>
        <v>0</v>
      </c>
      <c r="FKO4" s="18">
        <f ca="1">OFFSET(表九!$I$7,COLUMN(内置数据!IC$2)-1,1)</f>
        <v>0</v>
      </c>
      <c r="FKP4" s="18">
        <f ca="1">OFFSET(表九!$I$7,COLUMN(内置数据!ID$2)-1,1)</f>
        <v>0</v>
      </c>
      <c r="FKQ4" s="18">
        <f ca="1">OFFSET(表九!$I$7,COLUMN(内置数据!IE$2)-1,1)</f>
        <v>0</v>
      </c>
      <c r="FKR4" s="18">
        <f ca="1">OFFSET(表九!$I$7,COLUMN(内置数据!IF$2)-1,1)</f>
        <v>0</v>
      </c>
      <c r="FKS4" s="18">
        <f ca="1">OFFSET(表九!$I$7,COLUMN(内置数据!IG$2)-1,1)</f>
        <v>0</v>
      </c>
      <c r="FKT4" s="18">
        <f ca="1">OFFSET(表九!$I$7,COLUMN(内置数据!IH$2)-1,1)</f>
        <v>0</v>
      </c>
      <c r="FKU4" s="18">
        <f ca="1">OFFSET(表九!$I$7,COLUMN(内置数据!II$2)-1,1)</f>
        <v>0</v>
      </c>
      <c r="FKV4" s="18">
        <f ca="1">OFFSET(表九!$I$7,COLUMN(内置数据!IJ$2)-1,1)</f>
        <v>0</v>
      </c>
      <c r="FKW4" s="18">
        <f ca="1">OFFSET(表九!$I$7,COLUMN(内置数据!IK$2)-1,1)</f>
        <v>0</v>
      </c>
      <c r="FKX4" s="18">
        <f ca="1">OFFSET(表九!$I$7,COLUMN(内置数据!IL$2)-1,1)</f>
        <v>0</v>
      </c>
      <c r="FKY4" s="18">
        <f ca="1">OFFSET(表九!$I$7,COLUMN(内置数据!IM$2)-1,1)</f>
        <v>0</v>
      </c>
      <c r="FKZ4" s="18">
        <f ca="1">OFFSET(表九!$I$7,COLUMN(内置数据!IN$2)-1,1)</f>
        <v>0</v>
      </c>
      <c r="FLA4" s="18">
        <f ca="1">OFFSET(表九!$I$7,COLUMN(内置数据!IO$2)-1,1)</f>
        <v>0</v>
      </c>
      <c r="FLB4" s="18">
        <f ca="1">OFFSET(表九!$I$7,COLUMN(内置数据!IP$2)-1,1)</f>
        <v>0</v>
      </c>
      <c r="FLC4" s="18">
        <f ca="1">OFFSET(表九!$I$7,COLUMN(内置数据!IQ$2)-1,1)</f>
        <v>0</v>
      </c>
      <c r="FLD4" s="18">
        <f ca="1">OFFSET(表九!$I$7,COLUMN(内置数据!IR$2)-1,1)</f>
        <v>0</v>
      </c>
      <c r="FLE4" s="18">
        <f ca="1">OFFSET(表九!$I$7,COLUMN(内置数据!IS$2)-1,1)</f>
        <v>0</v>
      </c>
      <c r="FLF4" s="18">
        <f ca="1">OFFSET(表九!$I$7,COLUMN(内置数据!IT$2)-1,1)</f>
        <v>0</v>
      </c>
      <c r="FLG4" s="18">
        <f ca="1">OFFSET(表九!$I$7,COLUMN(内置数据!IU$2)-1,1)</f>
        <v>114793</v>
      </c>
      <c r="FLH4" s="18">
        <f ca="1">OFFSET(表九!$I$7,COLUMN(内置数据!IV$2)-1,1)</f>
        <v>114200</v>
      </c>
      <c r="FLI4" s="18">
        <f ca="1">OFFSET(表九!$I$7,COLUMN(内置数据!IW$2)-1,1)</f>
        <v>0</v>
      </c>
      <c r="FLJ4" s="18">
        <f ca="1">OFFSET(表九!$I$7,COLUMN(内置数据!IX$2)-1,1)</f>
        <v>114200</v>
      </c>
      <c r="FLK4" s="18">
        <f ca="1">OFFSET(表九!$I$7,COLUMN(内置数据!IY$2)-1,1)</f>
        <v>0</v>
      </c>
      <c r="FLL4" s="18">
        <f ca="1">OFFSET(表九!$I$7,COLUMN(内置数据!IZ$2)-1,1)</f>
        <v>0</v>
      </c>
      <c r="FLM4" s="18">
        <f ca="1">OFFSET(表九!$I$7,COLUMN(内置数据!JA$2)-1,1)</f>
        <v>0</v>
      </c>
      <c r="FLN4" s="18">
        <f ca="1">OFFSET(表九!$I$7,COLUMN(内置数据!JB$2)-1,1)</f>
        <v>0</v>
      </c>
      <c r="FLO4" s="18">
        <f ca="1">OFFSET(表九!$I$7,COLUMN(内置数据!JC$2)-1,1)</f>
        <v>0</v>
      </c>
      <c r="FLP4" s="18">
        <f ca="1">OFFSET(表九!$I$7,COLUMN(内置数据!JD$2)-1,1)</f>
        <v>0</v>
      </c>
      <c r="FLQ4" s="18">
        <f ca="1">OFFSET(表九!$I$7,COLUMN(内置数据!JE$2)-1,1)</f>
        <v>0</v>
      </c>
      <c r="FLR4" s="18">
        <f ca="1">OFFSET(表九!$I$7,COLUMN(内置数据!JF$2)-1,1)</f>
        <v>0</v>
      </c>
      <c r="FLS4" s="18">
        <f ca="1">OFFSET(表九!$I$7,COLUMN(内置数据!JG$2)-1,1)</f>
        <v>0</v>
      </c>
      <c r="FLT4" s="18">
        <f ca="1">OFFSET(表九!$I$7,COLUMN(内置数据!JH$2)-1,1)</f>
        <v>0</v>
      </c>
      <c r="FLU4" s="18">
        <f ca="1">OFFSET(表九!$I$7,COLUMN(内置数据!JI$2)-1,1)</f>
        <v>0</v>
      </c>
      <c r="FLV4" s="18">
        <f ca="1">OFFSET(表九!$I$7,COLUMN(内置数据!JJ$2)-1,1)</f>
        <v>0</v>
      </c>
      <c r="FLW4" s="18">
        <f ca="1">OFFSET(表九!$I$7,COLUMN(内置数据!JK$2)-1,1)</f>
        <v>0</v>
      </c>
      <c r="FLX4" s="18">
        <f ca="1">OFFSET(表九!$I$7,COLUMN(内置数据!JL$2)-1,1)</f>
        <v>0</v>
      </c>
      <c r="FLY4" s="18">
        <f ca="1">OFFSET(表九!$I$7,COLUMN(内置数据!JM$2)-1,1)</f>
        <v>593</v>
      </c>
      <c r="FLZ4" s="18">
        <f ca="1">OFFSET(表九!$I$7,COLUMN(内置数据!JN$2)-1,1)</f>
        <v>0</v>
      </c>
      <c r="FMA4" s="18">
        <f ca="1">OFFSET(表九!$I$7,COLUMN(内置数据!JO$2)-1,1)</f>
        <v>593</v>
      </c>
      <c r="FMB4" s="18">
        <f ca="1">OFFSET(表九!$I$7,COLUMN(内置数据!JP$2)-1,1)</f>
        <v>0</v>
      </c>
      <c r="FMC4" s="18">
        <f ca="1">OFFSET(表九!$I$7,COLUMN(内置数据!JQ$2)-1,1)</f>
        <v>0</v>
      </c>
      <c r="FMD4" s="18">
        <f ca="1">OFFSET(表九!$I$7,COLUMN(内置数据!JR$2)-1,1)</f>
        <v>0</v>
      </c>
      <c r="FME4" s="18">
        <f ca="1">OFFSET(表九!$I$7,COLUMN(内置数据!JS$2)-1,1)</f>
        <v>0</v>
      </c>
      <c r="FMF4" s="18">
        <f ca="1">OFFSET(表九!$I$7,COLUMN(内置数据!JT$2)-1,1)</f>
        <v>0</v>
      </c>
      <c r="FMG4" s="18">
        <f ca="1">OFFSET(表九!$I$7,COLUMN(内置数据!JU$2)-1,1)</f>
        <v>0</v>
      </c>
      <c r="FMH4" s="18">
        <f ca="1">OFFSET(表九!$I$7,COLUMN(内置数据!JV$2)-1,1)</f>
        <v>0</v>
      </c>
      <c r="FMI4" s="18">
        <f ca="1">OFFSET(表九!$I$7,COLUMN(内置数据!JW$2)-1,1)</f>
        <v>0</v>
      </c>
      <c r="FMJ4" s="18">
        <f ca="1">OFFSET(表九!$I$7,COLUMN(内置数据!JX$2)-1,1)</f>
        <v>0</v>
      </c>
      <c r="FMK4" s="18">
        <f ca="1">OFFSET(表九!$I$7,COLUMN(内置数据!JY$2)-1,1)</f>
        <v>0</v>
      </c>
      <c r="FML4" s="18">
        <f ca="1">OFFSET(表九!$I$7,COLUMN(内置数据!JZ$2)-1,1)</f>
        <v>0</v>
      </c>
      <c r="FMM4" s="18">
        <f ca="1">OFFSET(表九!$I$7,COLUMN(内置数据!KA$2)-1,1)</f>
        <v>14872</v>
      </c>
      <c r="FMN4" s="18">
        <f ca="1">OFFSET(表九!$I$7,COLUMN(内置数据!KB$2)-1,1)</f>
        <v>14872</v>
      </c>
      <c r="FMO4" s="18">
        <f ca="1">OFFSET(表九!$I$7,COLUMN(内置数据!KC$2)-1,1)</f>
        <v>0</v>
      </c>
      <c r="FMP4" s="18">
        <f ca="1">OFFSET(表九!$I$7,COLUMN(内置数据!KD$2)-1,1)</f>
        <v>0</v>
      </c>
      <c r="FMQ4" s="18">
        <f ca="1">OFFSET(表九!$I$7,COLUMN(内置数据!KE$2)-1,1)</f>
        <v>0</v>
      </c>
      <c r="FMR4" s="18">
        <f ca="1">OFFSET(表九!$I$7,COLUMN(内置数据!KF$2)-1,1)</f>
        <v>0</v>
      </c>
      <c r="FMS4" s="18">
        <f ca="1">OFFSET(表九!$I$7,COLUMN(内置数据!KG$2)-1,1)</f>
        <v>0</v>
      </c>
      <c r="FMT4" s="18">
        <f ca="1">OFFSET(表九!$I$7,COLUMN(内置数据!KH$2)-1,1)</f>
        <v>0</v>
      </c>
      <c r="FMU4" s="18">
        <f ca="1">OFFSET(表九!$I$7,COLUMN(内置数据!KI$2)-1,1)</f>
        <v>0</v>
      </c>
      <c r="FMV4" s="18">
        <f ca="1">OFFSET(表九!$I$7,COLUMN(内置数据!KJ$2)-1,1)</f>
        <v>0</v>
      </c>
      <c r="FMW4" s="18">
        <f ca="1">OFFSET(表九!$I$7,COLUMN(内置数据!KK$2)-1,1)</f>
        <v>0</v>
      </c>
      <c r="FMX4" s="18">
        <f ca="1">OFFSET(表九!$I$7,COLUMN(内置数据!KL$2)-1,1)</f>
        <v>0</v>
      </c>
      <c r="FMY4" s="18">
        <f ca="1">OFFSET(表九!$I$7,COLUMN(内置数据!KM$2)-1,1)</f>
        <v>0</v>
      </c>
      <c r="FMZ4" s="18">
        <f ca="1">OFFSET(表九!$I$7,COLUMN(内置数据!KN$2)-1,1)</f>
        <v>0</v>
      </c>
      <c r="FNA4" s="18">
        <f ca="1">OFFSET(表九!$I$7,COLUMN(内置数据!KO$2)-1,1)</f>
        <v>0</v>
      </c>
      <c r="FNB4" s="18">
        <f ca="1">OFFSET(表九!$I$7,COLUMN(内置数据!KP$2)-1,1)</f>
        <v>14872</v>
      </c>
      <c r="FNC4" s="18">
        <f ca="1">OFFSET(表九!$I$7,COLUMN(内置数据!KQ$2)-1,1)</f>
        <v>0</v>
      </c>
      <c r="FND4" s="18">
        <f ca="1">OFFSET(表九!$I$7,COLUMN(内置数据!KR$2)-1,1)</f>
        <v>0</v>
      </c>
      <c r="FNE4" s="18">
        <f ca="1">OFFSET(表九!$I$7,COLUMN(内置数据!KS$2)-1,1)</f>
        <v>0</v>
      </c>
      <c r="FNF4" s="18">
        <f ca="1">OFFSET(表九!$I$7,COLUMN(内置数据!KT$2)-1,1)</f>
        <v>0</v>
      </c>
      <c r="FNG4" s="18">
        <f ca="1">OFFSET(表九!$I$7,COLUMN(内置数据!KU$2)-1,1)</f>
        <v>0</v>
      </c>
      <c r="FNH4" s="18">
        <f ca="1">OFFSET(表九!$I$7,COLUMN(内置数据!KV$2)-1,1)</f>
        <v>0</v>
      </c>
      <c r="FNI4" s="18">
        <f ca="1">OFFSET(表九!$I$7,COLUMN(内置数据!KW$2)-1,1)</f>
        <v>0</v>
      </c>
      <c r="FNJ4" s="18">
        <f ca="1">OFFSET(表九!$I$7,COLUMN(内置数据!KX$2)-1,1)</f>
        <v>0</v>
      </c>
      <c r="FNK4" s="18">
        <f ca="1">OFFSET(表九!$I$7,COLUMN(内置数据!KY$2)-1,1)</f>
        <v>0</v>
      </c>
      <c r="FNL4" s="18">
        <f ca="1">OFFSET(表九!$I$7,COLUMN(内置数据!KZ$2)-1,1)</f>
        <v>0</v>
      </c>
      <c r="FNM4" s="18">
        <f ca="1">OFFSET(表九!$I$7,COLUMN(内置数据!LA$2)-1,1)</f>
        <v>0</v>
      </c>
      <c r="FNN4" s="18">
        <f ca="1">OFFSET(表九!$I$7,COLUMN(内置数据!LB$2)-1,1)</f>
        <v>0</v>
      </c>
      <c r="FNO4" s="18">
        <f ca="1">OFFSET(表九!$I$7,COLUMN(内置数据!LC$2)-1,1)</f>
        <v>0</v>
      </c>
      <c r="FNP4" s="18">
        <f ca="1">OFFSET(表九!$I$7,COLUMN(内置数据!LD$2)-1,1)</f>
        <v>0</v>
      </c>
      <c r="FNQ4" s="18">
        <f ca="1">OFFSET(表九!$I$7,COLUMN(内置数据!LE$2)-1,1)</f>
        <v>0</v>
      </c>
      <c r="FNR4" s="18">
        <f ca="1">OFFSET(表九!$I$7,COLUMN(内置数据!LF$2)-1,1)</f>
        <v>0</v>
      </c>
      <c r="FNS4" s="18">
        <f ca="1">OFFSET(表九!$I$7,COLUMN(内置数据!LG$2)-1,1)</f>
        <v>0</v>
      </c>
      <c r="FNT4" s="18">
        <f ca="1">OFFSET(表九!$I$7,COLUMN(内置数据!LH$2)-1,1)</f>
        <v>0</v>
      </c>
      <c r="FNU4" s="18">
        <f ca="1">OFFSET(表九!$I$7,COLUMN(内置数据!LI$2)-1,1)</f>
        <v>0</v>
      </c>
      <c r="FNV4" s="18">
        <f ca="1">OFFSET(表九!$I$7,COLUMN(内置数据!LJ$2)-1,1)</f>
        <v>0</v>
      </c>
      <c r="FNW4" s="18">
        <f ca="1">OFFSET(表九!$I$7,COLUMN(内置数据!LK$2)-1,1)</f>
        <v>0</v>
      </c>
      <c r="FNX4" s="18">
        <f ca="1">OFFSET(表九!$I$7,COLUMN(内置数据!LL$2)-1,1)</f>
        <v>0</v>
      </c>
      <c r="FNY4" s="18">
        <f ca="1">OFFSET(表九!$I$7,COLUMN(内置数据!LM$2)-1,1)</f>
        <v>0</v>
      </c>
      <c r="FNZ4" s="18">
        <f ca="1">OFFSET(表九!$I$7,COLUMN(内置数据!LN$2)-1,1)</f>
        <v>0</v>
      </c>
      <c r="FOA4" s="18">
        <f ca="1">OFFSET(表九!$I$7,COLUMN(内置数据!LO$2)-1,1)</f>
        <v>0</v>
      </c>
      <c r="FOB4" s="18">
        <f ca="1">OFFSET(表九!$I$7,COLUMN(内置数据!LP$2)-1,1)</f>
        <v>0</v>
      </c>
      <c r="FOC4" s="18">
        <f ca="1">OFFSET(表九!$I$7,COLUMN(内置数据!LQ$2)-1,1)</f>
        <v>0</v>
      </c>
      <c r="FOD4" s="18">
        <f ca="1">OFFSET(表九!$I$7,COLUMN(内置数据!LR$2)-1,1)</f>
        <v>0</v>
      </c>
      <c r="FOE4" s="18">
        <f ca="1">OFFSET(表九!$I$7,COLUMN(内置数据!LS$2)-1,1)</f>
        <v>0</v>
      </c>
      <c r="FOF4" s="18">
        <f ca="1">OFFSET(表九!$I$7,COLUMN(内置数据!LT$2)-1,1)</f>
        <v>0</v>
      </c>
      <c r="FOG4" s="18">
        <f ca="1">OFFSET(表九!$I$7,COLUMN(内置数据!LU$2)-1,1)</f>
        <v>0</v>
      </c>
      <c r="FOH4" s="18">
        <f ca="1">OFFSET(表九!$I$7,COLUMN(内置数据!LV$2)-1,1)</f>
        <v>0</v>
      </c>
      <c r="FOI4" s="18">
        <f ca="1">OFFSET(表九!$I$7,COLUMN(内置数据!LW$2)-1,1)</f>
        <v>0</v>
      </c>
      <c r="FOJ4" s="18">
        <f ca="1">OFFSET(表九!$I$7,COLUMN(内置数据!LX$2)-1,1)</f>
        <v>0</v>
      </c>
      <c r="FOK4" s="18">
        <f ca="1">OFFSET(表九!$I$7,COLUMN(内置数据!LY$2)-1,1)</f>
        <v>0</v>
      </c>
      <c r="FOL4" s="18">
        <f ca="1">OFFSET(表九!$I$7,COLUMN(内置数据!LZ$2)-1,1)</f>
        <v>0</v>
      </c>
      <c r="FOM4" s="18">
        <f ca="1">OFFSET(表九!$I$7,COLUMN(内置数据!MA$2)-1,1)</f>
        <v>0</v>
      </c>
      <c r="FON4" s="18">
        <f ca="1">OFFSET(表九!$I$7,COLUMN(内置数据!MB$2)-1,1)</f>
        <v>0</v>
      </c>
      <c r="FOO4" s="18">
        <f ca="1">OFFSET(表九!$I$7,COLUMN(内置数据!MC$2)-1,1)</f>
        <v>0</v>
      </c>
      <c r="FOP4" s="19"/>
      <c r="FOQ4" s="18">
        <f ca="1">OFFSET(表九!$I$7,COLUMN(内置数据!ME$2)-1,1)</f>
        <v>130845</v>
      </c>
      <c r="FOR4" s="18">
        <f ca="1">OFFSET(表九!$I$7,COLUMN(内置数据!MF$2)-1,1)</f>
        <v>30000</v>
      </c>
      <c r="FOS4" s="18">
        <f ca="1">OFFSET(表九!$I$7,COLUMN(内置数据!MG$2)-1,1)</f>
        <v>0</v>
      </c>
      <c r="FOT4" s="18">
        <f ca="1">OFFSET(表九!$I$7,COLUMN(内置数据!MH$2)-1,1)</f>
        <v>0</v>
      </c>
      <c r="FOU4" s="18">
        <f ca="1">OFFSET(表九!$I$7,COLUMN(内置数据!MI$2)-1,1)</f>
        <v>0</v>
      </c>
      <c r="FOV4" s="18">
        <f ca="1">OFFSET(表九!$I$7,COLUMN(内置数据!MJ$2)-1,1)</f>
        <v>0</v>
      </c>
      <c r="FOW4" s="18">
        <f ca="1">OFFSET(表九!$I$7,COLUMN(内置数据!MK$2)-1,1)</f>
        <v>0</v>
      </c>
      <c r="FOX4" s="18">
        <f ca="1">OFFSET(表九!$I$7,COLUMN(内置数据!ML$2)-1,1)</f>
        <v>0</v>
      </c>
      <c r="FOY4" s="18">
        <f ca="1">OFFSET(表九!$I$7,COLUMN(内置数据!MM$2)-1,1)</f>
        <v>30000</v>
      </c>
      <c r="FOZ4" s="18">
        <f ca="1">OFFSET(表九!$I$7,COLUMN(内置数据!MN$2)-1,1)</f>
        <v>30000</v>
      </c>
      <c r="FPA4" s="18">
        <f ca="1">OFFSET(表九!$I$7,COLUMN(内置数据!MO$2)-1,1)</f>
        <v>0</v>
      </c>
      <c r="FPB4" s="18">
        <f ca="1">OFFSET(表九!$I$7,COLUMN(内置数据!MP$2)-1,1)</f>
        <v>0</v>
      </c>
      <c r="FPC4" s="18">
        <f ca="1">OFFSET(表九!$I$7,COLUMN(内置数据!MQ$2)-1,1)</f>
        <v>0</v>
      </c>
      <c r="FPD4" s="18">
        <f ca="1">OFFSET(表九!$I$7,COLUMN(内置数据!MR$2)-1,1)</f>
        <v>0</v>
      </c>
      <c r="FPE4" s="18">
        <f ca="1">OFFSET(表九!$I$7,COLUMN(内置数据!MS$2)-1,1)</f>
        <v>0</v>
      </c>
      <c r="FPF4" s="19"/>
      <c r="FPG4" s="19"/>
      <c r="FPH4" s="19"/>
      <c r="FPI4" s="19"/>
      <c r="FPJ4" s="19"/>
      <c r="FPK4" s="19"/>
      <c r="FPL4" s="19"/>
      <c r="FPM4" s="19"/>
      <c r="FPN4" s="19"/>
      <c r="FPO4" s="19"/>
      <c r="FPP4" s="18">
        <f ca="1">OFFSET(表九!$I$7,COLUMN(内置数据!ND$2)-1,1)</f>
        <v>3800</v>
      </c>
      <c r="FPQ4" s="18">
        <f ca="1">OFFSET(表九!$I$7,COLUMN(内置数据!NE$2)-1,1)</f>
        <v>3800</v>
      </c>
      <c r="FPR4" s="19"/>
      <c r="FPS4" s="19"/>
      <c r="FPT4" s="18">
        <f ca="1">OFFSET(表九!$I$7,COLUMN(内置数据!NH$2)-1,1)</f>
        <v>164645</v>
      </c>
      <c r="FPU4" s="19"/>
      <c r="FPV4" s="18">
        <f ca="1">OFFSET('表九（录入表）'!$C$6,COLUMN(内置数据!A$2),1)</f>
        <v>0</v>
      </c>
      <c r="FPW4" s="18">
        <f ca="1">OFFSET('表九（录入表）'!$C$6,COLUMN(内置数据!B$2),1)</f>
        <v>0</v>
      </c>
      <c r="FPX4" s="18">
        <f ca="1">OFFSET('表九（录入表）'!$C$6,COLUMN(内置数据!C$2),1)</f>
        <v>0</v>
      </c>
      <c r="FPY4" s="18">
        <f ca="1">OFFSET('表九（录入表）'!$C$6,COLUMN(内置数据!D$2),1)</f>
        <v>0</v>
      </c>
      <c r="FPZ4" s="18">
        <f ca="1">OFFSET('表九（录入表）'!$C$6,COLUMN(内置数据!E$2),1)</f>
        <v>658</v>
      </c>
      <c r="FQA4" s="18">
        <f ca="1">OFFSET('表九（录入表）'!$C$6,COLUMN(内置数据!F$2),1)</f>
        <v>382</v>
      </c>
      <c r="FQB4" s="18">
        <f ca="1">OFFSET('表九（录入表）'!$C$6,COLUMN(内置数据!G$2),1)</f>
        <v>44815</v>
      </c>
      <c r="FQC4" s="18">
        <f ca="1">OFFSET('表九（录入表）'!$C$6,COLUMN(内置数据!H$2),1)</f>
        <v>87</v>
      </c>
      <c r="FQD4" s="18">
        <f ca="1">OFFSET('表九（录入表）'!$C$6,COLUMN(内置数据!I$2),1)</f>
        <v>0</v>
      </c>
      <c r="FQE4" s="18">
        <f ca="1">OFFSET('表九（录入表）'!$C$6,COLUMN(内置数据!J$2),1)</f>
        <v>0</v>
      </c>
      <c r="FQF4" s="18">
        <f ca="1">OFFSET('表九（录入表）'!$C$6,COLUMN(内置数据!K$2),1)</f>
        <v>58</v>
      </c>
      <c r="FQG4" s="18">
        <f ca="1">OFFSET('表九（录入表）'!$C$6,COLUMN(内置数据!L$2),1)</f>
        <v>0</v>
      </c>
      <c r="FQH4" s="18">
        <f ca="1">OFFSET('表九（录入表）'!$C$6,COLUMN(内置数据!M$2),1)</f>
        <v>0</v>
      </c>
      <c r="FQI4" s="18">
        <f ca="1">OFFSET('表九（录入表）'!$C$6,COLUMN(内置数据!N$2),1)</f>
        <v>0</v>
      </c>
      <c r="FQJ4" s="18">
        <f ca="1">OFFSET('表九（录入表）'!$C$6,COLUMN(内置数据!O$2),1)</f>
        <v>0</v>
      </c>
      <c r="FQK4" s="18">
        <f ca="1">OFFSET('表九（录入表）'!$C$6,COLUMN(内置数据!P$2),1)</f>
        <v>0</v>
      </c>
      <c r="FQL4" s="18">
        <f ca="1">OFFSET('表九（录入表）'!$C$6,COLUMN(内置数据!Q$2),1)</f>
        <v>0</v>
      </c>
      <c r="FQM4" s="18">
        <f ca="1">OFFSET('表九（录入表）'!$C$6,COLUMN(内置数据!R$2),1)</f>
        <v>0</v>
      </c>
      <c r="FQN4" s="18">
        <f ca="1">OFFSET('表九（录入表）'!$C$6,COLUMN(内置数据!S$2),1)</f>
        <v>4000</v>
      </c>
      <c r="FQO4" s="18">
        <f ca="1">OFFSET('表九（录入表）'!$C$6,COLUMN(内置数据!T$2),1)</f>
        <v>0</v>
      </c>
      <c r="FQP4" s="18">
        <f ca="1">OFFSET('表九（录入表）'!$C$6,COLUMN(内置数据!U$2),1)</f>
        <v>0</v>
      </c>
      <c r="FQQ4" s="18">
        <f ca="1">OFFSET('表九（录入表）'!$C$6,COLUMN(内置数据!V$2),1)</f>
        <v>0</v>
      </c>
      <c r="FQR4" s="18">
        <f ca="1">OFFSET('表九（录入表）'!$C$6,COLUMN(内置数据!W$2),1)</f>
        <v>0</v>
      </c>
      <c r="FQS4" s="18">
        <f ca="1">OFFSET('表九（录入表）'!$C$6,COLUMN(内置数据!X$2),1)</f>
        <v>0</v>
      </c>
      <c r="FQT4" s="18">
        <f ca="1">OFFSET('表九（录入表）'!$C$6,COLUMN(内置数据!Y$2),1)</f>
        <v>0</v>
      </c>
      <c r="FQU4" s="18">
        <f ca="1">OFFSET('表九（录入表）'!$C$6,COLUMN(内置数据!Z$2),1)</f>
        <v>0</v>
      </c>
      <c r="FQV4" s="18">
        <f ca="1">OFFSET('表九（录入表）'!$C$6,COLUMN(内置数据!AA$2),1)</f>
        <v>0</v>
      </c>
      <c r="FQW4" s="18">
        <f ca="1">OFFSET('表九（录入表）'!$C$6,COLUMN(内置数据!AB$2),1)</f>
        <v>0</v>
      </c>
      <c r="FQX4" s="18">
        <f ca="1">OFFSET('表九（录入表）'!$C$6,COLUMN(内置数据!AC$2),1)</f>
        <v>0</v>
      </c>
      <c r="FQY4" s="18">
        <f ca="1">OFFSET('表九（录入表）'!$C$6,COLUMN(内置数据!AD$2),1)</f>
        <v>0</v>
      </c>
      <c r="FQZ4" s="18">
        <f ca="1">OFFSET('表九（录入表）'!$C$6,COLUMN(内置数据!AE$2),1)</f>
        <v>0</v>
      </c>
      <c r="FRA4" s="18">
        <f ca="1">OFFSET('表九（录入表）'!$C$6,COLUMN(内置数据!AF$2),1)</f>
        <v>0</v>
      </c>
      <c r="FRB4" s="18">
        <f ca="1">OFFSET('表九（录入表）'!$C$6,COLUMN(内置数据!AG$2),1)</f>
        <v>0</v>
      </c>
      <c r="FRC4" s="18">
        <f ca="1">OFFSET('表九（录入表）'!$C$6,COLUMN(内置数据!AH$2),1)</f>
        <v>0</v>
      </c>
      <c r="FRD4" s="18">
        <f ca="1">OFFSET('表九（录入表）'!$C$6,COLUMN(内置数据!AI$2),1)</f>
        <v>0</v>
      </c>
      <c r="FRE4" s="18">
        <f ca="1">OFFSET('表九（录入表）'!$C$6,COLUMN(内置数据!AJ$2),1)</f>
        <v>0</v>
      </c>
      <c r="FRF4" s="18">
        <f ca="1">OFFSET('表九（录入表）'!$C$6,COLUMN(内置数据!AK$2),1)</f>
        <v>0</v>
      </c>
      <c r="FRG4" s="18">
        <f ca="1">OFFSET('表九（录入表）'!$C$6,COLUMN(内置数据!AL$2),1)</f>
        <v>0</v>
      </c>
      <c r="FRH4" s="18">
        <f ca="1">OFFSET('表九（录入表）'!$C$6,COLUMN(内置数据!AM$2),1)</f>
        <v>0</v>
      </c>
      <c r="FRI4" s="18">
        <f ca="1">OFFSET('表九（录入表）'!$C$6,COLUMN(内置数据!AN$2),1)</f>
        <v>0</v>
      </c>
      <c r="FRJ4" s="18">
        <f ca="1">OFFSET('表九（录入表）'!$C$6,COLUMN(内置数据!AO$2),1)</f>
        <v>0</v>
      </c>
      <c r="FRK4" s="18">
        <f ca="1">OFFSET('表九（录入表）'!$C$6,COLUMN(内置数据!AP$2),1)</f>
        <v>0</v>
      </c>
      <c r="FRL4" s="18">
        <f ca="1">OFFSET('表九（录入表）'!$C$6,COLUMN(内置数据!AQ$2),1)</f>
        <v>445</v>
      </c>
      <c r="FRM4" s="18">
        <f ca="1">OFFSET('表九（录入表）'!$C$6,COLUMN(内置数据!AR$2),1)</f>
        <v>0</v>
      </c>
      <c r="FRN4" s="18">
        <f ca="1">OFFSET('表九（录入表）'!$C$6,COLUMN(内置数据!AS$2),1)</f>
        <v>0</v>
      </c>
      <c r="FRO4" s="18">
        <f ca="1">OFFSET('表九（录入表）'!$C$6,COLUMN(内置数据!AT$2),1)</f>
        <v>0</v>
      </c>
      <c r="FRP4" s="18">
        <f ca="1">OFFSET('表九（录入表）'!$C$6,COLUMN(内置数据!AU$2),1)</f>
        <v>0</v>
      </c>
      <c r="FRQ4" s="18">
        <f ca="1">OFFSET('表九（录入表）'!$C$6,COLUMN(内置数据!AV$2),1)</f>
        <v>0</v>
      </c>
      <c r="FRR4" s="18">
        <f ca="1">OFFSET('表九（录入表）'!$C$6,COLUMN(内置数据!AW$2),1)</f>
        <v>0</v>
      </c>
      <c r="FRS4" s="18">
        <f ca="1">OFFSET('表九（录入表）'!$C$6,COLUMN(内置数据!AX$2),1)</f>
        <v>0</v>
      </c>
      <c r="FRT4" s="18">
        <f ca="1">OFFSET('表九（录入表）'!$C$6,COLUMN(内置数据!AY$2),1)</f>
        <v>0</v>
      </c>
      <c r="FRU4" s="18">
        <f ca="1">OFFSET('表九（录入表）'!$C$6,COLUMN(内置数据!AZ$2),1)</f>
        <v>0</v>
      </c>
      <c r="FRV4" s="18">
        <f ca="1">OFFSET('表九（录入表）'!$C$6,COLUMN(内置数据!BA$2),1)</f>
        <v>0</v>
      </c>
      <c r="FRW4" s="18">
        <f ca="1">OFFSET('表九（录入表）'!$C$6,COLUMN(内置数据!BB$2),1)</f>
        <v>0</v>
      </c>
      <c r="FRX4" s="18">
        <f ca="1">OFFSET('表九（录入表）'!$C$6,COLUMN(内置数据!BC$2),1)</f>
        <v>0</v>
      </c>
      <c r="FRY4" s="18">
        <f ca="1">OFFSET('表九（录入表）'!$C$6,COLUMN(内置数据!BD$2),1)</f>
        <v>0</v>
      </c>
      <c r="FRZ4" s="18">
        <f ca="1">OFFSET('表九（录入表）'!$C$6,COLUMN(内置数据!BE$2),1)</f>
        <v>0</v>
      </c>
      <c r="FSA4" s="18">
        <f ca="1">OFFSET('表九（录入表）'!$C$6,COLUMN(内置数据!BF$2),1)</f>
        <v>0</v>
      </c>
      <c r="FSB4" s="18">
        <f ca="1">OFFSET('表九（录入表）'!$C$6,COLUMN(内置数据!BG$2),1)</f>
        <v>0</v>
      </c>
      <c r="FSC4" s="18">
        <f ca="1">OFFSET('表九（录入表）'!$C$6,COLUMN(内置数据!BH$2),1)</f>
        <v>114200</v>
      </c>
      <c r="FSD4" s="18">
        <f ca="1">OFFSET('表九（录入表）'!$C$6,COLUMN(内置数据!BI$2),1)</f>
        <v>0</v>
      </c>
      <c r="FSE4" s="18">
        <f ca="1">OFFSET('表九（录入表）'!$C$6,COLUMN(内置数据!BJ$2),1)</f>
        <v>0</v>
      </c>
      <c r="FSF4" s="18">
        <f ca="1">OFFSET('表九（录入表）'!$C$6,COLUMN(内置数据!BK$2),1)</f>
        <v>0</v>
      </c>
      <c r="FSG4" s="18">
        <f ca="1">OFFSET('表九（录入表）'!$C$6,COLUMN(内置数据!BL$2),1)</f>
        <v>0</v>
      </c>
      <c r="FSH4" s="18">
        <f ca="1">OFFSET('表九（录入表）'!$C$6,COLUMN(内置数据!BM$2),1)</f>
        <v>0</v>
      </c>
      <c r="FSI4" s="18">
        <f ca="1">OFFSET('表九（录入表）'!$C$6,COLUMN(内置数据!BN$2),1)</f>
        <v>0</v>
      </c>
      <c r="FSJ4" s="18">
        <f ca="1">OFFSET('表九（录入表）'!$C$6,COLUMN(内置数据!BO$2),1)</f>
        <v>0</v>
      </c>
      <c r="FSK4" s="18">
        <f ca="1">OFFSET('表九（录入表）'!$C$6,COLUMN(内置数据!BP$2),1)</f>
        <v>0</v>
      </c>
      <c r="FSL4" s="18">
        <f ca="1">OFFSET('表九（录入表）'!$C$6,COLUMN(内置数据!BQ$2),1)</f>
        <v>0</v>
      </c>
      <c r="FSM4" s="18">
        <f ca="1">OFFSET('表九（录入表）'!$C$6,COLUMN(内置数据!BR$2),1)</f>
        <v>0</v>
      </c>
      <c r="FSN4" s="18">
        <f ca="1">OFFSET('表九（录入表）'!$C$6,COLUMN(内置数据!BS$2),1)</f>
        <v>0</v>
      </c>
      <c r="FSO4" s="18">
        <f ca="1">OFFSET('表九（录入表）'!$C$6,COLUMN(内置数据!BT$2),1)</f>
        <v>0</v>
      </c>
      <c r="FSP4" s="18">
        <f ca="1">OFFSET('表九（录入表）'!$C$6,COLUMN(内置数据!BU$2),1)</f>
        <v>0</v>
      </c>
      <c r="FSQ4" s="18">
        <f ca="1">OFFSET('表九（录入表）'!$C$6,COLUMN(内置数据!BV$2),1)</f>
        <v>0</v>
      </c>
      <c r="FSR4" s="18">
        <f ca="1">OFFSET('表九（录入表）'!$C$6,COLUMN(内置数据!BW$2),1)</f>
        <v>0</v>
      </c>
      <c r="FSS4" s="18">
        <f ca="1">OFFSET('表九（录入表）'!$C$6,COLUMN(内置数据!BX$2),1)</f>
        <v>0</v>
      </c>
      <c r="FST4" s="18">
        <f ca="1">OFFSET('表九（录入表）'!$C$6,COLUMN(内置数据!BY$2),1)</f>
        <v>0</v>
      </c>
      <c r="FSU4" s="18">
        <f ca="1">OFFSET('表九（录入表）'!$C$6,COLUMN(内置数据!BZ$2),1)</f>
        <v>0</v>
      </c>
      <c r="FSV4" s="18">
        <f ca="1">OFFSET('表九（录入表）'!$C$6,COLUMN(内置数据!CA$2),1)</f>
        <v>0</v>
      </c>
      <c r="FSW4" s="18">
        <f ca="1">OFFSET('表九（录入表）'!$C$6,COLUMN(内置数据!CB$2),1)</f>
        <v>0</v>
      </c>
      <c r="FSX4" s="18">
        <f ca="1">OFFSET('表九（录入表）'!$C$6,COLUMN(内置数据!CC$2),1)</f>
        <v>0</v>
      </c>
      <c r="FSY4" s="18">
        <f ca="1">OFFSET('表九（录入表）'!$C$6,COLUMN(内置数据!CD$2),1)</f>
        <v>1</v>
      </c>
      <c r="FSZ4" s="18">
        <f ca="1">OFFSET('表九（录入表）'!$C$6,COLUMN(内置数据!CE$2),1)</f>
        <v>0</v>
      </c>
      <c r="FTA4" s="18">
        <f ca="1">OFFSET('表九（录入表）'!$C$6,COLUMN(内置数据!CF$2),1)</f>
        <v>0</v>
      </c>
      <c r="FTB4" s="18">
        <f ca="1">OFFSET('表九（录入表）'!$C$6,COLUMN(内置数据!CG$2),1)</f>
        <v>0</v>
      </c>
      <c r="FTC4" s="18">
        <f ca="1">OFFSET('表九（录入表）'!$C$6,COLUMN(内置数据!CH$2),1)</f>
        <v>0</v>
      </c>
      <c r="FTD4" s="18">
        <f ca="1">OFFSET('表九（录入表）'!$C$6,COLUMN(内置数据!CI$2),1)</f>
        <v>0</v>
      </c>
      <c r="FTE4" s="18">
        <f ca="1">OFFSET('表九（录入表）'!$C$6,COLUMN(内置数据!CJ$2),1)</f>
        <v>0</v>
      </c>
      <c r="FTF4" s="18">
        <f ca="1">OFFSET('表九（录入表）'!$C$6,COLUMN(内置数据!CK$2),1)</f>
        <v>0</v>
      </c>
      <c r="FTG4" s="18">
        <f ca="1">OFFSET('表九（录入表）'!$C$6,COLUMN(内置数据!CL$2),1)</f>
        <v>0</v>
      </c>
      <c r="FTH4" s="18">
        <f ca="1">OFFSET('表九（录入表）'!$C$6,COLUMN(内置数据!CM$2),1)</f>
        <v>0</v>
      </c>
      <c r="FTI4" s="18">
        <f ca="1">OFFSET('表九（录入表）'!$C$6,COLUMN(内置数据!CN$2),1)</f>
        <v>0</v>
      </c>
      <c r="FTJ4" s="18">
        <f ca="1">OFFSET('表九（录入表）'!$C$6,COLUMN(内置数据!CO$2),1)</f>
        <v>0</v>
      </c>
      <c r="FTK4" s="18">
        <f ca="1">OFFSET('表九（录入表）'!$C$6,COLUMN(内置数据!CP$2),1)</f>
        <v>0</v>
      </c>
      <c r="FTL4" s="18">
        <f ca="1">OFFSET('表九（录入表）'!$C$6,COLUMN(内置数据!CQ$2),1)</f>
        <v>0</v>
      </c>
      <c r="FTM4" s="18">
        <f ca="1">OFFSET('表九（录入表）'!$C$6,COLUMN(内置数据!CR$2),1)</f>
        <v>0</v>
      </c>
      <c r="FTN4" s="18">
        <f ca="1">OFFSET('表九（录入表）'!$C$6,COLUMN(内置数据!CS$2),1)</f>
        <v>0</v>
      </c>
      <c r="FTO4" s="18">
        <f ca="1">OFFSET('表九（录入表）'!$C$6,COLUMN(内置数据!CT$2),1)</f>
        <v>0</v>
      </c>
      <c r="FTP4" s="18">
        <f ca="1">OFFSET('表九（录入表）'!$C$6,COLUMN(内置数据!CU$2),1)</f>
        <v>0</v>
      </c>
      <c r="FTQ4" s="18">
        <f ca="1">OFFSET('表九（录入表）'!$C$6,COLUMN(内置数据!CV$2),1)</f>
        <v>0</v>
      </c>
      <c r="FTR4" s="18">
        <f ca="1">OFFSET('表九（录入表）'!$C$6,COLUMN(内置数据!CW$2),1)</f>
        <v>0</v>
      </c>
      <c r="FTS4" s="18">
        <f ca="1">OFFSET('表九（录入表）'!$C$6,COLUMN(内置数据!CX$2),1)</f>
        <v>0</v>
      </c>
      <c r="FTT4" s="18">
        <f ca="1">OFFSET('表九（录入表）'!$C$6,COLUMN(内置数据!CY$2),1)</f>
        <v>0</v>
      </c>
      <c r="FTU4" s="18">
        <f ca="1">OFFSET('表九（录入表）'!$C$6,COLUMN(内置数据!CZ$2),1)</f>
        <v>0</v>
      </c>
      <c r="FTV4" s="18">
        <f ca="1">OFFSET('表九（录入表）'!$C$6,COLUMN(内置数据!DA$2),1)</f>
        <v>0</v>
      </c>
      <c r="FTW4" s="18">
        <f ca="1">OFFSET('表九（录入表）'!$C$6,COLUMN(内置数据!DB$2),1)</f>
        <v>0</v>
      </c>
      <c r="FTX4" s="18">
        <f ca="1">OFFSET('表九（录入表）'!$C$6,COLUMN(内置数据!DC$2),1)</f>
        <v>0</v>
      </c>
      <c r="FTY4" s="18">
        <f ca="1">OFFSET('表九（录入表）'!$C$6,COLUMN(内置数据!DD$2),1)</f>
        <v>0</v>
      </c>
      <c r="FTZ4" s="18">
        <f ca="1">OFFSET('表九（录入表）'!$C$6,COLUMN(内置数据!DE$2),1)</f>
        <v>0</v>
      </c>
      <c r="FUA4" s="18">
        <f ca="1">OFFSET('表九（录入表）'!$C$6,COLUMN(内置数据!DF$2),1)</f>
        <v>0</v>
      </c>
      <c r="FUB4" s="18">
        <f ca="1">OFFSET('表九（录入表）'!$C$6,COLUMN(内置数据!DG$2),1)</f>
        <v>0</v>
      </c>
      <c r="FUC4" s="18">
        <f ca="1">OFFSET('表九（录入表）'!$C$6,COLUMN(内置数据!DH$2),1)</f>
        <v>0</v>
      </c>
      <c r="FUD4" s="18">
        <f ca="1">OFFSET('表九（录入表）'!$C$6,COLUMN(内置数据!DI$2),1)</f>
        <v>0</v>
      </c>
      <c r="FUE4" s="18">
        <f ca="1">OFFSET('表九（录入表）'!$C$6,COLUMN(内置数据!DJ$2),1)</f>
        <v>0</v>
      </c>
      <c r="FUF4" s="18">
        <f ca="1">OFFSET('表九（录入表）'!$C$6,COLUMN(内置数据!DK$2),1)</f>
        <v>0</v>
      </c>
      <c r="FUG4" s="18">
        <f ca="1">OFFSET('表九（录入表）'!$C$6,COLUMN(内置数据!DL$2),1)</f>
        <v>522</v>
      </c>
      <c r="FUH4" s="18">
        <f ca="1">OFFSET('表九（录入表）'!$C$6,COLUMN(内置数据!DM$2),1)</f>
        <v>0</v>
      </c>
      <c r="FUI4" s="18">
        <f ca="1">OFFSET('表九（录入表）'!$C$6,COLUMN(内置数据!DN$2),1)</f>
        <v>0</v>
      </c>
      <c r="FUJ4" s="18">
        <f ca="1">OFFSET('表九（录入表）'!$C$6,COLUMN(内置数据!DO$2),1)</f>
        <v>165</v>
      </c>
      <c r="FUK4" s="18">
        <f ca="1">OFFSET('表九（录入表）'!$C$6,COLUMN(内置数据!DP$2),1)</f>
        <v>0</v>
      </c>
      <c r="FUL4" s="18">
        <f ca="1">OFFSET('表九（录入表）'!$C$6,COLUMN(内置数据!DQ$2),1)</f>
        <v>0</v>
      </c>
      <c r="FUM4" s="18">
        <f ca="1">OFFSET('表九（录入表）'!$C$6,COLUMN(内置数据!DR$2),1)</f>
        <v>0</v>
      </c>
      <c r="FUN4" s="18">
        <f ca="1">OFFSET('表九（录入表）'!$C$6,COLUMN(内置数据!DS$2),1)</f>
        <v>0</v>
      </c>
      <c r="FUO4" s="18">
        <f ca="1">OFFSET('表九（录入表）'!$C$6,COLUMN(内置数据!DT$2),1)</f>
        <v>0</v>
      </c>
      <c r="FUP4" s="18">
        <f ca="1">OFFSET('表九（录入表）'!$C$6,COLUMN(内置数据!DU$2),1)</f>
        <v>0</v>
      </c>
      <c r="FUQ4" s="18">
        <f ca="1">OFFSET('表九（录入表）'!$C$6,COLUMN(内置数据!DV$2),1)</f>
        <v>0</v>
      </c>
      <c r="FUR4" s="18">
        <f ca="1">OFFSET('表九（录入表）'!$C$6,COLUMN(内置数据!DW$2),1)</f>
        <v>0</v>
      </c>
      <c r="FUS4" s="18">
        <f ca="1">OFFSET('表九（录入表）'!$C$6,COLUMN(内置数据!DX$2),1)</f>
        <v>0</v>
      </c>
      <c r="FUT4" s="18">
        <f ca="1">OFFSET('表九（录入表）'!$C$6,COLUMN(内置数据!DY$2),1)</f>
        <v>0</v>
      </c>
      <c r="FUU4" s="18">
        <f ca="1">OFFSET('表九（录入表）'!$C$6,COLUMN(内置数据!DZ$2),1)</f>
        <v>300</v>
      </c>
      <c r="FUV4" s="18">
        <f ca="1">OFFSET('表九（录入表）'!$C$6,COLUMN(内置数据!EA$2),1)</f>
        <v>0</v>
      </c>
      <c r="FUW4" s="18">
        <f ca="1">OFFSET('表九（录入表）'!$C$6,COLUMN(内置数据!EB$2),1)</f>
        <v>0</v>
      </c>
      <c r="FUX4" s="18">
        <f ca="1">OFFSET('表九（录入表）'!$C$6,COLUMN(内置数据!EC$2),1)</f>
        <v>0</v>
      </c>
      <c r="FUY4" s="18">
        <f ca="1">OFFSET('表九（录入表）'!$C$6,COLUMN(内置数据!ED$2),1)</f>
        <v>0</v>
      </c>
      <c r="FUZ4" s="18">
        <f ca="1">OFFSET('表九（录入表）'!$C$6,COLUMN(内置数据!EE$2),1)</f>
        <v>0</v>
      </c>
      <c r="FVA4" s="18">
        <f ca="1">OFFSET('表九（录入表）'!$C$6,COLUMN(内置数据!EF$2),1)</f>
        <v>0</v>
      </c>
      <c r="FVB4" s="18">
        <f ca="1">OFFSET('表九（录入表）'!$C$6,COLUMN(内置数据!EG$2),1)</f>
        <v>0</v>
      </c>
      <c r="FVC4" s="18">
        <f ca="1">OFFSET('表九（录入表）'!$C$6,COLUMN(内置数据!EH$2),1)</f>
        <v>0</v>
      </c>
      <c r="FVD4" s="18">
        <f ca="1">OFFSET('表九（录入表）'!$C$6,COLUMN(内置数据!EI$2),1)</f>
        <v>0</v>
      </c>
      <c r="FVE4" s="18">
        <f ca="1">OFFSET('表九（录入表）'!$C$6,COLUMN(内置数据!EJ$2),1)</f>
        <v>0</v>
      </c>
      <c r="FVF4" s="18">
        <f ca="1">OFFSET('表九（录入表）'!$C$6,COLUMN(内置数据!EK$2),1)</f>
        <v>0</v>
      </c>
      <c r="FVG4" s="18">
        <f ca="1">OFFSET('表九（录入表）'!$C$6,COLUMN(内置数据!EL$2),1)</f>
        <v>0</v>
      </c>
      <c r="FVH4" s="18">
        <f ca="1">OFFSET('表九（录入表）'!$C$6,COLUMN(内置数据!EM$2),1)</f>
        <v>0</v>
      </c>
      <c r="FVI4" s="18">
        <f ca="1">OFFSET('表九（录入表）'!$C$6,COLUMN(内置数据!EN$2),1)</f>
        <v>0</v>
      </c>
      <c r="FVJ4" s="18">
        <f ca="1">OFFSET('表九（录入表）'!$C$6,COLUMN(内置数据!EO$2),1)</f>
        <v>0</v>
      </c>
      <c r="FVK4" s="18">
        <f ca="1">OFFSET('表九（录入表）'!$C$6,COLUMN(内置数据!EP$2),1)</f>
        <v>0</v>
      </c>
      <c r="FVL4" s="18">
        <f ca="1">OFFSET('表九（录入表）'!$C$6,COLUMN(内置数据!EQ$2),1)</f>
        <v>0</v>
      </c>
      <c r="FVM4" s="18">
        <f ca="1">OFFSET('表九（录入表）'!$C$6,COLUMN(内置数据!ER$2),1)</f>
        <v>0</v>
      </c>
      <c r="FVN4" s="18">
        <f ca="1">OFFSET('表九（录入表）'!$C$6,COLUMN(内置数据!ES$2),1)</f>
        <v>0</v>
      </c>
      <c r="FVO4" s="18">
        <f ca="1">OFFSET('表九（录入表）'!$C$6,COLUMN(内置数据!ET$2),1)</f>
        <v>0</v>
      </c>
      <c r="FVP4" s="18">
        <f ca="1">OFFSET('表九（录入表）'!$C$6,COLUMN(内置数据!EU$2),1)</f>
        <v>0</v>
      </c>
      <c r="FVQ4" s="18">
        <f ca="1">OFFSET('表九（录入表）'!$C$6,COLUMN(内置数据!EV$2),1)</f>
        <v>0</v>
      </c>
      <c r="FVR4" s="18">
        <f ca="1">OFFSET('表九（录入表）'!$C$6,COLUMN(内置数据!EW$2),1)</f>
        <v>0</v>
      </c>
      <c r="FVS4" s="18">
        <f ca="1">OFFSET('表九（录入表）'!$C$6,COLUMN(内置数据!EX$2),1)</f>
        <v>0</v>
      </c>
      <c r="FVT4" s="18">
        <f ca="1">OFFSET('表九（录入表）'!$C$6,COLUMN(内置数据!EY$2),1)</f>
        <v>0</v>
      </c>
      <c r="FVU4" s="18">
        <f ca="1">OFFSET('表九（录入表）'!$C$6,COLUMN(内置数据!EZ$2),1)</f>
        <v>0</v>
      </c>
      <c r="FVV4" s="18">
        <f ca="1">OFFSET('表九（录入表）'!$C$6,COLUMN(内置数据!FA$2),1)</f>
        <v>0</v>
      </c>
      <c r="FVW4" s="18">
        <f ca="1">OFFSET('表九（录入表）'!$C$6,COLUMN(内置数据!FB$2),1)</f>
        <v>0</v>
      </c>
      <c r="FVX4" s="18">
        <f ca="1">OFFSET('表九（录入表）'!$C$6,COLUMN(内置数据!FC$2),1)</f>
        <v>0</v>
      </c>
      <c r="FVY4" s="18">
        <f ca="1">OFFSET('表九（录入表）'!$C$6,COLUMN(内置数据!FD$2),1)</f>
        <v>0</v>
      </c>
      <c r="FVZ4" s="18">
        <f ca="1">OFFSET('表九（录入表）'!$C$6,COLUMN(内置数据!FE$2),1)</f>
        <v>0</v>
      </c>
      <c r="FWA4" s="18">
        <f ca="1">OFFSET('表九（录入表）'!$C$6,COLUMN(内置数据!FF$2),1)</f>
        <v>0</v>
      </c>
      <c r="FWB4" s="18">
        <f ca="1">OFFSET('表九（录入表）'!$C$6,COLUMN(内置数据!FG$2),1)</f>
        <v>0</v>
      </c>
      <c r="FWC4" s="18">
        <f ca="1">OFFSET('表九（录入表）'!$C$6,COLUMN(内置数据!FH$2),1)</f>
        <v>0</v>
      </c>
      <c r="FWD4" s="18">
        <f ca="1">OFFSET('表九（录入表）'!$C$6,COLUMN(内置数据!FI$2),1)</f>
        <v>0</v>
      </c>
      <c r="FWE4" s="18">
        <f ca="1">OFFSET('表九（录入表）'!$C$6,COLUMN(内置数据!FJ$2),1)</f>
        <v>192</v>
      </c>
      <c r="FWF4" s="18">
        <f ca="1">OFFSET('表九（录入表）'!$C$6,COLUMN(内置数据!FK$2),1)</f>
        <v>0</v>
      </c>
      <c r="FWG4" s="18">
        <f ca="1">OFFSET('表九（录入表）'!$C$6,COLUMN(内置数据!FL$2),1)</f>
        <v>0</v>
      </c>
      <c r="FWH4" s="18">
        <f ca="1">OFFSET('表九（录入表）'!$C$6,COLUMN(内置数据!FM$2),1)</f>
        <v>0</v>
      </c>
      <c r="FWI4" s="18">
        <f ca="1">OFFSET('表九（录入表）'!$C$6,COLUMN(内置数据!FN$2),1)</f>
        <v>0</v>
      </c>
      <c r="FWJ4" s="18">
        <f ca="1">OFFSET('表九（录入表）'!$C$6,COLUMN(内置数据!FO$2),1)</f>
        <v>0</v>
      </c>
      <c r="FWK4" s="18">
        <f ca="1">OFFSET('表九（录入表）'!$C$6,COLUMN(内置数据!FP$2),1)</f>
        <v>0</v>
      </c>
      <c r="FWL4" s="18">
        <f ca="1">OFFSET('表九（录入表）'!$C$6,COLUMN(内置数据!FQ$2),1)</f>
        <v>0</v>
      </c>
      <c r="FWM4" s="18">
        <f ca="1">OFFSET('表九（录入表）'!$C$6,COLUMN(内置数据!FR$2),1)</f>
        <v>0</v>
      </c>
      <c r="FWN4" s="18">
        <f ca="1">OFFSET('表九（录入表）'!$C$6,COLUMN(内置数据!FS$2),1)</f>
        <v>0</v>
      </c>
      <c r="FWO4" s="18">
        <f ca="1">OFFSET('表九（录入表）'!$C$6,COLUMN(内置数据!FT$2),1)</f>
        <v>0</v>
      </c>
      <c r="FWP4" s="18">
        <f ca="1">OFFSET('表九（录入表）'!$C$6,COLUMN(内置数据!FU$2),1)</f>
        <v>0</v>
      </c>
      <c r="FWQ4" s="18">
        <f ca="1">OFFSET('表九（录入表）'!$C$6,COLUMN(内置数据!FV$2),1)</f>
        <v>0</v>
      </c>
      <c r="FWR4" s="18">
        <f ca="1">OFFSET('表九（录入表）'!$C$6,COLUMN(内置数据!FW$2),1)</f>
        <v>0</v>
      </c>
      <c r="FWS4" s="18">
        <f ca="1">OFFSET('表九（录入表）'!$C$6,COLUMN(内置数据!FX$2),1)</f>
        <v>0</v>
      </c>
      <c r="FWT4" s="18">
        <f ca="1">OFFSET('表九（录入表）'!$C$6,COLUMN(内置数据!FY$2),1)</f>
        <v>0</v>
      </c>
      <c r="FWU4" s="18">
        <f ca="1">OFFSET('表九（录入表）'!$C$6,COLUMN(内置数据!FZ$2),1)</f>
        <v>0</v>
      </c>
      <c r="FWV4" s="18">
        <f ca="1">OFFSET('表九（录入表）'!$C$6,COLUMN(内置数据!GA$2),1)</f>
        <v>0</v>
      </c>
      <c r="FWW4" s="18">
        <f ca="1">OFFSET('表九（录入表）'!$C$6,COLUMN(内置数据!GB$2),1)</f>
        <v>0</v>
      </c>
      <c r="FWX4" s="18">
        <f ca="1">OFFSET('表九（录入表）'!$C$6,COLUMN(内置数据!GC$2),1)</f>
        <v>0</v>
      </c>
      <c r="FWY4" s="18">
        <f ca="1">OFFSET('表九（录入表）'!$C$6,COLUMN(内置数据!GD$2),1)</f>
        <v>0</v>
      </c>
      <c r="FWZ4" s="18">
        <f ca="1">OFFSET('表九（录入表）'!$C$6,COLUMN(内置数据!GE$2),1)</f>
        <v>0</v>
      </c>
      <c r="FXA4" s="18">
        <f ca="1">OFFSET('表九（录入表）'!$C$6,COLUMN(内置数据!GF$2),1)</f>
        <v>0</v>
      </c>
      <c r="FXB4" s="18">
        <f ca="1">OFFSET('表九（录入表）'!$C$6,COLUMN(内置数据!GG$2),1)</f>
        <v>0</v>
      </c>
      <c r="FXC4" s="18">
        <f ca="1">OFFSET('表九（录入表）'!$C$6,COLUMN(内置数据!GH$2),1)</f>
        <v>0</v>
      </c>
      <c r="FXD4" s="18">
        <f ca="1">OFFSET('表九（录入表）'!$C$6,COLUMN(内置数据!GI$2),1)</f>
        <v>0</v>
      </c>
      <c r="FXE4" s="18">
        <f ca="1">OFFSET('表九（录入表）'!$C$6,COLUMN(内置数据!GJ$2),1)</f>
        <v>0</v>
      </c>
      <c r="FXF4" s="18">
        <f ca="1">OFFSET('表九（录入表）'!$C$6,COLUMN(内置数据!GK$2),1)</f>
        <v>0</v>
      </c>
      <c r="FXG4" s="18">
        <f ca="1">OFFSET('表九（录入表）'!$C$6,COLUMN(内置数据!GL$2),1)</f>
        <v>0</v>
      </c>
      <c r="FXH4" s="18">
        <f ca="1">OFFSET('表九（录入表）'!$C$6,COLUMN(内置数据!GM$2),1)</f>
        <v>0</v>
      </c>
      <c r="FXI4" s="18">
        <f ca="1">OFFSET('表九（录入表）'!$C$6,COLUMN(内置数据!GN$2),1)</f>
        <v>0</v>
      </c>
      <c r="FXJ4" s="18">
        <f ca="1">OFFSET('表九（录入表）'!$C$6,COLUMN(内置数据!GO$2),1)</f>
        <v>0</v>
      </c>
      <c r="FXK4" s="18">
        <f ca="1">OFFSET('表九（录入表）'!$C$6,COLUMN(内置数据!GP$2),1)</f>
        <v>0</v>
      </c>
      <c r="FXL4" s="18">
        <f ca="1">OFFSET('表九（录入表）'!$C$6,COLUMN(内置数据!GQ$2),1)</f>
        <v>0</v>
      </c>
      <c r="FXM4" s="18">
        <f ca="1">OFFSET('表九（录入表）'!$C$6,COLUMN(内置数据!GR$2),1)</f>
        <v>0</v>
      </c>
      <c r="FXN4" s="18">
        <f ca="1">OFFSET('表九（录入表）'!$C$6,COLUMN(内置数据!GS$2),1)</f>
        <v>0</v>
      </c>
      <c r="FXO4" s="18">
        <f ca="1">OFFSET('表九（录入表）'!$C$6,COLUMN(内置数据!GT$2),1)</f>
        <v>0</v>
      </c>
      <c r="FXP4" s="18">
        <f ca="1">OFFSET('表九（录入表）'!$C$6,COLUMN(内置数据!GU$2),1)</f>
        <v>0</v>
      </c>
      <c r="FXQ4" s="18">
        <f ca="1">OFFSET('表九（录入表）'!$C$6,COLUMN(内置数据!GV$2),1)</f>
        <v>0</v>
      </c>
      <c r="FXR4" s="18">
        <f ca="1">OFFSET('表九（录入表）'!$C$6,COLUMN(内置数据!GW$2),1)</f>
        <v>0</v>
      </c>
      <c r="FXS4" s="18">
        <f ca="1">OFFSET('表九（录入表）'!$C$6,COLUMN(内置数据!GX$2),1)</f>
        <v>0</v>
      </c>
      <c r="FXT4" s="18">
        <f ca="1">OFFSET('表九（录入表）'!$C$6,COLUMN(内置数据!GY$2),1)</f>
        <v>0</v>
      </c>
      <c r="FXU4" s="18">
        <f ca="1">OFFSET('表九（录入表）'!$C$6,COLUMN(内置数据!GZ$2),1)</f>
        <v>0</v>
      </c>
      <c r="FXV4" s="18">
        <f ca="1">OFFSET('表九（录入表）'!$C$6,COLUMN(内置数据!HA$2),1)</f>
        <v>0</v>
      </c>
      <c r="FXW4" s="18">
        <f ca="1">OFFSET('表九（录入表）'!$C$6,COLUMN(内置数据!HB$2),1)</f>
        <v>0</v>
      </c>
      <c r="FXX4" s="18">
        <f ca="1">OFFSET('表九（录入表）'!$C$6,COLUMN(内置数据!HC$2),1)</f>
        <v>0</v>
      </c>
      <c r="FXY4" s="18">
        <f ca="1">OFFSET('表九（录入表）'!$C$6,COLUMN(内置数据!HD$2),1)</f>
        <v>0</v>
      </c>
      <c r="FXZ4" s="18">
        <f ca="1">OFFSET('表九（录入表）'!$C$6,COLUMN(内置数据!HE$2),1)</f>
        <v>0</v>
      </c>
      <c r="FYA4" s="18">
        <f ca="1">OFFSET('表九（录入表）'!$C$6,COLUMN(内置数据!HF$2),1)</f>
        <v>0</v>
      </c>
      <c r="FYB4" s="18">
        <f ca="1">OFFSET('表九（录入表）'!$C$6,COLUMN(内置数据!HG$2),1)</f>
        <v>0</v>
      </c>
      <c r="FYC4" s="18">
        <f ca="1">OFFSET('表九（录入表）'!$C$6,COLUMN(内置数据!HH$2),1)</f>
        <v>0</v>
      </c>
      <c r="FYD4" s="18">
        <f ca="1">OFFSET('表九（录入表）'!$C$6,COLUMN(内置数据!HI$2),1)</f>
        <v>0</v>
      </c>
      <c r="FYE4" s="18">
        <f ca="1">OFFSET('表九（录入表）'!$C$6,COLUMN(内置数据!HJ$2),1)</f>
        <v>0</v>
      </c>
      <c r="FYF4" s="18">
        <f ca="1">OFFSET('表九（录入表）'!$C$6,COLUMN(内置数据!HK$2),1)</f>
        <v>0</v>
      </c>
      <c r="FYG4" s="18">
        <f ca="1">OFFSET('表九（录入表）'!$C$6,COLUMN(内置数据!HL$2),1)</f>
        <v>0</v>
      </c>
      <c r="FYH4" s="18">
        <f ca="1">OFFSET('表九（录入表）'!$C$6,COLUMN(内置数据!HM$2),1)</f>
        <v>0</v>
      </c>
      <c r="FYI4" s="18">
        <f ca="1">OFFSET('表九（录入表）'!$C$6,COLUMN(内置数据!HN$2),1)</f>
        <v>0</v>
      </c>
      <c r="FYJ4" s="18">
        <f ca="1">OFFSET('表九（录入表）'!$C$6,COLUMN(内置数据!HO$2),1)</f>
        <v>0</v>
      </c>
      <c r="FYK4" s="18">
        <f ca="1">OFFSET('表九（录入表）'!$C$6,COLUMN(内置数据!HP$2),1)</f>
        <v>0</v>
      </c>
      <c r="FYL4" s="18">
        <f ca="1">OFFSET('表九（录入表）'!$C$6,COLUMN(内置数据!HQ$2),1)</f>
        <v>0</v>
      </c>
      <c r="FYM4" s="18">
        <f ca="1">OFFSET('表九（录入表）'!$C$6,COLUMN(内置数据!HR$2),1)</f>
        <v>0</v>
      </c>
      <c r="FYN4" s="18">
        <f ca="1">OFFSET('表九（录入表）'!$C$6,COLUMN(内置数据!HS$2),1)</f>
        <v>0</v>
      </c>
      <c r="FYO4" s="18">
        <f ca="1">OFFSET('表九（录入表）'!$C$6,COLUMN(内置数据!HT$2),1)</f>
        <v>0</v>
      </c>
      <c r="FYP4" s="18">
        <f ca="1">OFFSET('表九（录入表）'!$C$6,COLUMN(内置数据!HU$2),1)</f>
        <v>0</v>
      </c>
      <c r="FYQ4" s="18">
        <f ca="1">OFFSET('表九（录入表）'!$C$6,COLUMN(内置数据!HV$2),1)</f>
        <v>0</v>
      </c>
      <c r="FYR4" s="18">
        <f ca="1">OFFSET('表九（录入表）'!$C$6,COLUMN(内置数据!HW$2),1)</f>
        <v>0</v>
      </c>
      <c r="FYS4" s="18">
        <f ca="1">OFFSET('表九（录入表）'!$C$6,COLUMN(内置数据!HX$2),1)</f>
        <v>0</v>
      </c>
      <c r="FYT4" s="18">
        <f ca="1">OFFSET('表九（录入表）'!$C$6,COLUMN(内置数据!HY$2),1)</f>
        <v>0</v>
      </c>
      <c r="FYU4" s="18">
        <f ca="1">OFFSET('表九（录入表）'!$C$6,COLUMN(内置数据!HZ$2),1)</f>
        <v>0</v>
      </c>
      <c r="FYV4" s="18">
        <f ca="1">OFFSET('表九（录入表）'!$C$6,COLUMN(内置数据!IA$2),1)</f>
        <v>0</v>
      </c>
      <c r="FYW4" s="18">
        <f ca="1">OFFSET('表九（录入表）'!$C$6,COLUMN(内置数据!IB$2),1)</f>
        <v>0</v>
      </c>
      <c r="FYX4" s="18">
        <f ca="1">OFFSET('表九（录入表）'!$C$6,COLUMN(内置数据!IC$2),1)</f>
        <v>0</v>
      </c>
      <c r="FYY4" s="18">
        <f ca="1">OFFSET('表九（录入表）'!$C$6,COLUMN(内置数据!ID$2),1)</f>
        <v>0</v>
      </c>
      <c r="FYZ4" s="18">
        <f ca="1">OFFSET('表九（录入表）'!$C$6,COLUMN(内置数据!IE$2),1)</f>
        <v>0</v>
      </c>
      <c r="FZA4" s="18">
        <f ca="1">OFFSET('表九（录入表）'!$C$6,COLUMN(内置数据!IF$2),1)</f>
        <v>0</v>
      </c>
      <c r="FZB4" s="18">
        <f ca="1">OFFSET('表九（录入表）'!$C$6,COLUMN(内置数据!IG$2),1)</f>
        <v>0</v>
      </c>
      <c r="FZC4" s="18">
        <f ca="1">OFFSET('表九（录入表）'!$C$6,COLUMN(内置数据!IH$2),1)</f>
        <v>0</v>
      </c>
      <c r="FZD4" s="18">
        <f ca="1">OFFSET('表九（录入表）'!$C$6,COLUMN(内置数据!II$2),1)</f>
        <v>0</v>
      </c>
      <c r="FZE4" s="18">
        <f ca="1">OFFSET('表九（录入表）'!$C$6,COLUMN(内置数据!IJ$2),1)</f>
        <v>0</v>
      </c>
      <c r="FZF4" s="18">
        <f ca="1">OFFSET('表九（录入表）'!$C$6,COLUMN(内置数据!IK$2),1)</f>
        <v>0</v>
      </c>
      <c r="FZG4" s="18">
        <f ca="1">OFFSET('表九（录入表）'!$C$6,COLUMN(内置数据!IL$2),1)</f>
        <v>0</v>
      </c>
      <c r="FZH4" s="18">
        <f ca="1">OFFSET('表九（录入表）'!$C$6,COLUMN(内置数据!IM$2),1)</f>
        <v>0</v>
      </c>
      <c r="FZI4" s="18">
        <f ca="1">OFFSET('表九（录入表）'!$C$6,COLUMN(内置数据!IN$2),1)</f>
        <v>0</v>
      </c>
      <c r="FZJ4" s="18">
        <f ca="1">OFFSET('表九（录入表）'!$C$6,COLUMN(内置数据!IO$2),1)</f>
        <v>0</v>
      </c>
      <c r="FZK4" s="18">
        <f ca="1">OFFSET('表九（录入表）'!$C$6,COLUMN(内置数据!IP$2),1)</f>
        <v>0</v>
      </c>
      <c r="FZL4" s="18">
        <f ca="1">OFFSET('表九（录入表）'!$C$6,COLUMN(内置数据!IQ$2),1)</f>
        <v>0</v>
      </c>
      <c r="FZM4" s="18">
        <f ca="1">OFFSET('表九（录入表）'!$C$6,COLUMN(内置数据!IR$2),1)</f>
        <v>0</v>
      </c>
      <c r="FZN4" s="18">
        <f ca="1">OFFSET('表九（录入表）'!$C$6,COLUMN(内置数据!IS$2),1)</f>
        <v>0</v>
      </c>
      <c r="FZO4" s="18">
        <f ca="1">OFFSET('表九（录入表）'!$C$6,COLUMN(内置数据!IT$2),1)</f>
        <v>0</v>
      </c>
      <c r="FZP4" s="18">
        <f ca="1">OFFSET('表九（录入表）'!$C$6,COLUMN(内置数据!IU$2),1)</f>
        <v>114200</v>
      </c>
      <c r="FZQ4" s="18">
        <f ca="1">OFFSET('表九（录入表）'!$C$6,COLUMN(内置数据!IV$2),1)</f>
        <v>0</v>
      </c>
      <c r="FZR4" s="18">
        <f ca="1">OFFSET('表九（录入表）'!$C$6,COLUMN(内置数据!IW$2),1)</f>
        <v>0</v>
      </c>
      <c r="FZS4" s="18">
        <f ca="1">OFFSET('表九（录入表）'!$C$6,COLUMN(内置数据!IX$2),1)</f>
        <v>0</v>
      </c>
      <c r="FZT4" s="18">
        <f ca="1">OFFSET('表九（录入表）'!$C$6,COLUMN(内置数据!IY$2),1)</f>
        <v>0</v>
      </c>
      <c r="FZU4" s="18">
        <f ca="1">OFFSET('表九（录入表）'!$C$6,COLUMN(内置数据!IZ$2),1)</f>
        <v>0</v>
      </c>
      <c r="FZV4" s="18">
        <f ca="1">OFFSET('表九（录入表）'!$C$6,COLUMN(内置数据!JA$2),1)</f>
        <v>0</v>
      </c>
      <c r="FZW4" s="18">
        <f ca="1">OFFSET('表九（录入表）'!$C$6,COLUMN(内置数据!JB$2),1)</f>
        <v>0</v>
      </c>
      <c r="FZX4" s="18">
        <f ca="1">OFFSET('表九（录入表）'!$C$6,COLUMN(内置数据!JC$2),1)</f>
        <v>0</v>
      </c>
      <c r="FZY4" s="18">
        <f ca="1">OFFSET('表九（录入表）'!$C$6,COLUMN(内置数据!JD$2),1)</f>
        <v>0</v>
      </c>
      <c r="FZZ4" s="18">
        <f ca="1">OFFSET('表九（录入表）'!$C$6,COLUMN(内置数据!JE$2),1)</f>
        <v>0</v>
      </c>
      <c r="GAA4" s="18">
        <f ca="1">OFFSET('表九（录入表）'!$C$6,COLUMN(内置数据!JF$2),1)</f>
        <v>0</v>
      </c>
      <c r="GAB4" s="18">
        <f ca="1">OFFSET('表九（录入表）'!$C$6,COLUMN(内置数据!JG$2),1)</f>
        <v>0</v>
      </c>
      <c r="GAC4" s="18">
        <f ca="1">OFFSET('表九（录入表）'!$C$6,COLUMN(内置数据!JH$2),1)</f>
        <v>593</v>
      </c>
      <c r="GAD4" s="18">
        <f ca="1">OFFSET('表九（录入表）'!$C$6,COLUMN(内置数据!JI$2),1)</f>
        <v>0</v>
      </c>
      <c r="GAE4" s="18">
        <f ca="1">OFFSET('表九（录入表）'!$C$6,COLUMN(内置数据!JJ$2),1)</f>
        <v>0</v>
      </c>
      <c r="GAF4" s="18">
        <f ca="1">OFFSET('表九（录入表）'!$C$6,COLUMN(内置数据!JK$2),1)</f>
        <v>0</v>
      </c>
      <c r="GAG4" s="18">
        <f ca="1">OFFSET('表九（录入表）'!$C$6,COLUMN(内置数据!JL$2),1)</f>
        <v>0</v>
      </c>
      <c r="GAH4" s="18">
        <f ca="1">OFFSET('表九（录入表）'!$C$6,COLUMN(内置数据!JM$2),1)</f>
        <v>0</v>
      </c>
      <c r="GAI4" s="18">
        <f ca="1">OFFSET('表九（录入表）'!$C$6,COLUMN(内置数据!JN$2),1)</f>
        <v>0</v>
      </c>
      <c r="GAJ4" s="18">
        <f ca="1">OFFSET('表九（录入表）'!$C$6,COLUMN(内置数据!JO$2),1)</f>
        <v>0</v>
      </c>
      <c r="GAK4" s="18">
        <f ca="1">OFFSET('表九（录入表）'!$C$6,COLUMN(内置数据!JP$2),1)</f>
        <v>0</v>
      </c>
      <c r="GAL4" s="18">
        <f ca="1">OFFSET('表九（录入表）'!$C$6,COLUMN(内置数据!JQ$2),1)</f>
        <v>0</v>
      </c>
      <c r="GAM4" s="18">
        <f ca="1">OFFSET('表九（录入表）'!$C$6,COLUMN(内置数据!JR$2),1)</f>
        <v>0</v>
      </c>
      <c r="GAN4" s="18">
        <f ca="1">OFFSET('表九（录入表）'!$C$6,COLUMN(内置数据!JS$2),1)</f>
        <v>0</v>
      </c>
      <c r="GAO4" s="18">
        <f ca="1">OFFSET('表九（录入表）'!$C$6,COLUMN(内置数据!JT$2),1)</f>
        <v>0</v>
      </c>
      <c r="GAP4" s="18">
        <f ca="1">OFFSET('表九（录入表）'!$C$6,COLUMN(内置数据!JU$2),1)</f>
        <v>0</v>
      </c>
      <c r="GAQ4" s="18">
        <f ca="1">OFFSET('表九（录入表）'!$C$6,COLUMN(内置数据!JV$2),1)</f>
        <v>0</v>
      </c>
      <c r="GAR4" s="18">
        <f ca="1">OFFSET('表九（录入表）'!$C$6,COLUMN(内置数据!JW$2),1)</f>
        <v>0</v>
      </c>
      <c r="GAS4" s="18">
        <f ca="1">OFFSET('表九（录入表）'!$C$6,COLUMN(内置数据!JX$2),1)</f>
        <v>0</v>
      </c>
      <c r="GAT4" s="18">
        <f ca="1">OFFSET('表九（录入表）'!$C$6,COLUMN(内置数据!JY$2),1)</f>
        <v>0</v>
      </c>
      <c r="GAU4" s="18">
        <f ca="1">OFFSET('表九（录入表）'!$C$6,COLUMN(内置数据!JZ$2),1)</f>
        <v>0</v>
      </c>
      <c r="GAV4" s="18">
        <f ca="1">OFFSET('表九（录入表）'!$C$6,COLUMN(内置数据!KA$2),1)</f>
        <v>0</v>
      </c>
      <c r="GAW4" s="18">
        <f ca="1">OFFSET('表九（录入表）'!$C$6,COLUMN(内置数据!KB$2),1)</f>
        <v>0</v>
      </c>
      <c r="GAX4" s="18">
        <f ca="1">OFFSET('表九（录入表）'!$C$6,COLUMN(内置数据!KC$2),1)</f>
        <v>0</v>
      </c>
      <c r="GAY4" s="18">
        <f ca="1">OFFSET('表九（录入表）'!$C$6,COLUMN(内置数据!KD$2),1)</f>
        <v>0</v>
      </c>
      <c r="GAZ4" s="18">
        <f ca="1">OFFSET('表九（录入表）'!$C$6,COLUMN(内置数据!KE$2),1)</f>
        <v>0</v>
      </c>
      <c r="GBA4" s="18">
        <f ca="1">OFFSET('表九（录入表）'!$C$6,COLUMN(内置数据!KF$2),1)</f>
        <v>14872</v>
      </c>
      <c r="GBB4" s="18">
        <f ca="1">OFFSET('表九（录入表）'!$C$6,COLUMN(内置数据!KG$2),1)</f>
        <v>0</v>
      </c>
      <c r="GBC4" s="18">
        <f ca="1">OFFSET('表九（录入表）'!$C$6,COLUMN(内置数据!KH$2),1)</f>
        <v>0</v>
      </c>
      <c r="GBD4" s="18">
        <f ca="1">OFFSET('表九（录入表）'!$C$6,COLUMN(内置数据!KI$2),1)</f>
        <v>0</v>
      </c>
      <c r="GBE4" s="18">
        <f ca="1">OFFSET('表九（录入表）'!$C$6,COLUMN(内置数据!KJ$2),1)</f>
        <v>0</v>
      </c>
      <c r="GBF4" s="18">
        <f ca="1">OFFSET('表九（录入表）'!$C$6,COLUMN(内置数据!KK$2),1)</f>
        <v>0</v>
      </c>
      <c r="GBG4" s="18">
        <f ca="1">OFFSET('表九（录入表）'!$C$6,COLUMN(内置数据!KL$2),1)</f>
        <v>0</v>
      </c>
      <c r="GBH4" s="18">
        <f ca="1">OFFSET('表九（录入表）'!$C$6,COLUMN(内置数据!KM$2),1)</f>
        <v>0</v>
      </c>
      <c r="GBI4" s="18">
        <f ca="1">OFFSET('表九（录入表）'!$C$6,COLUMN(内置数据!KN$2),1)</f>
        <v>0</v>
      </c>
      <c r="GBJ4" s="18">
        <f ca="1">OFFSET('表九（录入表）'!$C$6,COLUMN(内置数据!KO$2),1)</f>
        <v>0</v>
      </c>
      <c r="GBK4" s="18">
        <f ca="1">OFFSET('表九（录入表）'!$C$6,COLUMN(内置数据!KP$2),1)</f>
        <v>0</v>
      </c>
      <c r="GBL4" s="18">
        <f ca="1">OFFSET('表九（录入表）'!$C$6,COLUMN(内置数据!KQ$2),1)</f>
        <v>0</v>
      </c>
      <c r="GBM4" s="18">
        <f ca="1">OFFSET('表九（录入表）'!$C$6,COLUMN(内置数据!KR$2),1)</f>
        <v>0</v>
      </c>
      <c r="GBN4" s="18">
        <f ca="1">OFFSET('表九（录入表）'!$C$6,COLUMN(内置数据!KS$2),1)</f>
        <v>0</v>
      </c>
      <c r="GBO4" s="18">
        <f ca="1">OFFSET('表九（录入表）'!$C$6,COLUMN(内置数据!KT$2),1)</f>
        <v>0</v>
      </c>
      <c r="GBP4" s="18">
        <f ca="1">OFFSET('表九（录入表）'!$C$6,COLUMN(内置数据!KU$2),1)</f>
        <v>0</v>
      </c>
      <c r="GBQ4" s="18">
        <f ca="1">OFFSET('表九（录入表）'!$C$6,COLUMN(内置数据!KV$2),1)</f>
        <v>0</v>
      </c>
      <c r="GBR4" s="18">
        <f ca="1">OFFSET('表九（录入表）'!$C$6,COLUMN(内置数据!KW$2),1)</f>
        <v>0</v>
      </c>
      <c r="GBS4" s="18">
        <f ca="1">OFFSET('表九（录入表）'!$C$6,COLUMN(内置数据!KX$2),1)</f>
        <v>0</v>
      </c>
      <c r="GBT4" s="18">
        <f ca="1">OFFSET('表九（录入表）'!$C$6,COLUMN(内置数据!KY$2),1)</f>
        <v>0</v>
      </c>
      <c r="GBU4" s="18">
        <f ca="1">OFFSET('表九（录入表）'!$C$6,COLUMN(内置数据!KZ$2),1)</f>
        <v>0</v>
      </c>
      <c r="GBV4" s="18">
        <f ca="1">OFFSET('表九（录入表）'!$C$6,COLUMN(内置数据!LA$2),1)</f>
        <v>0</v>
      </c>
      <c r="GBW4" s="18">
        <f ca="1">OFFSET('表九（录入表）'!$C$6,COLUMN(内置数据!LB$2),1)</f>
        <v>0</v>
      </c>
      <c r="GBX4" s="18">
        <f ca="1">OFFSET('表九（录入表）'!$C$6,COLUMN(内置数据!LC$2),1)</f>
        <v>0</v>
      </c>
      <c r="GBY4" s="18">
        <f ca="1">OFFSET('表九（录入表）'!$C$6,COLUMN(内置数据!LD$2),1)</f>
        <v>0</v>
      </c>
      <c r="GBZ4" s="18">
        <f ca="1">OFFSET('表九（录入表）'!$C$6,COLUMN(内置数据!LE$2),1)</f>
        <v>0</v>
      </c>
      <c r="GCA4" s="18">
        <f ca="1">OFFSET('表九（录入表）'!$C$6,COLUMN(内置数据!LF$2),1)</f>
        <v>0</v>
      </c>
      <c r="GCB4" s="18">
        <f ca="1">OFFSET('表九（录入表）'!$C$6,COLUMN(内置数据!LG$2),1)</f>
        <v>0</v>
      </c>
      <c r="GCC4" s="18">
        <f ca="1">OFFSET('表九（录入表）'!$C$6,COLUMN(内置数据!LH$2),1)</f>
        <v>0</v>
      </c>
      <c r="GCD4" s="18">
        <f ca="1">OFFSET('表九（录入表）'!$C$6,COLUMN(内置数据!LI$2),1)</f>
        <v>0</v>
      </c>
      <c r="GCE4" s="18">
        <f ca="1">OFFSET('表九（录入表）'!$C$6,COLUMN(内置数据!LJ$2),1)</f>
        <v>0</v>
      </c>
      <c r="GCF4" s="18">
        <f ca="1">OFFSET('表九（录入表）'!$C$6,COLUMN(内置数据!LK$2),1)</f>
        <v>0</v>
      </c>
      <c r="GCG4" s="18">
        <f ca="1">OFFSET('表九（录入表）'!$C$6,COLUMN(内置数据!LL$2),1)</f>
        <v>0</v>
      </c>
      <c r="GCH4" s="18">
        <f ca="1">OFFSET('表九（录入表）'!$C$6,COLUMN(内置数据!LM$2),1)</f>
        <v>0</v>
      </c>
      <c r="GCI4" s="18">
        <f ca="1">OFFSET('表九（录入表）'!$C$6,COLUMN(内置数据!LN$2),1)</f>
        <v>0</v>
      </c>
      <c r="GCJ4" s="18">
        <f ca="1">OFFSET('表九（录入表）'!$C$6,COLUMN(内置数据!LO$2),1)</f>
        <v>0</v>
      </c>
      <c r="GCK4" s="18">
        <f ca="1">OFFSET('表九（录入表）'!$C$6,COLUMN(内置数据!LP$2),1)</f>
        <v>0</v>
      </c>
      <c r="GCL4" s="18">
        <f ca="1">OFFSET('表九（录入表）'!$C$6,COLUMN(内置数据!LQ$2),1)</f>
        <v>0</v>
      </c>
      <c r="GCM4" s="18">
        <f ca="1">OFFSET('表九（录入表）'!$C$6,COLUMN(内置数据!LR$2),1)</f>
        <v>0</v>
      </c>
      <c r="GCN4" s="18">
        <f ca="1">OFFSET('表九（录入表）'!$C$6,COLUMN(内置数据!LS$2),1)</f>
        <v>0</v>
      </c>
      <c r="GCO4" s="18">
        <f ca="1">OFFSET('表九（录入表）'!$C$6,COLUMN(内置数据!LT$2),1)</f>
        <v>0</v>
      </c>
      <c r="GCP4" s="18">
        <f ca="1">OFFSET('表九（录入表）'!$C$6,COLUMN(内置数据!LU$2),1)</f>
        <v>0</v>
      </c>
      <c r="GCQ4" s="18">
        <f ca="1">OFFSET('表九（录入表）'!$C$6,COLUMN(内置数据!LV$2),1)</f>
        <v>30000</v>
      </c>
      <c r="GCR4" s="18">
        <f ca="1">OFFSET('表九（录入表）'!$C$6,COLUMN(内置数据!LW$2),1)</f>
        <v>0</v>
      </c>
      <c r="GCS4" s="18">
        <f ca="1">OFFSET('表九（录入表）'!$C$6,COLUMN(内置数据!LX$2),1)</f>
        <v>0</v>
      </c>
      <c r="GCT4" s="18">
        <f ca="1">OFFSET('表九（录入表）'!$C$6,COLUMN(内置数据!LY$2),1)</f>
        <v>0</v>
      </c>
      <c r="GCU4" s="18">
        <f ca="1">OFFSET('表九（录入表）'!$C$6,COLUMN(内置数据!LZ$2),1)</f>
        <v>3800</v>
      </c>
      <c r="GCV4" s="19"/>
      <c r="GCW4" s="20"/>
      <c r="GCX4" s="20"/>
      <c r="GCY4" s="20"/>
      <c r="GCZ4" s="20"/>
      <c r="GDA4" s="20"/>
      <c r="GDB4" s="20"/>
      <c r="GDC4" s="20"/>
      <c r="GDD4" s="20"/>
      <c r="GDE4" s="20"/>
      <c r="GDF4" s="20"/>
      <c r="GDG4" s="20"/>
      <c r="GDH4" s="20"/>
      <c r="GDI4" s="20"/>
      <c r="GDJ4" s="20"/>
      <c r="GDK4" s="20"/>
      <c r="GDL4" s="20"/>
      <c r="GDM4" s="20"/>
      <c r="GDN4" s="20"/>
      <c r="GDO4" s="20"/>
      <c r="GDP4" s="20"/>
      <c r="GDQ4" s="20"/>
      <c r="GDR4" s="20"/>
      <c r="GDS4" s="20"/>
      <c r="GDT4" s="20"/>
      <c r="GDU4" s="20"/>
      <c r="GDV4" s="20"/>
      <c r="GDW4" s="20"/>
      <c r="GDX4" s="20"/>
      <c r="GDY4" s="20"/>
      <c r="GDZ4" s="20"/>
      <c r="GEA4" s="20"/>
      <c r="GEB4" s="20"/>
      <c r="GEC4" s="20"/>
      <c r="GED4" s="20"/>
      <c r="GEE4" s="20"/>
      <c r="GEF4" s="20"/>
      <c r="GEG4" s="20"/>
      <c r="GEH4" s="20"/>
      <c r="GEI4" s="20"/>
      <c r="GEJ4" s="20"/>
      <c r="GEK4" s="20"/>
      <c r="GEL4" s="20"/>
      <c r="GEM4" s="20"/>
      <c r="GEN4" s="20"/>
      <c r="GEO4" s="20"/>
      <c r="GEP4" s="20"/>
      <c r="GEQ4" s="20"/>
      <c r="GER4" s="20"/>
      <c r="GES4" s="20"/>
      <c r="GET4" s="20"/>
      <c r="GEU4" s="20"/>
      <c r="GEV4" s="20"/>
      <c r="GEW4" s="20"/>
      <c r="GEX4" s="20"/>
      <c r="GEY4" s="20"/>
      <c r="GEZ4" s="20"/>
      <c r="GFA4" s="20"/>
      <c r="GFB4" s="20"/>
      <c r="GFC4" s="19"/>
      <c r="GFD4" s="20"/>
      <c r="GFE4" s="20"/>
      <c r="GFF4" s="20"/>
      <c r="GFG4" s="20"/>
      <c r="GFH4" s="20"/>
      <c r="GFI4" s="20"/>
      <c r="GFJ4" s="20"/>
      <c r="GFK4" s="20"/>
      <c r="GFL4" s="20"/>
      <c r="GFM4" s="20"/>
      <c r="GFN4" s="20"/>
      <c r="GFO4" s="20"/>
      <c r="GFP4" s="20"/>
      <c r="GFQ4" s="20"/>
      <c r="GFR4" s="20"/>
      <c r="GFS4" s="20"/>
      <c r="GFT4" s="20"/>
      <c r="GFU4" s="20"/>
      <c r="GFV4" s="20"/>
      <c r="GFW4" s="19"/>
      <c r="GFX4" s="20"/>
      <c r="GFY4" s="19"/>
      <c r="GFZ4" s="20"/>
      <c r="GGA4" s="20"/>
      <c r="GGB4" s="20"/>
      <c r="GGC4" s="20"/>
      <c r="GGD4" s="20"/>
      <c r="GGE4" s="20"/>
      <c r="GGF4" s="20"/>
      <c r="GGG4" s="20"/>
      <c r="GGH4" s="20"/>
      <c r="GGI4" s="20"/>
      <c r="GGJ4" s="20"/>
      <c r="GGK4" s="20"/>
      <c r="GGL4" s="20"/>
      <c r="GGM4" s="20"/>
      <c r="GGN4" s="20"/>
      <c r="GGO4" s="20"/>
      <c r="GGP4" s="20"/>
      <c r="GGQ4" s="20"/>
      <c r="GGR4" s="20"/>
      <c r="GGS4" s="20"/>
      <c r="GGT4" s="20"/>
      <c r="GGU4" s="20"/>
      <c r="GGV4" s="20"/>
      <c r="GGW4" s="20"/>
      <c r="GGX4" s="20"/>
      <c r="GGY4" s="20"/>
      <c r="GGZ4" s="20"/>
      <c r="GHA4" s="20"/>
      <c r="GHB4" s="20"/>
      <c r="GHC4" s="20"/>
      <c r="GHD4" s="20"/>
      <c r="GHE4" s="20"/>
      <c r="GHF4" s="20"/>
      <c r="GHG4" s="20"/>
      <c r="GHH4" s="20"/>
      <c r="GHI4" s="20"/>
      <c r="GHJ4" s="20"/>
      <c r="GHK4" s="20"/>
      <c r="GHL4" s="20"/>
      <c r="GHM4" s="20"/>
      <c r="GHN4" s="20"/>
      <c r="GHO4" s="20"/>
      <c r="GHP4" s="20"/>
      <c r="GHQ4" s="20"/>
      <c r="GHR4" s="20"/>
      <c r="GHS4" s="20"/>
      <c r="GHT4" s="20"/>
      <c r="GHU4" s="20"/>
      <c r="GHV4" s="20"/>
      <c r="GHW4" s="20"/>
      <c r="GHX4" s="20"/>
      <c r="GHY4" s="20"/>
      <c r="GHZ4" s="20"/>
      <c r="GIA4" s="20"/>
      <c r="GIB4" s="20"/>
      <c r="GIC4" s="20"/>
      <c r="GID4" s="20"/>
      <c r="GIE4" s="20"/>
      <c r="GIF4" s="19"/>
      <c r="GIG4" s="20"/>
      <c r="GIH4" s="20"/>
      <c r="GII4" s="20"/>
      <c r="GIJ4" s="20"/>
      <c r="GIK4" s="20"/>
      <c r="GIL4" s="20"/>
      <c r="GIM4" s="20"/>
      <c r="GIN4" s="20"/>
      <c r="GIO4" s="20"/>
      <c r="GIP4" s="20"/>
      <c r="GIQ4" s="20"/>
      <c r="GIR4" s="20"/>
      <c r="GIS4" s="20"/>
      <c r="GIT4" s="20"/>
      <c r="GIU4" s="20"/>
      <c r="GIV4" s="20"/>
      <c r="GIW4" s="20"/>
      <c r="GIX4" s="20"/>
      <c r="GIY4" s="20"/>
      <c r="GIZ4" s="19"/>
      <c r="GJA4" s="20"/>
      <c r="GJB4" s="19"/>
      <c r="GJC4" s="20"/>
      <c r="GJD4" s="20"/>
      <c r="GJE4" s="20"/>
      <c r="GJF4" s="20"/>
      <c r="GJG4" s="20"/>
      <c r="GJH4" s="20"/>
      <c r="GJI4" s="20"/>
      <c r="GJJ4" s="20"/>
      <c r="GJK4" s="20"/>
      <c r="GJL4" s="20"/>
      <c r="GJM4" s="20"/>
      <c r="GJN4" s="20"/>
      <c r="GJO4" s="20"/>
      <c r="GJP4" s="20"/>
      <c r="GJQ4" s="20"/>
      <c r="GJR4" s="20"/>
      <c r="GJS4" s="20"/>
      <c r="GJT4" s="20"/>
      <c r="GJU4" s="20"/>
      <c r="GJV4" s="20"/>
      <c r="GJW4" s="20"/>
      <c r="GJX4" s="20"/>
      <c r="GJY4" s="20"/>
      <c r="GJZ4" s="20"/>
      <c r="GKA4" s="20"/>
      <c r="GKB4" s="20"/>
      <c r="GKC4" s="20"/>
      <c r="GKD4" s="20"/>
      <c r="GKE4" s="20"/>
      <c r="GKF4" s="20"/>
      <c r="GKG4" s="20"/>
      <c r="GKH4" s="20"/>
      <c r="GKI4" s="20"/>
      <c r="GKJ4" s="20"/>
      <c r="GKK4" s="20"/>
      <c r="GKL4" s="20"/>
      <c r="GKM4" s="20"/>
      <c r="GKN4" s="20"/>
      <c r="GKO4" s="20"/>
      <c r="GKP4" s="20"/>
      <c r="GKQ4" s="20"/>
      <c r="GKR4" s="20"/>
      <c r="GKS4" s="20"/>
      <c r="GKT4" s="20"/>
      <c r="GKU4" s="20"/>
      <c r="GKV4" s="20"/>
      <c r="GKW4" s="20"/>
      <c r="GKX4" s="20"/>
      <c r="GKY4" s="20"/>
      <c r="GKZ4" s="20"/>
      <c r="GLA4" s="20"/>
      <c r="GLB4" s="20"/>
      <c r="GLC4" s="20"/>
      <c r="GLD4" s="20"/>
      <c r="GLE4" s="20"/>
      <c r="GLF4" s="20"/>
      <c r="GLG4" s="20"/>
      <c r="GLH4" s="20"/>
      <c r="GLI4" s="19"/>
      <c r="GLJ4" s="20"/>
      <c r="GLK4" s="20"/>
      <c r="GLL4" s="20"/>
      <c r="GLM4" s="20"/>
      <c r="GLN4" s="20"/>
      <c r="GLO4" s="20"/>
      <c r="GLP4" s="20"/>
      <c r="GLQ4" s="20"/>
      <c r="GLR4" s="20"/>
      <c r="GLS4" s="20"/>
      <c r="GLT4" s="20"/>
      <c r="GLU4" s="20"/>
      <c r="GLV4" s="20"/>
      <c r="GLW4" s="20"/>
      <c r="GLX4" s="20"/>
      <c r="GLY4" s="20"/>
      <c r="GLZ4" s="20"/>
      <c r="GMA4" s="20"/>
      <c r="GMB4" s="20"/>
      <c r="GMC4" s="19"/>
      <c r="GMD4" s="20"/>
      <c r="GME4" s="19"/>
      <c r="GMF4" s="20"/>
      <c r="GMG4" s="20"/>
      <c r="GMH4" s="20"/>
      <c r="GMI4" s="20"/>
      <c r="GMJ4" s="20"/>
      <c r="GMK4" s="20"/>
      <c r="GML4" s="20"/>
      <c r="GMM4" s="20"/>
      <c r="GMN4" s="20"/>
      <c r="GMO4" s="20"/>
      <c r="GMP4" s="20"/>
      <c r="GMQ4" s="20"/>
      <c r="GMR4" s="20"/>
      <c r="GMS4" s="20"/>
      <c r="GMT4" s="20"/>
      <c r="GMU4" s="20"/>
      <c r="GMV4" s="20"/>
      <c r="GMW4" s="20"/>
      <c r="GMX4" s="20"/>
      <c r="GMY4" s="20"/>
      <c r="GMZ4" s="20"/>
      <c r="GNA4" s="20"/>
      <c r="GNB4" s="20"/>
      <c r="GNC4" s="20"/>
      <c r="GND4" s="20"/>
      <c r="GNE4" s="20"/>
      <c r="GNF4" s="20"/>
      <c r="GNG4" s="20"/>
      <c r="GNH4" s="20"/>
      <c r="GNI4" s="20"/>
      <c r="GNJ4" s="20"/>
      <c r="GNK4" s="20"/>
      <c r="GNL4" s="20"/>
      <c r="GNM4" s="20"/>
      <c r="GNN4" s="20"/>
      <c r="GNO4" s="20"/>
      <c r="GNP4" s="20"/>
      <c r="GNQ4" s="20"/>
      <c r="GNR4" s="20"/>
      <c r="GNS4" s="20"/>
      <c r="GNT4" s="20"/>
      <c r="GNU4" s="20"/>
      <c r="GNV4" s="20"/>
      <c r="GNW4" s="20"/>
      <c r="GNX4" s="20"/>
      <c r="GNY4" s="20"/>
      <c r="GNZ4" s="20"/>
      <c r="GOA4" s="20"/>
      <c r="GOB4" s="20"/>
      <c r="GOC4" s="20"/>
      <c r="GOD4" s="20"/>
      <c r="GOE4" s="20"/>
      <c r="GOF4" s="20"/>
      <c r="GOG4" s="20"/>
      <c r="GOH4" s="20"/>
      <c r="GOI4" s="20"/>
      <c r="GOJ4" s="20"/>
      <c r="GOK4" s="20"/>
      <c r="GOL4" s="19"/>
      <c r="GOM4" s="20"/>
      <c r="GON4" s="20"/>
      <c r="GOO4" s="20"/>
      <c r="GOP4" s="20"/>
      <c r="GOQ4" s="20"/>
      <c r="GOR4" s="20"/>
      <c r="GOS4" s="20"/>
      <c r="GOT4" s="20"/>
      <c r="GOU4" s="20"/>
      <c r="GOV4" s="20"/>
      <c r="GOW4" s="20"/>
      <c r="GOX4" s="20"/>
      <c r="GOY4" s="20"/>
      <c r="GOZ4" s="20"/>
      <c r="GPA4" s="20"/>
      <c r="GPB4" s="20"/>
      <c r="GPC4" s="20"/>
      <c r="GPD4" s="20"/>
      <c r="GPE4" s="20"/>
      <c r="GPF4" s="19"/>
      <c r="GPG4" s="20"/>
      <c r="GPH4" s="19"/>
      <c r="GPI4" s="20"/>
      <c r="GPJ4" s="20"/>
      <c r="GPK4" s="20"/>
      <c r="GPL4" s="20"/>
      <c r="GPM4" s="20"/>
      <c r="GPN4" s="20"/>
      <c r="GPO4" s="20"/>
      <c r="GPP4" s="20"/>
      <c r="GPQ4" s="20"/>
      <c r="GPR4" s="20"/>
      <c r="GPS4" s="20"/>
      <c r="GPT4" s="20"/>
      <c r="GPU4" s="20"/>
      <c r="GPV4" s="20"/>
      <c r="GPW4" s="20"/>
      <c r="GPX4" s="20"/>
      <c r="GPY4" s="20"/>
      <c r="GPZ4" s="20"/>
      <c r="GQA4" s="20"/>
      <c r="GQB4" s="20"/>
      <c r="GQC4" s="20"/>
      <c r="GQD4" s="20"/>
      <c r="GQE4" s="20"/>
      <c r="GQF4" s="20"/>
      <c r="GQG4" s="20"/>
      <c r="GQH4" s="20"/>
      <c r="GQI4" s="20"/>
      <c r="GQJ4" s="20"/>
      <c r="GQK4" s="20"/>
      <c r="GQL4" s="20"/>
      <c r="GQM4" s="20"/>
      <c r="GQN4" s="20"/>
      <c r="GQO4" s="20"/>
      <c r="GQP4" s="20"/>
      <c r="GQQ4" s="20"/>
      <c r="GQR4" s="20"/>
      <c r="GQS4" s="20"/>
      <c r="GQT4" s="20"/>
      <c r="GQU4" s="20"/>
      <c r="GQV4" s="20"/>
      <c r="GQW4" s="20"/>
      <c r="GQX4" s="20"/>
      <c r="GQY4" s="20"/>
      <c r="GQZ4" s="20"/>
      <c r="GRA4" s="20"/>
      <c r="GRB4" s="20"/>
      <c r="GRC4" s="20"/>
      <c r="GRD4" s="20"/>
      <c r="GRE4" s="20"/>
      <c r="GRF4" s="20"/>
      <c r="GRG4" s="20"/>
      <c r="GRH4" s="20"/>
      <c r="GRI4" s="20"/>
      <c r="GRJ4" s="20"/>
      <c r="GRK4" s="20"/>
      <c r="GRL4" s="20"/>
      <c r="GRM4" s="20"/>
      <c r="GRN4" s="20"/>
      <c r="GRO4" s="19"/>
      <c r="GRP4" s="20"/>
      <c r="GRQ4" s="20"/>
      <c r="GRR4" s="20"/>
      <c r="GRS4" s="20"/>
      <c r="GRT4" s="20"/>
      <c r="GRU4" s="20"/>
      <c r="GRV4" s="20"/>
      <c r="GRW4" s="20"/>
      <c r="GRX4" s="20"/>
      <c r="GRY4" s="20"/>
      <c r="GRZ4" s="20"/>
      <c r="GSA4" s="20"/>
      <c r="GSB4" s="20"/>
      <c r="GSC4" s="20"/>
      <c r="GSD4" s="20"/>
      <c r="GSE4" s="20"/>
      <c r="GSF4" s="20"/>
      <c r="GSG4" s="20"/>
      <c r="GSH4" s="20"/>
      <c r="GSI4" s="19"/>
      <c r="GSJ4" s="20"/>
      <c r="GSK4" s="19"/>
      <c r="GSL4" s="20"/>
      <c r="GSM4" s="20"/>
      <c r="GSN4" s="20"/>
      <c r="GSO4" s="20"/>
      <c r="GSP4" s="20"/>
      <c r="GSQ4" s="20"/>
      <c r="GSR4" s="20"/>
      <c r="GSS4" s="20"/>
      <c r="GST4" s="20"/>
      <c r="GSU4" s="20"/>
      <c r="GSV4" s="20"/>
      <c r="GSW4" s="20"/>
      <c r="GSX4" s="20"/>
      <c r="GSY4" s="20"/>
      <c r="GSZ4" s="20"/>
      <c r="GTA4" s="20"/>
      <c r="GTB4" s="20"/>
      <c r="GTC4" s="20"/>
      <c r="GTD4" s="20"/>
      <c r="GTE4" s="20"/>
      <c r="GTF4" s="20"/>
      <c r="GTG4" s="20"/>
      <c r="GTH4" s="20"/>
      <c r="GTI4" s="20"/>
      <c r="GTJ4" s="20"/>
      <c r="GTK4" s="20"/>
      <c r="GTL4" s="20"/>
      <c r="GTM4" s="20"/>
      <c r="GTN4" s="20"/>
      <c r="GTO4" s="20"/>
      <c r="GTP4" s="20"/>
      <c r="GTQ4" s="20"/>
      <c r="GTR4" s="20"/>
      <c r="GTS4" s="20"/>
      <c r="GTT4" s="20"/>
      <c r="GTU4" s="20"/>
      <c r="GTV4" s="20"/>
      <c r="GTW4" s="20"/>
      <c r="GTX4" s="20"/>
      <c r="GTY4" s="20"/>
      <c r="GTZ4" s="20"/>
      <c r="GUA4" s="20"/>
      <c r="GUB4" s="20"/>
      <c r="GUC4" s="20"/>
      <c r="GUD4" s="20"/>
      <c r="GUE4" s="20"/>
      <c r="GUF4" s="20"/>
      <c r="GUG4" s="20"/>
      <c r="GUH4" s="20"/>
      <c r="GUI4" s="20"/>
      <c r="GUJ4" s="20"/>
      <c r="GUK4" s="20"/>
      <c r="GUL4" s="20"/>
      <c r="GUM4" s="20"/>
      <c r="GUN4" s="20"/>
      <c r="GUO4" s="20"/>
      <c r="GUP4" s="20"/>
      <c r="GUQ4" s="20"/>
      <c r="GUR4" s="19"/>
      <c r="GUS4" s="20"/>
      <c r="GUT4" s="20"/>
      <c r="GUU4" s="20"/>
      <c r="GUV4" s="20"/>
      <c r="GUW4" s="20"/>
      <c r="GUX4" s="20"/>
      <c r="GUY4" s="20"/>
      <c r="GUZ4" s="20"/>
      <c r="GVA4" s="20"/>
      <c r="GVB4" s="20"/>
      <c r="GVC4" s="20"/>
      <c r="GVD4" s="20"/>
      <c r="GVE4" s="20"/>
      <c r="GVF4" s="20"/>
      <c r="GVG4" s="20"/>
      <c r="GVH4" s="20"/>
      <c r="GVI4" s="20"/>
      <c r="GVJ4" s="20"/>
      <c r="GVK4" s="20"/>
      <c r="GVL4" s="19"/>
      <c r="GVM4" s="20"/>
      <c r="GVN4" s="19"/>
      <c r="GVO4" s="20"/>
      <c r="GVP4" s="20"/>
      <c r="GVQ4" s="20"/>
      <c r="GVR4" s="20"/>
      <c r="GVS4" s="20"/>
      <c r="GVT4" s="20"/>
      <c r="GVU4" s="20"/>
      <c r="GVV4" s="20"/>
      <c r="GVW4" s="20"/>
      <c r="GVX4" s="20"/>
      <c r="GVY4" s="20"/>
      <c r="GVZ4" s="20"/>
      <c r="GWA4" s="20"/>
      <c r="GWB4" s="20"/>
      <c r="GWC4" s="20"/>
      <c r="GWD4" s="20"/>
      <c r="GWE4" s="20"/>
      <c r="GWF4" s="20"/>
      <c r="GWG4" s="20"/>
      <c r="GWH4" s="20"/>
      <c r="GWI4" s="20"/>
      <c r="GWJ4" s="20"/>
      <c r="GWK4" s="20"/>
      <c r="GWL4" s="20"/>
      <c r="GWM4" s="20"/>
      <c r="GWN4" s="20"/>
      <c r="GWO4" s="20"/>
      <c r="GWP4" s="20"/>
      <c r="GWQ4" s="20"/>
      <c r="GWR4" s="20"/>
      <c r="GWS4" s="20"/>
      <c r="GWT4" s="20"/>
      <c r="GWU4" s="20"/>
      <c r="GWV4" s="20"/>
      <c r="GWW4" s="20"/>
      <c r="GWX4" s="20"/>
      <c r="GWY4" s="20"/>
      <c r="GWZ4" s="20"/>
      <c r="GXA4" s="20"/>
      <c r="GXB4" s="20"/>
      <c r="GXC4" s="20"/>
      <c r="GXD4" s="20"/>
      <c r="GXE4" s="20"/>
      <c r="GXF4" s="20"/>
      <c r="GXG4" s="20"/>
      <c r="GXH4" s="20"/>
      <c r="GXI4" s="20"/>
      <c r="GXJ4" s="20"/>
      <c r="GXK4" s="20"/>
      <c r="GXL4" s="20"/>
      <c r="GXM4" s="20"/>
      <c r="GXN4" s="20"/>
      <c r="GXO4" s="20"/>
      <c r="GXP4" s="20"/>
      <c r="GXQ4" s="20"/>
      <c r="GXR4" s="20"/>
      <c r="GXS4" s="20"/>
      <c r="GXT4" s="20"/>
      <c r="GXU4" s="19"/>
      <c r="GXV4" s="20"/>
      <c r="GXW4" s="20"/>
      <c r="GXX4" s="20"/>
      <c r="GXY4" s="20"/>
      <c r="GXZ4" s="20"/>
      <c r="GYA4" s="20"/>
      <c r="GYB4" s="20"/>
      <c r="GYC4" s="20"/>
      <c r="GYD4" s="20"/>
      <c r="GYE4" s="20"/>
      <c r="GYF4" s="20"/>
      <c r="GYG4" s="20"/>
      <c r="GYH4" s="20"/>
      <c r="GYI4" s="20"/>
      <c r="GYJ4" s="20"/>
      <c r="GYK4" s="20"/>
      <c r="GYL4" s="20"/>
      <c r="GYM4" s="20"/>
      <c r="GYN4" s="20"/>
      <c r="GYO4" s="19"/>
      <c r="GYP4" s="20"/>
      <c r="GYQ4" s="19"/>
      <c r="GYR4" s="19"/>
      <c r="GYS4" s="19"/>
      <c r="GYT4" s="19"/>
      <c r="GYU4" s="19"/>
      <c r="GYV4" s="19"/>
      <c r="GYW4" s="19"/>
      <c r="GYX4" s="19"/>
      <c r="GYY4" s="19"/>
      <c r="GYZ4" s="19"/>
      <c r="GZA4" s="19"/>
      <c r="GZB4" s="19"/>
      <c r="GZC4" s="19"/>
      <c r="GZD4" s="19"/>
      <c r="GZE4" s="19"/>
      <c r="GZF4" s="19"/>
      <c r="GZG4" s="19"/>
      <c r="GZH4" s="19"/>
      <c r="GZI4" s="19"/>
      <c r="GZJ4" s="19"/>
      <c r="GZK4" s="19"/>
      <c r="GZL4" s="19"/>
      <c r="GZM4" s="19"/>
      <c r="GZN4" s="19"/>
      <c r="GZO4" s="19"/>
      <c r="GZP4" s="19"/>
      <c r="GZQ4" s="19"/>
      <c r="GZR4" s="19"/>
      <c r="GZS4" s="19"/>
      <c r="GZT4" s="19"/>
      <c r="GZU4" s="19"/>
      <c r="GZV4" s="19"/>
      <c r="GZW4" s="19"/>
      <c r="GZX4" s="19"/>
      <c r="GZY4" s="19"/>
      <c r="GZZ4" s="19"/>
      <c r="HAA4" s="19"/>
      <c r="HAB4" s="19"/>
      <c r="HAC4" s="19"/>
      <c r="HAD4" s="19"/>
      <c r="HAE4" s="19"/>
      <c r="HAF4" s="19"/>
      <c r="HAG4" s="19"/>
      <c r="HAH4" s="19"/>
      <c r="HAI4" s="19"/>
      <c r="HAJ4" s="19"/>
      <c r="HAK4" s="19"/>
      <c r="HAL4" s="19"/>
      <c r="HAM4" s="19"/>
      <c r="HAN4" s="19"/>
      <c r="HAO4" s="19"/>
      <c r="HAP4" s="19"/>
      <c r="HAQ4" s="19"/>
      <c r="HAR4" s="19"/>
      <c r="HAS4" s="19"/>
      <c r="HAT4" s="19"/>
      <c r="HAU4" s="19"/>
      <c r="HAV4" s="19"/>
      <c r="HAW4" s="19"/>
      <c r="HAX4" s="19"/>
      <c r="HAY4" s="19"/>
      <c r="HAZ4" s="19"/>
      <c r="HBA4" s="19"/>
      <c r="HBB4" s="19"/>
      <c r="HBC4" s="19"/>
      <c r="HBD4" s="19"/>
      <c r="HBE4" s="19"/>
      <c r="HBF4" s="19"/>
      <c r="HBG4" s="19"/>
      <c r="HBH4" s="19"/>
      <c r="HBI4" s="19"/>
      <c r="HBJ4" s="19"/>
      <c r="HBK4" s="19"/>
      <c r="HBL4" s="19"/>
      <c r="HBM4" s="19"/>
      <c r="HBN4" s="19"/>
      <c r="HBO4" s="19"/>
      <c r="HBP4" s="19"/>
      <c r="HBQ4" s="19"/>
      <c r="HBR4" s="19"/>
      <c r="HBS4" s="19"/>
      <c r="HBT4" s="19"/>
      <c r="HBU4" s="19"/>
      <c r="HBV4" s="19"/>
      <c r="HBW4" s="19"/>
      <c r="HBX4" s="19"/>
      <c r="HBY4" s="19"/>
      <c r="HBZ4" s="19"/>
      <c r="HCA4" s="19"/>
      <c r="HCB4" s="19"/>
      <c r="HCC4" s="19"/>
      <c r="HCD4" s="19"/>
      <c r="HCE4" s="19"/>
      <c r="HCF4" s="19"/>
      <c r="HCG4" s="19"/>
      <c r="HCH4" s="19"/>
      <c r="HCI4" s="19"/>
      <c r="HCJ4" s="19"/>
      <c r="HCK4" s="19"/>
      <c r="HCL4" s="19"/>
      <c r="HCM4" s="19"/>
      <c r="HCN4" s="19"/>
      <c r="HCO4" s="19"/>
      <c r="HCP4" s="19"/>
      <c r="HCQ4" s="19"/>
      <c r="HCR4" s="19"/>
      <c r="HCS4" s="19"/>
      <c r="HCT4" s="19"/>
      <c r="HCU4" s="19"/>
      <c r="HCV4" s="19"/>
      <c r="HCW4" s="19"/>
      <c r="HCX4" s="19"/>
      <c r="HCY4" s="19"/>
      <c r="HCZ4" s="19"/>
      <c r="HDA4" s="19"/>
      <c r="HDB4" s="19"/>
      <c r="HDC4" s="19"/>
      <c r="HDD4" s="19"/>
      <c r="HDE4" s="19"/>
      <c r="HDF4" s="19"/>
      <c r="HDG4" s="19"/>
      <c r="HDH4" s="19"/>
      <c r="HDI4" s="19"/>
      <c r="HDJ4" s="19"/>
      <c r="HDK4" s="19"/>
      <c r="HDL4" s="19"/>
      <c r="HDM4" s="19"/>
      <c r="HDN4" s="19"/>
      <c r="HDO4" s="19"/>
      <c r="HDP4" s="19"/>
      <c r="HDQ4" s="19"/>
      <c r="HDR4" s="19"/>
      <c r="HDS4" s="19"/>
      <c r="HDT4" s="19"/>
      <c r="HDU4" s="19"/>
      <c r="HDV4" s="19"/>
      <c r="HDW4" s="19"/>
      <c r="HDX4" s="19"/>
      <c r="HDY4" s="19"/>
      <c r="HDZ4" s="19"/>
      <c r="HEA4" s="19"/>
      <c r="HEB4" s="19"/>
      <c r="HEC4" s="19"/>
      <c r="HED4" s="19"/>
      <c r="HEE4" s="19"/>
      <c r="HEF4" s="19"/>
      <c r="HEG4" s="19"/>
      <c r="HEH4" s="19"/>
      <c r="HEI4" s="19"/>
      <c r="HEJ4" s="19"/>
      <c r="HEK4" s="19"/>
      <c r="HEL4" s="19"/>
      <c r="HEM4" s="19"/>
      <c r="HEN4" s="19"/>
      <c r="HEO4" s="19"/>
      <c r="HEP4" s="19"/>
      <c r="HEQ4" s="19"/>
      <c r="HER4" s="19"/>
      <c r="HES4" s="19"/>
      <c r="HET4" s="19"/>
      <c r="HEU4" s="19"/>
      <c r="HEV4" s="19"/>
      <c r="HEW4" s="19"/>
      <c r="HEX4" s="19"/>
      <c r="HEY4" s="19"/>
      <c r="HEZ4" s="19"/>
      <c r="HFA4" s="19"/>
      <c r="HFB4" s="19"/>
      <c r="HFC4" s="19"/>
      <c r="HFD4" s="19"/>
      <c r="HFE4" s="19"/>
      <c r="HFF4" s="19"/>
      <c r="HFG4" s="19"/>
      <c r="HFH4" s="19"/>
      <c r="HFI4" s="19"/>
      <c r="HFJ4" s="19"/>
      <c r="HFK4" s="19"/>
      <c r="HFL4" s="19"/>
      <c r="HFM4" s="19"/>
      <c r="HFN4" s="19"/>
      <c r="HFO4" s="19"/>
      <c r="HFP4" s="19"/>
      <c r="HFQ4" s="19"/>
      <c r="HFR4" s="19"/>
      <c r="HFS4" s="19"/>
      <c r="HFT4" s="19"/>
      <c r="HFU4" s="19"/>
      <c r="HFV4" s="19"/>
      <c r="HFW4" s="19"/>
      <c r="HFX4" s="19"/>
      <c r="HFY4" s="19"/>
      <c r="HFZ4" s="19"/>
      <c r="HGA4" s="19"/>
      <c r="HGB4" s="19"/>
      <c r="HGC4" s="19"/>
      <c r="HGD4" s="19"/>
      <c r="HGE4" s="19"/>
      <c r="HGF4" s="19"/>
      <c r="HGG4" s="19"/>
      <c r="HGH4" s="19"/>
      <c r="HGI4" s="19"/>
      <c r="HGJ4" s="19"/>
      <c r="HGK4" s="19"/>
      <c r="HGL4" s="19"/>
      <c r="HGM4" s="19"/>
      <c r="HGN4" s="19"/>
      <c r="HGO4" s="19"/>
      <c r="HGP4" s="19"/>
      <c r="HGQ4" s="19"/>
      <c r="HGR4" s="19"/>
      <c r="HGS4" s="19"/>
      <c r="HGT4" s="19"/>
      <c r="HGU4" s="19"/>
      <c r="HGV4" s="19"/>
      <c r="HGW4" s="19"/>
      <c r="HGX4" s="19"/>
      <c r="HGY4" s="19"/>
      <c r="HGZ4" s="19"/>
      <c r="HHA4" s="19"/>
      <c r="HHB4" s="19"/>
      <c r="HHC4" s="19"/>
      <c r="HHD4" s="19"/>
      <c r="HHE4" s="19"/>
      <c r="HHF4" s="19"/>
      <c r="HHG4" s="19"/>
      <c r="HHH4" s="19"/>
      <c r="HHI4" s="19"/>
      <c r="HHJ4" s="19"/>
      <c r="HHK4" s="19"/>
      <c r="HHL4" s="19"/>
      <c r="HHM4" s="19"/>
      <c r="HHN4" s="19"/>
      <c r="HHO4" s="19"/>
      <c r="HHP4" s="19"/>
      <c r="HHQ4" s="19"/>
      <c r="HHR4" s="19"/>
      <c r="HHS4" s="19"/>
      <c r="HHT4" s="19"/>
      <c r="HHU4" s="19"/>
      <c r="HHV4" s="19"/>
      <c r="HHW4" s="19"/>
      <c r="HHX4" s="19"/>
      <c r="HHY4" s="19"/>
      <c r="HHZ4" s="19"/>
      <c r="HIA4" s="19"/>
      <c r="HIB4" s="19"/>
      <c r="HIC4" s="19"/>
      <c r="HID4" s="19"/>
      <c r="HIE4" s="19"/>
      <c r="HIF4" s="19"/>
      <c r="HIG4" s="19"/>
      <c r="HIH4" s="19"/>
      <c r="HII4" s="19"/>
      <c r="HIJ4" s="6"/>
      <c r="HIK4" s="6"/>
      <c r="HIL4" s="6"/>
      <c r="HIM4" s="6"/>
      <c r="HIN4" s="6"/>
      <c r="HIO4" s="6"/>
      <c r="HIP4" s="6"/>
      <c r="HIQ4" s="6"/>
      <c r="HIR4" s="6"/>
      <c r="HIS4" s="6"/>
      <c r="HIT4" s="6"/>
      <c r="HIU4" s="6"/>
      <c r="HIV4" s="6"/>
      <c r="HIW4" s="6"/>
      <c r="HIX4" s="6"/>
      <c r="HIY4" s="6"/>
      <c r="HIZ4" s="6"/>
      <c r="HJA4" s="6"/>
      <c r="HJB4" s="6"/>
      <c r="HJC4" s="6"/>
      <c r="HJD4" s="6"/>
      <c r="HJE4" s="6"/>
      <c r="HJF4" s="6"/>
      <c r="HJG4" s="6"/>
      <c r="HJH4" s="6"/>
      <c r="HJI4" s="6"/>
      <c r="HJJ4" s="6"/>
      <c r="HJK4" s="6"/>
      <c r="HJL4" s="6"/>
      <c r="HJM4" s="21">
        <f ca="1">'表一（录入表）'!$C$1</f>
        <v>0</v>
      </c>
      <c r="HJN4" s="21">
        <f>'表二（录入表）'!$C$1</f>
        <v>0</v>
      </c>
      <c r="HJO4" s="22">
        <f ca="1">表三!$B$1</f>
        <v>0</v>
      </c>
      <c r="HJP4" s="22">
        <f ca="1">表三!C106</f>
        <v>0</v>
      </c>
      <c r="HJQ4" s="21">
        <f ca="1">'表三（录入表）'!$B$1</f>
        <v>0</v>
      </c>
      <c r="HJR4" s="21">
        <f>'表四（录入表）'!$B$1</f>
        <v>0</v>
      </c>
      <c r="HJS4" s="23">
        <f ca="1">'表四（录入表）'!F229</f>
        <v>0</v>
      </c>
      <c r="HJT4" s="21">
        <f ca="1">'表五（录入表）'!$B$1</f>
        <v>0</v>
      </c>
      <c r="HJU4" s="21">
        <f ca="1">'表八（录入表）'!$B$1</f>
        <v>0</v>
      </c>
      <c r="HJV4" s="22">
        <f ca="1">表九!$B$1</f>
        <v>0</v>
      </c>
      <c r="HJW4" s="22">
        <f>表九!C379</f>
        <v>0</v>
      </c>
      <c r="HJX4" s="21">
        <f ca="1">'表九（录入表）'!$C$1</f>
        <v>0</v>
      </c>
      <c r="HJY4" s="21">
        <f ca="1">'表十（录入表）'!$B$1</f>
        <v>0</v>
      </c>
      <c r="HJZ4" s="23">
        <f ca="1">'表十（录入表）'!F86</f>
        <v>0</v>
      </c>
      <c r="HKA4" s="22">
        <f ca="1">表十一!$B$1</f>
        <v>0</v>
      </c>
      <c r="HKB4" s="21">
        <f ca="1">'表十二（录入表）'!$B$1</f>
        <v>0</v>
      </c>
      <c r="HKC4" s="21">
        <f ca="1">'表十三（录入表）'!$B$1</f>
        <v>0</v>
      </c>
      <c r="HKE4" s="24">
        <f ca="1" t="shared" ref="HKE4:HLJ4" si="2">IF(JSDX=HKE$1,OFFSET($BHK$3,1,HKE$3),0)</f>
        <v>0</v>
      </c>
      <c r="HKF4" s="24">
        <f ca="1" t="shared" si="2"/>
        <v>0</v>
      </c>
      <c r="HKG4" s="24">
        <f ca="1" t="shared" si="2"/>
        <v>0</v>
      </c>
      <c r="HKH4" s="24">
        <f ca="1" t="shared" si="2"/>
        <v>0</v>
      </c>
      <c r="HKI4" s="24">
        <f ca="1" t="shared" si="2"/>
        <v>0</v>
      </c>
      <c r="HKJ4" s="24">
        <f ca="1" t="shared" si="2"/>
        <v>0</v>
      </c>
      <c r="HKK4" s="24">
        <f ca="1" t="shared" si="2"/>
        <v>0</v>
      </c>
      <c r="HKL4" s="24">
        <f ca="1" t="shared" si="2"/>
        <v>0</v>
      </c>
      <c r="HKM4" s="24">
        <f ca="1" t="shared" si="2"/>
        <v>0</v>
      </c>
      <c r="HKN4" s="24">
        <f ca="1" t="shared" si="2"/>
        <v>0</v>
      </c>
      <c r="HKO4" s="24">
        <f ca="1" t="shared" si="2"/>
        <v>0</v>
      </c>
      <c r="HKP4" s="24">
        <f ca="1" t="shared" si="2"/>
        <v>0</v>
      </c>
      <c r="HKQ4" s="24">
        <f ca="1" t="shared" si="2"/>
        <v>0</v>
      </c>
      <c r="HKR4" s="24">
        <f ca="1" t="shared" si="2"/>
        <v>0</v>
      </c>
      <c r="HKS4" s="24">
        <f ca="1" t="shared" si="2"/>
        <v>0</v>
      </c>
      <c r="HKT4" s="24">
        <f ca="1" t="shared" si="2"/>
        <v>0</v>
      </c>
      <c r="HKU4" s="24">
        <f ca="1" t="shared" si="2"/>
        <v>0</v>
      </c>
      <c r="HKV4" s="24">
        <f ca="1" t="shared" si="2"/>
        <v>0</v>
      </c>
      <c r="HKW4" s="24">
        <f ca="1" t="shared" si="2"/>
        <v>0</v>
      </c>
      <c r="HKX4" s="24">
        <f ca="1" t="shared" si="2"/>
        <v>0</v>
      </c>
      <c r="HKY4" s="24">
        <f ca="1" t="shared" si="2"/>
        <v>0</v>
      </c>
      <c r="HKZ4" s="24">
        <f ca="1" t="shared" si="2"/>
        <v>0</v>
      </c>
      <c r="HLA4" s="24">
        <f ca="1" t="shared" si="2"/>
        <v>0</v>
      </c>
      <c r="HLB4" s="24">
        <f ca="1" t="shared" si="2"/>
        <v>0</v>
      </c>
      <c r="HLC4" s="24">
        <f ca="1" t="shared" si="2"/>
        <v>0</v>
      </c>
      <c r="HLD4" s="24">
        <f ca="1" t="shared" si="2"/>
        <v>0</v>
      </c>
      <c r="HLE4" s="24">
        <f ca="1" t="shared" si="2"/>
        <v>0</v>
      </c>
      <c r="HLF4" s="24">
        <f ca="1" t="shared" si="2"/>
        <v>0</v>
      </c>
      <c r="HLG4" s="24">
        <f ca="1" t="shared" si="2"/>
        <v>0</v>
      </c>
      <c r="HLH4" s="24">
        <f ca="1" t="shared" si="2"/>
        <v>0</v>
      </c>
      <c r="HLI4" s="24">
        <f ca="1" t="shared" si="2"/>
        <v>0</v>
      </c>
      <c r="HLJ4" s="24">
        <f ca="1" t="shared" si="2"/>
        <v>0</v>
      </c>
      <c r="HLK4" s="24">
        <f ca="1" t="shared" ref="HLK4:HMP4" si="3">IF(JSDX=HLK$1,OFFSET($BHK$3,1,HLK$3),0)</f>
        <v>0</v>
      </c>
      <c r="HLL4" s="24">
        <f ca="1" t="shared" si="3"/>
        <v>0</v>
      </c>
      <c r="HLM4" s="24">
        <f ca="1" t="shared" si="3"/>
        <v>0</v>
      </c>
      <c r="HLN4" s="24">
        <f ca="1" t="shared" si="3"/>
        <v>0</v>
      </c>
      <c r="HLO4" s="24">
        <f ca="1" t="shared" si="3"/>
        <v>0</v>
      </c>
      <c r="HLP4" s="24">
        <f ca="1" t="shared" si="3"/>
        <v>0</v>
      </c>
      <c r="HLQ4" s="24">
        <f ca="1" t="shared" si="3"/>
        <v>0</v>
      </c>
      <c r="HLR4" s="24">
        <f ca="1" t="shared" si="3"/>
        <v>0</v>
      </c>
      <c r="HLS4" s="24">
        <f ca="1" t="shared" si="3"/>
        <v>0</v>
      </c>
      <c r="HLT4" s="24">
        <f ca="1" t="shared" si="3"/>
        <v>0</v>
      </c>
      <c r="HLU4" s="24">
        <f ca="1" t="shared" si="3"/>
        <v>0</v>
      </c>
      <c r="HLV4" s="24">
        <f ca="1" t="shared" si="3"/>
        <v>0</v>
      </c>
      <c r="HLW4" s="24">
        <f ca="1" t="shared" si="3"/>
        <v>0</v>
      </c>
      <c r="HLX4" s="24">
        <f ca="1" t="shared" si="3"/>
        <v>0</v>
      </c>
      <c r="HLY4" s="24">
        <f ca="1" t="shared" si="3"/>
        <v>0</v>
      </c>
      <c r="HLZ4" s="24">
        <f ca="1" t="shared" si="3"/>
        <v>0</v>
      </c>
      <c r="HMA4" s="24">
        <f ca="1" t="shared" si="3"/>
        <v>0</v>
      </c>
      <c r="HMB4" s="24">
        <f ca="1" t="shared" si="3"/>
        <v>0</v>
      </c>
      <c r="HMC4" s="24">
        <f ca="1" t="shared" si="3"/>
        <v>0</v>
      </c>
      <c r="HMD4" s="24">
        <f ca="1" t="shared" si="3"/>
        <v>0</v>
      </c>
      <c r="HME4" s="24">
        <f ca="1" t="shared" si="3"/>
        <v>0</v>
      </c>
      <c r="HMF4" s="24">
        <f ca="1" t="shared" si="3"/>
        <v>0</v>
      </c>
      <c r="HMG4" s="24">
        <f ca="1" t="shared" si="3"/>
        <v>0</v>
      </c>
      <c r="HMH4" s="24">
        <f ca="1" t="shared" si="3"/>
        <v>0</v>
      </c>
      <c r="HMI4" s="24">
        <f ca="1" t="shared" si="3"/>
        <v>0</v>
      </c>
      <c r="HMJ4" s="24">
        <f ca="1" t="shared" si="3"/>
        <v>0</v>
      </c>
      <c r="HMK4" s="24">
        <f ca="1" t="shared" si="3"/>
        <v>0</v>
      </c>
      <c r="HML4" s="24">
        <f ca="1" t="shared" si="3"/>
        <v>0</v>
      </c>
      <c r="HMM4" s="24">
        <f ca="1" t="shared" si="3"/>
        <v>0</v>
      </c>
      <c r="HMN4" s="24">
        <f ca="1" t="shared" si="3"/>
        <v>0</v>
      </c>
      <c r="HMO4" s="24">
        <f ca="1" t="shared" si="3"/>
        <v>0</v>
      </c>
      <c r="HMP4" s="24">
        <f ca="1" t="shared" si="3"/>
        <v>0</v>
      </c>
      <c r="HMQ4" s="24">
        <f ca="1" t="shared" ref="HMQ4:HNK4" si="4">IF(JSDX=HMQ$1,OFFSET($BHK$3,1,HMQ$3),0)</f>
        <v>0</v>
      </c>
      <c r="HMR4" s="24">
        <f ca="1" t="shared" si="4"/>
        <v>0</v>
      </c>
      <c r="HMS4" s="24">
        <f ca="1" t="shared" si="4"/>
        <v>0</v>
      </c>
      <c r="HMT4" s="24">
        <f ca="1" t="shared" si="4"/>
        <v>0</v>
      </c>
      <c r="HMU4" s="24">
        <f ca="1" t="shared" si="4"/>
        <v>0</v>
      </c>
      <c r="HMV4" s="24">
        <f ca="1" t="shared" si="4"/>
        <v>0</v>
      </c>
      <c r="HMW4" s="24">
        <f ca="1" t="shared" ref="HMW4:HMZ4" si="5">OFFSET($BHK$3,1,HMW$3)</f>
        <v>0</v>
      </c>
      <c r="HMX4" s="24">
        <f ca="1" t="shared" si="5"/>
        <v>0</v>
      </c>
      <c r="HMY4" s="24">
        <f ca="1" t="shared" si="5"/>
        <v>0</v>
      </c>
      <c r="HMZ4" s="24">
        <f ca="1" t="shared" si="5"/>
        <v>0</v>
      </c>
      <c r="HNA4" s="24">
        <f ca="1" t="shared" si="4"/>
        <v>0</v>
      </c>
      <c r="HNB4" s="24">
        <f ca="1" t="shared" si="4"/>
        <v>0</v>
      </c>
      <c r="HNC4" s="24">
        <f ca="1" t="shared" si="4"/>
        <v>0</v>
      </c>
      <c r="HND4" s="24">
        <f ca="1" t="shared" si="4"/>
        <v>0</v>
      </c>
      <c r="HNE4" s="24">
        <f ca="1" t="shared" si="4"/>
        <v>0</v>
      </c>
      <c r="HNF4" s="24">
        <f ca="1" t="shared" si="4"/>
        <v>0</v>
      </c>
      <c r="HNG4" s="24">
        <f ca="1" t="shared" si="4"/>
        <v>0</v>
      </c>
      <c r="HNH4" s="24">
        <f ca="1" t="shared" si="4"/>
        <v>0</v>
      </c>
      <c r="HNI4" s="24">
        <f ca="1" t="shared" si="4"/>
        <v>0</v>
      </c>
      <c r="HNJ4" s="24">
        <f ca="1" t="shared" si="4"/>
        <v>0</v>
      </c>
      <c r="HNK4" s="24">
        <f ca="1" t="shared" si="4"/>
        <v>0</v>
      </c>
      <c r="HNL4" s="24">
        <f ca="1" t="shared" ref="HNL4:HNO4" si="6">OFFSET($BHK$3,1,HNL$3)</f>
        <v>0</v>
      </c>
      <c r="HNM4" s="24">
        <f ca="1" t="shared" si="6"/>
        <v>0</v>
      </c>
      <c r="HNN4" s="24">
        <f ca="1" t="shared" si="6"/>
        <v>0</v>
      </c>
      <c r="HNO4" s="24">
        <f ca="1" t="shared" si="6"/>
        <v>0</v>
      </c>
      <c r="HNP4" s="6"/>
      <c r="HNQ4" s="24">
        <f ca="1" t="shared" ref="HNQ4:HOV4" si="7">IF(JSDX=HNQ$1,OFFSET($BHK$3,1,HNQ$3),0)</f>
        <v>1085</v>
      </c>
      <c r="HNR4" s="24">
        <f ca="1" t="shared" si="7"/>
        <v>883</v>
      </c>
      <c r="HNS4" s="24">
        <f ca="1" t="shared" si="7"/>
        <v>3851</v>
      </c>
      <c r="HNT4" s="24">
        <f ca="1" t="shared" si="7"/>
        <v>27</v>
      </c>
      <c r="HNU4" s="24">
        <f ca="1" t="shared" si="7"/>
        <v>-4033</v>
      </c>
      <c r="HNV4" s="24">
        <f ca="1" t="shared" si="7"/>
        <v>0</v>
      </c>
      <c r="HNW4" s="24">
        <f ca="1" t="shared" si="7"/>
        <v>0</v>
      </c>
      <c r="HNX4" s="24">
        <f ca="1" t="shared" si="7"/>
        <v>27795</v>
      </c>
      <c r="HNY4" s="24">
        <f ca="1" t="shared" si="7"/>
        <v>9772</v>
      </c>
      <c r="HNZ4" s="24">
        <f ca="1" t="shared" si="7"/>
        <v>-1863</v>
      </c>
      <c r="HOA4" s="24">
        <f ca="1" t="shared" si="7"/>
        <v>0</v>
      </c>
      <c r="HOB4" s="24">
        <f ca="1" t="shared" si="7"/>
        <v>0</v>
      </c>
      <c r="HOC4" s="24">
        <f ca="1" t="shared" si="7"/>
        <v>0</v>
      </c>
      <c r="HOD4" s="24">
        <f ca="1" t="shared" si="7"/>
        <v>0</v>
      </c>
      <c r="HOE4" s="24">
        <f ca="1" t="shared" si="7"/>
        <v>24900</v>
      </c>
      <c r="HOF4" s="24">
        <f ca="1" t="shared" si="7"/>
        <v>23599</v>
      </c>
      <c r="HOG4" s="24">
        <f ca="1" t="shared" si="7"/>
        <v>0</v>
      </c>
      <c r="HOH4" s="24">
        <f ca="1" t="shared" si="7"/>
        <v>0</v>
      </c>
      <c r="HOI4" s="24">
        <f ca="1" t="shared" si="7"/>
        <v>0</v>
      </c>
      <c r="HOJ4" s="24">
        <f ca="1" t="shared" si="7"/>
        <v>2791</v>
      </c>
      <c r="HOK4" s="24">
        <f ca="1" t="shared" si="7"/>
        <v>0</v>
      </c>
      <c r="HOL4" s="24">
        <f ca="1" t="shared" si="7"/>
        <v>0</v>
      </c>
      <c r="HOM4" s="24">
        <f ca="1" t="shared" si="7"/>
        <v>0</v>
      </c>
      <c r="HON4" s="24">
        <f ca="1" t="shared" si="7"/>
        <v>1495</v>
      </c>
      <c r="HOO4" s="24">
        <f ca="1" t="shared" si="7"/>
        <v>15894</v>
      </c>
      <c r="HOP4" s="24">
        <f ca="1" t="shared" si="7"/>
        <v>0</v>
      </c>
      <c r="HOQ4" s="24">
        <f ca="1" t="shared" si="7"/>
        <v>332</v>
      </c>
      <c r="HOR4" s="24">
        <f ca="1" t="shared" si="7"/>
        <v>8319</v>
      </c>
      <c r="HOS4" s="24">
        <f ca="1" t="shared" si="7"/>
        <v>4212</v>
      </c>
      <c r="HOT4" s="24">
        <f ca="1" t="shared" si="7"/>
        <v>78</v>
      </c>
      <c r="HOU4" s="24">
        <f ca="1" t="shared" si="7"/>
        <v>0</v>
      </c>
      <c r="HOV4" s="24">
        <f ca="1" t="shared" si="7"/>
        <v>5528</v>
      </c>
      <c r="HOW4" s="24">
        <f ca="1" t="shared" ref="HOW4:HQB4" si="8">IF(JSDX=HOW$1,OFFSET($BHK$3,1,HOW$3),0)</f>
        <v>70</v>
      </c>
      <c r="HOX4" s="24">
        <f ca="1" t="shared" si="8"/>
        <v>0</v>
      </c>
      <c r="HOY4" s="24">
        <f ca="1" t="shared" si="8"/>
        <v>0</v>
      </c>
      <c r="HOZ4" s="24">
        <f ca="1" t="shared" si="8"/>
        <v>0</v>
      </c>
      <c r="HPA4" s="24">
        <f ca="1" t="shared" si="8"/>
        <v>0</v>
      </c>
      <c r="HPB4" s="24">
        <f ca="1" t="shared" si="8"/>
        <v>32</v>
      </c>
      <c r="HPC4" s="24">
        <f ca="1" t="shared" si="8"/>
        <v>0</v>
      </c>
      <c r="HPD4" s="24">
        <f ca="1" t="shared" si="8"/>
        <v>0</v>
      </c>
      <c r="HPE4" s="24">
        <f ca="1" t="shared" si="8"/>
        <v>0</v>
      </c>
      <c r="HPF4" s="24">
        <f ca="1" t="shared" si="8"/>
        <v>0</v>
      </c>
      <c r="HPG4" s="24">
        <f ca="1" t="shared" si="8"/>
        <v>1</v>
      </c>
      <c r="HPH4" s="24">
        <f ca="1" t="shared" si="8"/>
        <v>0</v>
      </c>
      <c r="HPI4" s="24">
        <f ca="1" t="shared" si="8"/>
        <v>0</v>
      </c>
      <c r="HPJ4" s="24">
        <f ca="1" t="shared" si="8"/>
        <v>0</v>
      </c>
      <c r="HPK4" s="24">
        <f ca="1" t="shared" si="8"/>
        <v>0</v>
      </c>
      <c r="HPL4" s="24">
        <f ca="1" t="shared" si="8"/>
        <v>0</v>
      </c>
      <c r="HPM4" s="24">
        <f ca="1" t="shared" si="8"/>
        <v>0</v>
      </c>
      <c r="HPN4" s="24">
        <f ca="1" t="shared" si="8"/>
        <v>0</v>
      </c>
      <c r="HPO4" s="24">
        <f ca="1" t="shared" si="8"/>
        <v>133</v>
      </c>
      <c r="HPP4" s="24">
        <f ca="1" t="shared" si="8"/>
        <v>3119</v>
      </c>
      <c r="HPQ4" s="24">
        <f ca="1" t="shared" si="8"/>
        <v>0</v>
      </c>
      <c r="HPR4" s="24">
        <f ca="1" t="shared" si="8"/>
        <v>1023</v>
      </c>
      <c r="HPS4" s="24">
        <f ca="1" t="shared" si="8"/>
        <v>0</v>
      </c>
      <c r="HPT4" s="24">
        <f ca="1" t="shared" si="8"/>
        <v>100</v>
      </c>
      <c r="HPU4" s="24">
        <f ca="1" t="shared" si="8"/>
        <v>0</v>
      </c>
      <c r="HPV4" s="24">
        <f ca="1" t="shared" si="8"/>
        <v>0</v>
      </c>
      <c r="HPW4" s="24">
        <f ca="1" t="shared" si="8"/>
        <v>0</v>
      </c>
      <c r="HPX4" s="24">
        <f ca="1" t="shared" si="8"/>
        <v>0</v>
      </c>
      <c r="HPY4" s="24">
        <f ca="1" t="shared" si="8"/>
        <v>0</v>
      </c>
      <c r="HPZ4" s="24">
        <f ca="1" t="shared" si="8"/>
        <v>11</v>
      </c>
      <c r="HQA4" s="24">
        <f ca="1" t="shared" si="8"/>
        <v>0</v>
      </c>
      <c r="HQB4" s="24">
        <f ca="1" t="shared" si="8"/>
        <v>0</v>
      </c>
      <c r="HQC4" s="24">
        <f ca="1" t="shared" ref="HQC4:HQW4" si="9">IF(JSDX=HQC$1,OFFSET($BHK$3,1,HQC$3),0)</f>
        <v>0</v>
      </c>
      <c r="HQD4" s="24">
        <f ca="1" t="shared" si="9"/>
        <v>0</v>
      </c>
      <c r="HQE4" s="24">
        <f ca="1" t="shared" si="9"/>
        <v>0</v>
      </c>
      <c r="HQF4" s="24">
        <f ca="1" t="shared" si="9"/>
        <v>0</v>
      </c>
      <c r="HQG4" s="24">
        <f ca="1" t="shared" si="9"/>
        <v>0</v>
      </c>
      <c r="HQH4" s="24">
        <f ca="1" t="shared" si="9"/>
        <v>0</v>
      </c>
      <c r="HQI4" s="24">
        <f ca="1" t="shared" ref="HQI4:HQL4" si="10">OFFSET($BHK$3,1,HQI$3)</f>
        <v>0</v>
      </c>
      <c r="HQJ4" s="24">
        <f ca="1" t="shared" si="10"/>
        <v>0</v>
      </c>
      <c r="HQK4" s="24">
        <f ca="1" t="shared" si="10"/>
        <v>0</v>
      </c>
      <c r="HQL4" s="24">
        <f ca="1" t="shared" si="10"/>
        <v>0</v>
      </c>
      <c r="HQM4" s="24">
        <f ca="1" t="shared" si="9"/>
        <v>0</v>
      </c>
      <c r="HQN4" s="24">
        <f ca="1" t="shared" si="9"/>
        <v>0</v>
      </c>
      <c r="HQO4" s="24">
        <f ca="1" t="shared" si="9"/>
        <v>0</v>
      </c>
      <c r="HQP4" s="24">
        <f ca="1" t="shared" si="9"/>
        <v>0</v>
      </c>
      <c r="HQQ4" s="24">
        <f ca="1" t="shared" si="9"/>
        <v>2907</v>
      </c>
      <c r="HQR4" s="24">
        <f ca="1" t="shared" si="9"/>
        <v>34693</v>
      </c>
      <c r="HQS4" s="24">
        <f ca="1" t="shared" si="9"/>
        <v>0</v>
      </c>
      <c r="HQT4" s="24">
        <f ca="1" t="shared" si="9"/>
        <v>0</v>
      </c>
      <c r="HQU4" s="24">
        <f ca="1" t="shared" si="9"/>
        <v>0</v>
      </c>
      <c r="HQV4" s="24">
        <f ca="1" t="shared" si="9"/>
        <v>0</v>
      </c>
      <c r="HQW4" s="24">
        <f ca="1" t="shared" si="9"/>
        <v>0</v>
      </c>
      <c r="HQX4" s="24">
        <f ca="1" t="shared" ref="HQX4:HRA4" si="11">OFFSET($BHK$3,1,HQX$3)</f>
        <v>0</v>
      </c>
      <c r="HQY4" s="24">
        <f ca="1" t="shared" si="11"/>
        <v>0</v>
      </c>
      <c r="HQZ4" s="24">
        <f ca="1" t="shared" si="11"/>
        <v>0</v>
      </c>
      <c r="HRA4" s="24">
        <f ca="1" t="shared" si="11"/>
        <v>0</v>
      </c>
      <c r="HRB4" s="6"/>
      <c r="HRC4" s="24">
        <f ca="1" t="shared" ref="HRC4:HSH4" si="12">IF(JSDX=HRC$1,OFFSET($BHK$3,1,HRC$3),0)</f>
        <v>0</v>
      </c>
      <c r="HRD4" s="24">
        <f ca="1" t="shared" si="12"/>
        <v>0</v>
      </c>
      <c r="HRE4" s="24">
        <f ca="1" t="shared" si="12"/>
        <v>0</v>
      </c>
      <c r="HRF4" s="24">
        <f ca="1" t="shared" si="12"/>
        <v>0</v>
      </c>
      <c r="HRG4" s="24">
        <f ca="1" t="shared" si="12"/>
        <v>0</v>
      </c>
      <c r="HRH4" s="24">
        <f ca="1" t="shared" si="12"/>
        <v>0</v>
      </c>
      <c r="HRI4" s="24">
        <f ca="1" t="shared" si="12"/>
        <v>0</v>
      </c>
      <c r="HRJ4" s="24">
        <f ca="1" t="shared" si="12"/>
        <v>0</v>
      </c>
      <c r="HRK4" s="24">
        <f ca="1" t="shared" si="12"/>
        <v>0</v>
      </c>
      <c r="HRL4" s="24">
        <f ca="1" t="shared" si="12"/>
        <v>0</v>
      </c>
      <c r="HRM4" s="24">
        <f ca="1" t="shared" si="12"/>
        <v>0</v>
      </c>
      <c r="HRN4" s="24">
        <f ca="1" t="shared" si="12"/>
        <v>0</v>
      </c>
      <c r="HRO4" s="24">
        <f ca="1" t="shared" si="12"/>
        <v>0</v>
      </c>
      <c r="HRP4" s="24">
        <f ca="1" t="shared" si="12"/>
        <v>0</v>
      </c>
      <c r="HRQ4" s="24">
        <f ca="1" t="shared" si="12"/>
        <v>0</v>
      </c>
      <c r="HRR4" s="24">
        <f ca="1" t="shared" si="12"/>
        <v>0</v>
      </c>
      <c r="HRS4" s="24">
        <f ca="1" t="shared" si="12"/>
        <v>0</v>
      </c>
      <c r="HRT4" s="24">
        <f ca="1" t="shared" si="12"/>
        <v>0</v>
      </c>
      <c r="HRU4" s="24">
        <f ca="1" t="shared" si="12"/>
        <v>0</v>
      </c>
      <c r="HRV4" s="24">
        <f ca="1" t="shared" si="12"/>
        <v>0</v>
      </c>
      <c r="HRW4" s="24">
        <f ca="1" t="shared" si="12"/>
        <v>0</v>
      </c>
      <c r="HRX4" s="24">
        <f ca="1" t="shared" si="12"/>
        <v>0</v>
      </c>
      <c r="HRY4" s="24">
        <f ca="1" t="shared" si="12"/>
        <v>0</v>
      </c>
      <c r="HRZ4" s="24">
        <f ca="1" t="shared" si="12"/>
        <v>0</v>
      </c>
      <c r="HSA4" s="24">
        <f ca="1" t="shared" si="12"/>
        <v>0</v>
      </c>
      <c r="HSB4" s="24">
        <f ca="1" t="shared" si="12"/>
        <v>0</v>
      </c>
      <c r="HSC4" s="24">
        <f ca="1" t="shared" si="12"/>
        <v>0</v>
      </c>
      <c r="HSD4" s="24">
        <f ca="1" t="shared" si="12"/>
        <v>0</v>
      </c>
      <c r="HSE4" s="24">
        <f ca="1" t="shared" si="12"/>
        <v>0</v>
      </c>
      <c r="HSF4" s="24">
        <f ca="1" t="shared" si="12"/>
        <v>0</v>
      </c>
      <c r="HSG4" s="24">
        <f ca="1" t="shared" si="12"/>
        <v>0</v>
      </c>
      <c r="HSH4" s="24">
        <f ca="1" t="shared" si="12"/>
        <v>0</v>
      </c>
      <c r="HSI4" s="24">
        <f ca="1" t="shared" ref="HSI4:HTN4" si="13">IF(JSDX=HSI$1,OFFSET($BHK$3,1,HSI$3),0)</f>
        <v>0</v>
      </c>
      <c r="HSJ4" s="24">
        <f ca="1" t="shared" si="13"/>
        <v>0</v>
      </c>
      <c r="HSK4" s="24">
        <f ca="1" t="shared" si="13"/>
        <v>0</v>
      </c>
      <c r="HSL4" s="24">
        <f ca="1" t="shared" si="13"/>
        <v>0</v>
      </c>
      <c r="HSM4" s="24">
        <f ca="1" t="shared" si="13"/>
        <v>0</v>
      </c>
      <c r="HSN4" s="24">
        <f ca="1" t="shared" si="13"/>
        <v>0</v>
      </c>
      <c r="HSO4" s="24">
        <f ca="1" t="shared" si="13"/>
        <v>0</v>
      </c>
      <c r="HSP4" s="24">
        <f ca="1" t="shared" si="13"/>
        <v>0</v>
      </c>
      <c r="HSQ4" s="24">
        <f ca="1" t="shared" si="13"/>
        <v>0</v>
      </c>
      <c r="HSR4" s="24">
        <f ca="1" t="shared" si="13"/>
        <v>0</v>
      </c>
      <c r="HSS4" s="24">
        <f ca="1" t="shared" si="13"/>
        <v>0</v>
      </c>
      <c r="HST4" s="24">
        <f ca="1" t="shared" si="13"/>
        <v>0</v>
      </c>
      <c r="HSU4" s="24">
        <f ca="1" t="shared" si="13"/>
        <v>0</v>
      </c>
      <c r="HSV4" s="24">
        <f ca="1" t="shared" si="13"/>
        <v>0</v>
      </c>
      <c r="HSW4" s="24">
        <f ca="1" t="shared" si="13"/>
        <v>0</v>
      </c>
      <c r="HSX4" s="24">
        <f ca="1" t="shared" si="13"/>
        <v>0</v>
      </c>
      <c r="HSY4" s="24">
        <f ca="1" t="shared" si="13"/>
        <v>0</v>
      </c>
      <c r="HSZ4" s="24">
        <f ca="1" t="shared" si="13"/>
        <v>0</v>
      </c>
      <c r="HTA4" s="24">
        <f ca="1" t="shared" si="13"/>
        <v>0</v>
      </c>
      <c r="HTB4" s="24">
        <f ca="1" t="shared" si="13"/>
        <v>0</v>
      </c>
      <c r="HTC4" s="24">
        <f ca="1" t="shared" si="13"/>
        <v>0</v>
      </c>
      <c r="HTD4" s="24">
        <f ca="1" t="shared" si="13"/>
        <v>0</v>
      </c>
      <c r="HTE4" s="24">
        <f ca="1" t="shared" si="13"/>
        <v>0</v>
      </c>
      <c r="HTF4" s="24">
        <f ca="1" t="shared" si="13"/>
        <v>0</v>
      </c>
      <c r="HTG4" s="24">
        <f ca="1" t="shared" si="13"/>
        <v>0</v>
      </c>
      <c r="HTH4" s="24">
        <f ca="1" t="shared" si="13"/>
        <v>0</v>
      </c>
      <c r="HTI4" s="24">
        <f ca="1" t="shared" si="13"/>
        <v>0</v>
      </c>
      <c r="HTJ4" s="24">
        <f ca="1" t="shared" si="13"/>
        <v>0</v>
      </c>
      <c r="HTK4" s="24">
        <f ca="1" t="shared" si="13"/>
        <v>0</v>
      </c>
      <c r="HTL4" s="24">
        <f ca="1" t="shared" si="13"/>
        <v>0</v>
      </c>
      <c r="HTM4" s="24">
        <f ca="1" t="shared" si="13"/>
        <v>0</v>
      </c>
      <c r="HTN4" s="24">
        <f ca="1" t="shared" si="13"/>
        <v>0</v>
      </c>
      <c r="HTO4" s="24">
        <f ca="1" t="shared" ref="HTO4:HUI4" si="14">IF(JSDX=HTO$1,OFFSET($BHK$3,1,HTO$3),0)</f>
        <v>0</v>
      </c>
      <c r="HTP4" s="24">
        <f ca="1" t="shared" si="14"/>
        <v>0</v>
      </c>
      <c r="HTQ4" s="24">
        <f ca="1" t="shared" si="14"/>
        <v>0</v>
      </c>
      <c r="HTR4" s="24">
        <f ca="1" t="shared" si="14"/>
        <v>0</v>
      </c>
      <c r="HTS4" s="24">
        <f ca="1" t="shared" si="14"/>
        <v>0</v>
      </c>
      <c r="HTT4" s="24">
        <f ca="1" t="shared" si="14"/>
        <v>0</v>
      </c>
      <c r="HTU4" s="24">
        <f ca="1" t="shared" ref="HTU4:HTX4" si="15">OFFSET($BHK$3,1,HTU$3)</f>
        <v>0</v>
      </c>
      <c r="HTV4" s="24">
        <f ca="1" t="shared" si="15"/>
        <v>0</v>
      </c>
      <c r="HTW4" s="24">
        <f ca="1" t="shared" si="15"/>
        <v>0</v>
      </c>
      <c r="HTX4" s="24">
        <f ca="1" t="shared" si="15"/>
        <v>0</v>
      </c>
      <c r="HTY4" s="24">
        <f ca="1" t="shared" si="14"/>
        <v>0</v>
      </c>
      <c r="HTZ4" s="24">
        <f ca="1" t="shared" si="14"/>
        <v>0</v>
      </c>
      <c r="HUA4" s="24">
        <f ca="1" t="shared" si="14"/>
        <v>0</v>
      </c>
      <c r="HUB4" s="24">
        <f ca="1" t="shared" si="14"/>
        <v>0</v>
      </c>
      <c r="HUC4" s="24">
        <f ca="1" t="shared" si="14"/>
        <v>0</v>
      </c>
      <c r="HUD4" s="24">
        <f ca="1" t="shared" si="14"/>
        <v>0</v>
      </c>
      <c r="HUE4" s="24">
        <f ca="1" t="shared" si="14"/>
        <v>0</v>
      </c>
      <c r="HUF4" s="24">
        <f ca="1" t="shared" si="14"/>
        <v>0</v>
      </c>
      <c r="HUG4" s="24">
        <f ca="1" t="shared" si="14"/>
        <v>0</v>
      </c>
      <c r="HUH4" s="24">
        <f ca="1" t="shared" si="14"/>
        <v>0</v>
      </c>
      <c r="HUI4" s="24">
        <f ca="1" t="shared" si="14"/>
        <v>0</v>
      </c>
      <c r="HUJ4" s="24">
        <f ca="1" t="shared" ref="HUJ4:HUM4" si="16">OFFSET($BHK$3,1,HUJ$3)</f>
        <v>0</v>
      </c>
      <c r="HUK4" s="24">
        <f ca="1" t="shared" si="16"/>
        <v>0</v>
      </c>
      <c r="HUL4" s="24">
        <f ca="1" t="shared" si="16"/>
        <v>0</v>
      </c>
      <c r="HUM4" s="24">
        <f ca="1" t="shared" si="16"/>
        <v>0</v>
      </c>
      <c r="HUO4" s="24">
        <f ca="1" t="shared" ref="HUO4:HVD4" si="17">IF(JSDX=HUO$1,OFFSET($FPU$3,1,HUO$3),0)</f>
        <v>0</v>
      </c>
      <c r="HUP4" s="24">
        <f ca="1" t="shared" si="17"/>
        <v>0</v>
      </c>
      <c r="HUQ4" s="24">
        <f ca="1" t="shared" si="17"/>
        <v>0</v>
      </c>
      <c r="HUR4" s="24">
        <f ca="1" t="shared" si="17"/>
        <v>0</v>
      </c>
      <c r="HUS4" s="24">
        <f ca="1" t="shared" si="17"/>
        <v>0</v>
      </c>
      <c r="HUT4" s="24">
        <f ca="1" t="shared" si="17"/>
        <v>0</v>
      </c>
      <c r="HUU4" s="24">
        <f ca="1" t="shared" si="17"/>
        <v>0</v>
      </c>
      <c r="HUV4" s="24">
        <f ca="1" t="shared" si="17"/>
        <v>0</v>
      </c>
      <c r="HUW4" s="24">
        <f ca="1" t="shared" si="17"/>
        <v>0</v>
      </c>
      <c r="HUX4" s="24">
        <f ca="1" t="shared" si="17"/>
        <v>0</v>
      </c>
      <c r="HUY4" s="24">
        <f ca="1" t="shared" si="17"/>
        <v>0</v>
      </c>
      <c r="HUZ4" s="24">
        <f ca="1" t="shared" si="17"/>
        <v>0</v>
      </c>
      <c r="HVA4" s="24">
        <f ca="1" t="shared" si="17"/>
        <v>0</v>
      </c>
      <c r="HVB4" s="24">
        <f ca="1" t="shared" si="17"/>
        <v>0</v>
      </c>
      <c r="HVC4" s="24">
        <f ca="1" t="shared" si="17"/>
        <v>0</v>
      </c>
      <c r="HVD4" s="24">
        <f ca="1" t="shared" si="17"/>
        <v>0</v>
      </c>
      <c r="HVF4" s="24">
        <f ca="1" t="shared" ref="HVF4:HVU4" si="18">IF(JSDX=HVF$1,OFFSET($FPU$3,1,HVF$3),0)</f>
        <v>445</v>
      </c>
      <c r="HVG4" s="24">
        <f ca="1" t="shared" si="18"/>
        <v>0</v>
      </c>
      <c r="HVH4" s="24">
        <f ca="1" t="shared" si="18"/>
        <v>0</v>
      </c>
      <c r="HVI4" s="24">
        <f ca="1" t="shared" si="18"/>
        <v>0</v>
      </c>
      <c r="HVJ4" s="24">
        <f ca="1" t="shared" si="18"/>
        <v>0</v>
      </c>
      <c r="HVK4" s="24">
        <f ca="1" t="shared" si="18"/>
        <v>0</v>
      </c>
      <c r="HVL4" s="24">
        <f ca="1" t="shared" si="18"/>
        <v>0</v>
      </c>
      <c r="HVM4" s="24">
        <f ca="1" t="shared" si="18"/>
        <v>0</v>
      </c>
      <c r="HVN4" s="24">
        <f ca="1" t="shared" si="18"/>
        <v>0</v>
      </c>
      <c r="HVO4" s="24">
        <f ca="1" t="shared" si="18"/>
        <v>0</v>
      </c>
      <c r="HVP4" s="24">
        <f ca="1" t="shared" si="18"/>
        <v>0</v>
      </c>
      <c r="HVQ4" s="24">
        <f ca="1" t="shared" si="18"/>
        <v>0</v>
      </c>
      <c r="HVR4" s="24">
        <f ca="1" t="shared" si="18"/>
        <v>0</v>
      </c>
      <c r="HVS4" s="24">
        <f ca="1" t="shared" si="18"/>
        <v>0</v>
      </c>
      <c r="HVT4" s="24">
        <f ca="1" t="shared" si="18"/>
        <v>0</v>
      </c>
      <c r="HVU4" s="24">
        <f ca="1" t="shared" si="18"/>
        <v>0</v>
      </c>
      <c r="HVW4" s="24">
        <f ca="1" t="shared" ref="HVW4:HWL4" si="19">IF(JSDX=HVW$1,OFFSET($FPU$3,1,HVW$3),0)</f>
        <v>0</v>
      </c>
      <c r="HVX4" s="24">
        <f ca="1" t="shared" si="19"/>
        <v>0</v>
      </c>
      <c r="HVY4" s="24">
        <f ca="1" t="shared" si="19"/>
        <v>0</v>
      </c>
      <c r="HVZ4" s="24">
        <f ca="1" t="shared" si="19"/>
        <v>0</v>
      </c>
      <c r="HWA4" s="24">
        <f ca="1" t="shared" si="19"/>
        <v>0</v>
      </c>
      <c r="HWB4" s="24">
        <f ca="1" t="shared" si="19"/>
        <v>0</v>
      </c>
      <c r="HWC4" s="24">
        <f ca="1" t="shared" si="19"/>
        <v>0</v>
      </c>
      <c r="HWD4" s="24">
        <f ca="1" t="shared" si="19"/>
        <v>0</v>
      </c>
      <c r="HWE4" s="24">
        <f ca="1" t="shared" si="19"/>
        <v>0</v>
      </c>
      <c r="HWF4" s="24">
        <f ca="1" t="shared" si="19"/>
        <v>0</v>
      </c>
      <c r="HWG4" s="24">
        <f ca="1" t="shared" si="19"/>
        <v>0</v>
      </c>
      <c r="HWH4" s="24">
        <f ca="1" t="shared" si="19"/>
        <v>0</v>
      </c>
      <c r="HWI4" s="24">
        <f ca="1" t="shared" si="19"/>
        <v>0</v>
      </c>
      <c r="HWJ4" s="24">
        <f ca="1" t="shared" si="19"/>
        <v>0</v>
      </c>
      <c r="HWK4" s="24">
        <f ca="1" t="shared" si="19"/>
        <v>0</v>
      </c>
      <c r="HWL4" s="24">
        <f ca="1" t="shared" si="19"/>
        <v>0</v>
      </c>
      <c r="HWN4" s="20"/>
      <c r="HWO4" s="20"/>
      <c r="HWP4" s="20"/>
      <c r="HWQ4" s="20"/>
      <c r="HWR4" s="20"/>
      <c r="HWS4" s="20"/>
      <c r="HWT4" s="20"/>
      <c r="HWU4" s="20"/>
      <c r="HWW4" s="20"/>
      <c r="HWX4" s="20"/>
      <c r="HWY4" s="20"/>
      <c r="HWZ4" s="20"/>
      <c r="HXA4" s="20"/>
      <c r="HXB4" s="20"/>
      <c r="HXC4" s="20"/>
      <c r="HXD4" s="20"/>
      <c r="HXF4" s="20"/>
      <c r="HXG4" s="20"/>
      <c r="HXH4" s="20"/>
      <c r="HXI4" s="20"/>
      <c r="HXJ4" s="20"/>
      <c r="HXK4" s="20"/>
      <c r="HXL4" s="20"/>
      <c r="HXM4" s="20"/>
      <c r="HXO4" s="25" t="s">
        <v>17995</v>
      </c>
    </row>
    <row r="5" s="1" customFormat="1" ht="86.7" customHeight="1" spans="1:1024 1025:6047">
      <c r="A5" s="14" t="str">
        <f t="shared" ref="A5:C6" si="20">A4</f>
        <v>411323</v>
      </c>
      <c r="B5" s="15" t="str">
        <f t="shared" ref="B5:B6" si="21">B4</f>
        <v>县级</v>
      </c>
      <c r="C5" s="16" t="str">
        <f t="shared" si="20"/>
        <v>西峡县</v>
      </c>
      <c r="D5" s="16" t="str">
        <f ca="1">IF(OR(LEN(OFFSET(封面!$B$13,0,1))&lt;&gt;11,LEFT(OFFSET(封面!$B$13,0,1),1)&lt;&gt;"1"),"请在封面录入正确的手机号码！",OFFSET(封面!$B$13,0,1))</f>
        <v>请在封面录入正确的手机号码！</v>
      </c>
      <c r="E5" s="16" t="str">
        <f ca="1">IF(表九!$B$1=0,"表九平衡审核通过！","请在表九检查平衡情况！")</f>
        <v>表九平衡审核通过！</v>
      </c>
      <c r="F5" s="17" t="str">
        <f ca="1">IF(COUNT(HJS4:HJS5,HJR6:HJT6,HJY6,HJZ4:HJZ6)=9,"表四、五、十来源及经济分类审核通过！","请在HJU3:HKK5区域检查，提示对应表有录入数字过大！")</f>
        <v>表四、五、十来源及经济分类审核通过！</v>
      </c>
      <c r="G5" s="15" t="s">
        <v>17996</v>
      </c>
      <c r="H5" s="18">
        <f ca="1">OFFSET('表一（录入表）'!$B$6,COLUMN(内置数据!A$2)-1,2)</f>
        <v>151617</v>
      </c>
      <c r="I5" s="18">
        <f ca="1">OFFSET('表一（录入表）'!$B$6,COLUMN(内置数据!B$2)-1,2)</f>
        <v>97949</v>
      </c>
      <c r="J5" s="18">
        <f ca="1">OFFSET('表一（录入表）'!$B$6,COLUMN(内置数据!C$2)-1,2)</f>
        <v>10670</v>
      </c>
      <c r="K5" s="18">
        <f ca="1">OFFSET('表一（录入表）'!$B$6,COLUMN(内置数据!D$2)-1,2)</f>
        <v>4378</v>
      </c>
      <c r="L5" s="18">
        <f ca="1">OFFSET('表一（录入表）'!$B$6,COLUMN(内置数据!E$2)-1,2)</f>
        <v>1289</v>
      </c>
      <c r="M5" s="18">
        <f ca="1">OFFSET('表一（录入表）'!$B$6,COLUMN(内置数据!F$2)-1,2)</f>
        <v>7855</v>
      </c>
      <c r="N5" s="18">
        <f ca="1">OFFSET('表一（录入表）'!$B$6,COLUMN(内置数据!G$2)-1,2)</f>
        <v>4490</v>
      </c>
      <c r="O5" s="18">
        <f ca="1">OFFSET('表一（录入表）'!$B$6,COLUMN(内置数据!H$2)-1,2)</f>
        <v>3521</v>
      </c>
      <c r="P5" s="18">
        <f ca="1">OFFSET('表一（录入表）'!$B$6,COLUMN(内置数据!I$2)-1,2)</f>
        <v>6295</v>
      </c>
      <c r="Q5" s="18">
        <f ca="1">OFFSET('表一（录入表）'!$B$6,COLUMN(内置数据!J$2)-1,2)</f>
        <v>641</v>
      </c>
      <c r="R5" s="18">
        <f ca="1">OFFSET('表一（录入表）'!$B$6,COLUMN(内置数据!K$2)-1,2)</f>
        <v>1911</v>
      </c>
      <c r="S5" s="18">
        <f ca="1">OFFSET('表一（录入表）'!$B$6,COLUMN(内置数据!L$2)-1,2)</f>
        <v>7210</v>
      </c>
      <c r="T5" s="18">
        <f ca="1">OFFSET('表一（录入表）'!$B$6,COLUMN(内置数据!M$2)-1,2)</f>
        <v>4582</v>
      </c>
      <c r="U5" s="18">
        <f ca="1">OFFSET('表一（录入表）'!$B$6,COLUMN(内置数据!N$2)-1,2)</f>
        <v>383</v>
      </c>
      <c r="V5" s="18">
        <f ca="1">OFFSET('表一（录入表）'!$B$6,COLUMN(内置数据!O$2)-1,2)</f>
        <v>443</v>
      </c>
      <c r="W5" s="18">
        <f ca="1">OFFSET('表一（录入表）'!$B$6,COLUMN(内置数据!P$2)-1,2)</f>
        <v>0</v>
      </c>
      <c r="X5" s="19"/>
      <c r="Y5" s="18">
        <f ca="1">OFFSET('表一（录入表）'!$B$6,COLUMN(内置数据!R$2)-1,2)</f>
        <v>31660</v>
      </c>
      <c r="Z5" s="18">
        <f ca="1">OFFSET('表一（录入表）'!$B$6,COLUMN(内置数据!S$2)-1,2)</f>
        <v>6609</v>
      </c>
      <c r="AA5" s="18">
        <f ca="1">OFFSET('表一（录入表）'!$B$6,COLUMN(内置数据!T$2)-1,2)</f>
        <v>1933</v>
      </c>
      <c r="AB5" s="18">
        <f ca="1">OFFSET('表一（录入表）'!$B$6,COLUMN(内置数据!U$2)-1,2)</f>
        <v>6263</v>
      </c>
      <c r="AC5" s="18">
        <f ca="1">OFFSET('表一（录入表）'!$B$6,COLUMN(内置数据!V$2)-1,2)</f>
        <v>0</v>
      </c>
      <c r="AD5" s="18">
        <f ca="1">OFFSET('表一（录入表）'!$B$6,COLUMN(内置数据!W$2)-1,2)</f>
        <v>12434</v>
      </c>
      <c r="AE5" s="18">
        <f ca="1">OFFSET('表一（录入表）'!$B$6,COLUMN(内置数据!X$2)-1,2)</f>
        <v>4330</v>
      </c>
      <c r="AF5" s="18">
        <f ca="1">OFFSET('表一（录入表）'!$B$6,COLUMN(内置数据!Y$2)-1,2)</f>
        <v>63</v>
      </c>
      <c r="AG5" s="18">
        <f ca="1">OFFSET('表一（录入表）'!$B$6,COLUMN(内置数据!Z$2)-1,2)</f>
        <v>28</v>
      </c>
      <c r="AH5" s="19"/>
      <c r="AI5" s="18">
        <f ca="1">OFFSET('表一（录入表）'!$B$6,COLUMN(内置数据!AB$2)-1,2)</f>
        <v>183277</v>
      </c>
      <c r="AJ5" s="19"/>
      <c r="AK5" s="18">
        <f ca="1">OFFSET(表二!$B$6,COLUMN(内置数据!A$2)-1,2)</f>
        <v>17962</v>
      </c>
      <c r="AL5" s="18">
        <f ca="1">OFFSET(表二!$B$6,COLUMN(内置数据!B$2)-1,2)</f>
        <v>386</v>
      </c>
      <c r="AM5" s="18">
        <f ca="1">OFFSET(表二!$B$6,COLUMN(内置数据!C$2)-1,2)</f>
        <v>92</v>
      </c>
      <c r="AN5" s="18">
        <f ca="1">OFFSET(表二!$B$6,COLUMN(内置数据!D$2)-1,2)</f>
        <v>2661</v>
      </c>
      <c r="AO5" s="18">
        <f ca="1">OFFSET(表二!$B$6,COLUMN(内置数据!E$2)-1,2)</f>
        <v>110</v>
      </c>
      <c r="AP5" s="18">
        <f ca="1">OFFSET(表二!$B$6,COLUMN(内置数据!F$2)-1,2)</f>
        <v>282</v>
      </c>
      <c r="AQ5" s="18">
        <f ca="1">OFFSET(表二!$B$6,COLUMN(内置数据!G$2)-1,2)</f>
        <v>399</v>
      </c>
      <c r="AR5" s="18">
        <f ca="1">OFFSET(表二!$B$6,COLUMN(内置数据!H$2)-1,2)</f>
        <v>656</v>
      </c>
      <c r="AS5" s="18">
        <f ca="1">OFFSET(表二!$B$6,COLUMN(内置数据!I$2)-1,2)</f>
        <v>673</v>
      </c>
      <c r="AT5" s="18">
        <f ca="1">OFFSET(表二!$B$6,COLUMN(内置数据!J$2)-1,2)</f>
        <v>0</v>
      </c>
      <c r="AU5" s="18">
        <f ca="1">OFFSET(表二!$B$6,COLUMN(内置数据!K$2)-1,2)</f>
        <v>466</v>
      </c>
      <c r="AV5" s="18">
        <f ca="1">OFFSET(表二!$B$6,COLUMN(内置数据!L$2)-1,2)</f>
        <v>384</v>
      </c>
      <c r="AW5" s="18">
        <f ca="1">OFFSET(表二!$B$6,COLUMN(内置数据!M$2)-1,2)</f>
        <v>50</v>
      </c>
      <c r="AX5" s="18">
        <f ca="1">OFFSET(表二!$B$6,COLUMN(内置数据!N$2)-1,2)</f>
        <v>0</v>
      </c>
      <c r="AY5" s="18">
        <f ca="1">OFFSET(表二!$B$6,COLUMN(内置数据!O$2)-1,2)</f>
        <v>0</v>
      </c>
      <c r="AZ5" s="18">
        <f ca="1">OFFSET(表二!$B$6,COLUMN(内置数据!P$2)-1,2)</f>
        <v>105</v>
      </c>
      <c r="BA5" s="18">
        <f ca="1">OFFSET(表二!$B$6,COLUMN(内置数据!Q$2)-1,2)</f>
        <v>111</v>
      </c>
      <c r="BB5" s="18">
        <f ca="1">OFFSET(表二!$B$6,COLUMN(内置数据!R$2)-1,2)</f>
        <v>298</v>
      </c>
      <c r="BC5" s="18">
        <f ca="1">OFFSET(表二!$B$6,COLUMN(内置数据!S$2)-1,2)</f>
        <v>1926</v>
      </c>
      <c r="BD5" s="18">
        <f ca="1">OFFSET(表二!$B$6,COLUMN(内置数据!T$2)-1,2)</f>
        <v>931</v>
      </c>
      <c r="BE5" s="18">
        <f ca="1">OFFSET(表二!$B$6,COLUMN(内置数据!U$2)-1,2)</f>
        <v>312</v>
      </c>
      <c r="BF5" s="18">
        <f ca="1">OFFSET(表二!$B$6,COLUMN(内置数据!V$2)-1,2)</f>
        <v>701</v>
      </c>
      <c r="BG5" s="18">
        <f ca="1">OFFSET(表二!$B$6,COLUMN(内置数据!W$2)-1,2)</f>
        <v>0</v>
      </c>
      <c r="BH5" s="18">
        <f ca="1">OFFSET(表二!$B$6,COLUMN(内置数据!X$2)-1,2)</f>
        <v>199</v>
      </c>
      <c r="BI5" s="18">
        <f ca="1">OFFSET(表二!$B$6,COLUMN(内置数据!Y$2)-1,2)</f>
        <v>0</v>
      </c>
      <c r="BJ5" s="18">
        <f ca="1">OFFSET(表二!$B$6,COLUMN(内置数据!Z$2)-1,2)</f>
        <v>140</v>
      </c>
      <c r="BK5" s="18">
        <f ca="1">OFFSET(表二!$B$6,COLUMN(内置数据!AA$2)-1,2)</f>
        <v>0</v>
      </c>
      <c r="BL5" s="18">
        <f ca="1">OFFSET(表二!$B$6,COLUMN(内置数据!AB$2)-1,2)</f>
        <v>542</v>
      </c>
      <c r="BM5" s="18">
        <f ca="1">OFFSET(表二!$B$6,COLUMN(内置数据!AC$2)-1,2)</f>
        <v>0</v>
      </c>
      <c r="BN5" s="18">
        <f ca="1">OFFSET(表二!$B$6,COLUMN(内置数据!AD$2)-1,2)</f>
        <v>6538</v>
      </c>
      <c r="BO5" s="18">
        <f ca="1">OFFSET(表二!$B$6,COLUMN(内置数据!AE$2)-1,2)</f>
        <v>0</v>
      </c>
      <c r="BP5" s="18">
        <f ca="1">OFFSET(表二!$B$6,COLUMN(内置数据!AF$2)-1,2)</f>
        <v>0</v>
      </c>
      <c r="BQ5" s="18">
        <f ca="1">OFFSET(表二!$B$6,COLUMN(内置数据!AG$2)-1,2)</f>
        <v>0</v>
      </c>
      <c r="BR5" s="18">
        <f ca="1">OFFSET(表二!$B$6,COLUMN(内置数据!AH$2)-1,2)</f>
        <v>0</v>
      </c>
      <c r="BS5" s="18">
        <f ca="1">OFFSET(表二!$B$6,COLUMN(内置数据!AI$2)-1,2)</f>
        <v>0</v>
      </c>
      <c r="BT5" s="18">
        <f ca="1">OFFSET(表二!$B$6,COLUMN(内置数据!AJ$2)-1,2)</f>
        <v>0</v>
      </c>
      <c r="BU5" s="18">
        <f ca="1">OFFSET(表二!$B$6,COLUMN(内置数据!AK$2)-1,2)</f>
        <v>0</v>
      </c>
      <c r="BV5" s="18">
        <f ca="1">OFFSET(表二!$B$6,COLUMN(内置数据!AL$2)-1,2)</f>
        <v>0</v>
      </c>
      <c r="BW5" s="18">
        <f ca="1">OFFSET(表二!$B$6,COLUMN(内置数据!AM$2)-1,2)</f>
        <v>0</v>
      </c>
      <c r="BX5" s="18">
        <f ca="1">OFFSET(表二!$B$6,COLUMN(内置数据!AN$2)-1,2)</f>
        <v>0</v>
      </c>
      <c r="BY5" s="18">
        <f ca="1">OFFSET(表二!$B$6,COLUMN(内置数据!AO$2)-1,2)</f>
        <v>33</v>
      </c>
      <c r="BZ5" s="18">
        <f ca="1">OFFSET(表二!$B$6,COLUMN(内置数据!AP$2)-1,2)</f>
        <v>0</v>
      </c>
      <c r="CA5" s="18">
        <f ca="1">OFFSET(表二!$B$6,COLUMN(内置数据!AQ$2)-1,2)</f>
        <v>0</v>
      </c>
      <c r="CB5" s="18">
        <f ca="1">OFFSET(表二!$B$6,COLUMN(内置数据!AR$2)-1,2)</f>
        <v>0</v>
      </c>
      <c r="CC5" s="18">
        <f ca="1">OFFSET(表二!$B$6,COLUMN(内置数据!AS$2)-1,2)</f>
        <v>33</v>
      </c>
      <c r="CD5" s="18">
        <f ca="1">OFFSET(表二!$B$6,COLUMN(内置数据!AT$2)-1,2)</f>
        <v>0</v>
      </c>
      <c r="CE5" s="18">
        <f ca="1">OFFSET(表二!$B$6,COLUMN(内置数据!AU$2)-1,2)</f>
        <v>5691</v>
      </c>
      <c r="CF5" s="18">
        <f ca="1">OFFSET(表二!$B$6,COLUMN(内置数据!AV$2)-1,2)</f>
        <v>0</v>
      </c>
      <c r="CG5" s="18">
        <f ca="1">OFFSET(表二!$B$6,COLUMN(内置数据!AW$2)-1,2)</f>
        <v>149</v>
      </c>
      <c r="CH5" s="18">
        <f ca="1">OFFSET(表二!$B$6,COLUMN(内置数据!AX$2)-1,2)</f>
        <v>0</v>
      </c>
      <c r="CI5" s="18">
        <f ca="1">OFFSET(表二!$B$6,COLUMN(内置数据!AY$2)-1,2)</f>
        <v>74</v>
      </c>
      <c r="CJ5" s="18">
        <f ca="1">OFFSET(表二!$B$6,COLUMN(内置数据!AZ$2)-1,2)</f>
        <v>127</v>
      </c>
      <c r="CK5" s="18">
        <f ca="1">OFFSET(表二!$B$6,COLUMN(内置数据!BA$2)-1,2)</f>
        <v>1375</v>
      </c>
      <c r="CL5" s="18">
        <f ca="1">OFFSET(表二!$B$6,COLUMN(内置数据!BB$2)-1,2)</f>
        <v>0</v>
      </c>
      <c r="CM5" s="18">
        <f ca="1">OFFSET(表二!$B$6,COLUMN(内置数据!BC$2)-1,2)</f>
        <v>0</v>
      </c>
      <c r="CN5" s="18">
        <f ca="1">OFFSET(表二!$B$6,COLUMN(内置数据!BD$2)-1,2)</f>
        <v>4</v>
      </c>
      <c r="CO5" s="18">
        <f ca="1">OFFSET(表二!$B$6,COLUMN(内置数据!BE$2)-1,2)</f>
        <v>0</v>
      </c>
      <c r="CP5" s="18">
        <f ca="1">OFFSET(表二!$B$6,COLUMN(内置数据!BF$2)-1,2)</f>
        <v>3962</v>
      </c>
      <c r="CQ5" s="18">
        <f ca="1">OFFSET(表二!$B$6,COLUMN(内置数据!BG$2)-1,2)</f>
        <v>134115</v>
      </c>
      <c r="CR5" s="18">
        <f ca="1">OFFSET(表二!$B$6,COLUMN(内置数据!BH$2)-1,2)</f>
        <v>1834</v>
      </c>
      <c r="CS5" s="18">
        <f ca="1">OFFSET(表二!$B$6,COLUMN(内置数据!BI$2)-1,2)</f>
        <v>119905</v>
      </c>
      <c r="CT5" s="18">
        <f ca="1">OFFSET(表二!$B$6,COLUMN(内置数据!BJ$2)-1,2)</f>
        <v>2888</v>
      </c>
      <c r="CU5" s="18">
        <f ca="1">OFFSET(表二!$B$6,COLUMN(内置数据!BK$2)-1,2)</f>
        <v>0</v>
      </c>
      <c r="CV5" s="18">
        <f ca="1">OFFSET(表二!$B$6,COLUMN(内置数据!BL$2)-1,2)</f>
        <v>0</v>
      </c>
      <c r="CW5" s="18">
        <f ca="1">OFFSET(表二!$B$6,COLUMN(内置数据!BM$2)-1,2)</f>
        <v>0</v>
      </c>
      <c r="CX5" s="18">
        <f ca="1">OFFSET(表二!$B$6,COLUMN(内置数据!BN$2)-1,2)</f>
        <v>457</v>
      </c>
      <c r="CY5" s="18">
        <f ca="1">OFFSET(表二!$B$6,COLUMN(内置数据!BO$2)-1,2)</f>
        <v>309</v>
      </c>
      <c r="CZ5" s="18">
        <f ca="1">OFFSET(表二!$B$6,COLUMN(内置数据!BP$2)-1,2)</f>
        <v>7582</v>
      </c>
      <c r="DA5" s="18">
        <f ca="1">OFFSET(表二!$B$6,COLUMN(内置数据!BQ$2)-1,2)</f>
        <v>1140</v>
      </c>
      <c r="DB5" s="18">
        <f ca="1">OFFSET(表二!$B$6,COLUMN(内置数据!BR$2)-1,2)</f>
        <v>26651</v>
      </c>
      <c r="DC5" s="18">
        <f ca="1">OFFSET(表二!$B$6,COLUMN(内置数据!BS$2)-1,2)</f>
        <v>1880</v>
      </c>
      <c r="DD5" s="18">
        <f ca="1">OFFSET(表二!$B$6,COLUMN(内置数据!BT$2)-1,2)</f>
        <v>0</v>
      </c>
      <c r="DE5" s="18">
        <f ca="1">OFFSET(表二!$B$6,COLUMN(内置数据!BU$2)-1,2)</f>
        <v>5485</v>
      </c>
      <c r="DF5" s="18">
        <f ca="1">OFFSET(表二!$B$6,COLUMN(内置数据!BV$2)-1,2)</f>
        <v>8877</v>
      </c>
      <c r="DG5" s="18">
        <f ca="1">OFFSET(表二!$B$6,COLUMN(内置数据!BW$2)-1,2)</f>
        <v>0</v>
      </c>
      <c r="DH5" s="18">
        <f ca="1">OFFSET(表二!$B$6,COLUMN(内置数据!BX$2)-1,2)</f>
        <v>0</v>
      </c>
      <c r="DI5" s="18">
        <f ca="1">OFFSET(表二!$B$6,COLUMN(内置数据!BY$2)-1,2)</f>
        <v>298</v>
      </c>
      <c r="DJ5" s="18">
        <f ca="1">OFFSET(表二!$B$6,COLUMN(内置数据!BZ$2)-1,2)</f>
        <v>0</v>
      </c>
      <c r="DK5" s="18">
        <f ca="1">OFFSET(表二!$B$6,COLUMN(内置数据!CA$2)-1,2)</f>
        <v>70</v>
      </c>
      <c r="DL5" s="18">
        <f ca="1">OFFSET(表二!$B$6,COLUMN(内置数据!CB$2)-1,2)</f>
        <v>10041</v>
      </c>
      <c r="DM5" s="18">
        <f ca="1">OFFSET(表二!$B$6,COLUMN(内置数据!CC$2)-1,2)</f>
        <v>6557</v>
      </c>
      <c r="DN5" s="18">
        <f ca="1">OFFSET(表二!$B$6,COLUMN(内置数据!CD$2)-1,2)</f>
        <v>2489</v>
      </c>
      <c r="DO5" s="18">
        <f ca="1">OFFSET(表二!$B$6,COLUMN(内置数据!CE$2)-1,2)</f>
        <v>104</v>
      </c>
      <c r="DP5" s="18">
        <f ca="1">OFFSET(表二!$B$6,COLUMN(内置数据!CF$2)-1,2)</f>
        <v>541</v>
      </c>
      <c r="DQ5" s="18">
        <f ca="1">OFFSET(表二!$B$6,COLUMN(内置数据!CG$2)-1,2)</f>
        <v>20</v>
      </c>
      <c r="DR5" s="18">
        <f ca="1">OFFSET(表二!$B$6,COLUMN(内置数据!CH$2)-1,2)</f>
        <v>563</v>
      </c>
      <c r="DS5" s="18">
        <f ca="1">OFFSET(表二!$B$6,COLUMN(内置数据!CI$2)-1,2)</f>
        <v>2840</v>
      </c>
      <c r="DT5" s="18">
        <f ca="1">OFFSET(表二!$B$6,COLUMN(内置数据!CJ$2)-1,2)</f>
        <v>58537</v>
      </c>
      <c r="DU5" s="18">
        <f ca="1">OFFSET(表二!$B$6,COLUMN(内置数据!CK$2)-1,2)</f>
        <v>1463</v>
      </c>
      <c r="DV5" s="18">
        <f ca="1">OFFSET(表二!$B$6,COLUMN(内置数据!CL$2)-1,2)</f>
        <v>1090</v>
      </c>
      <c r="DW5" s="18">
        <f ca="1">OFFSET(表二!$B$6,COLUMN(内置数据!CM$2)-1,2)</f>
        <v>27479</v>
      </c>
      <c r="DX5" s="18">
        <f ca="1">OFFSET(表二!$B$6,COLUMN(内置数据!CN$2)-1,2)</f>
        <v>20</v>
      </c>
      <c r="DY5" s="18">
        <f ca="1">OFFSET(表二!$B$6,COLUMN(内置数据!CO$2)-1,2)</f>
        <v>3035</v>
      </c>
      <c r="DZ5" s="18">
        <f ca="1">OFFSET(表二!$B$6,COLUMN(内置数据!CP$2)-1,2)</f>
        <v>4861</v>
      </c>
      <c r="EA5" s="18">
        <f ca="1">OFFSET(表二!$B$6,COLUMN(内置数据!CQ$2)-1,2)</f>
        <v>761</v>
      </c>
      <c r="EB5" s="18">
        <f ca="1">OFFSET(表二!$B$6,COLUMN(内置数据!CR$2)-1,2)</f>
        <v>3348</v>
      </c>
      <c r="EC5" s="18">
        <f ca="1">OFFSET(表二!$B$6,COLUMN(内置数据!CS$2)-1,2)</f>
        <v>1963</v>
      </c>
      <c r="ED5" s="18">
        <f ca="1">OFFSET(表二!$B$6,COLUMN(内置数据!CT$2)-1,2)</f>
        <v>0</v>
      </c>
      <c r="EE5" s="18">
        <f ca="1">OFFSET(表二!$B$6,COLUMN(内置数据!CU$2)-1,2)</f>
        <v>6107</v>
      </c>
      <c r="EF5" s="18">
        <f ca="1">OFFSET(表二!$B$6,COLUMN(内置数据!CV$2)-1,2)</f>
        <v>390</v>
      </c>
      <c r="EG5" s="18">
        <f ca="1">OFFSET(表二!$B$6,COLUMN(内置数据!CW$2)-1,2)</f>
        <v>4222</v>
      </c>
      <c r="EH5" s="18">
        <f ca="1">OFFSET(表二!$B$6,COLUMN(内置数据!CX$2)-1,2)</f>
        <v>0</v>
      </c>
      <c r="EI5" s="18">
        <f ca="1">OFFSET(表二!$B$6,COLUMN(内置数据!CY$2)-1,2)</f>
        <v>680</v>
      </c>
      <c r="EJ5" s="18">
        <f ca="1">OFFSET(表二!$B$6,COLUMN(内置数据!CZ$2)-1,2)</f>
        <v>2638</v>
      </c>
      <c r="EK5" s="18">
        <f ca="1">OFFSET(表二!$B$6,COLUMN(内置数据!DA$2)-1,2)</f>
        <v>0</v>
      </c>
      <c r="EL5" s="18">
        <f ca="1">OFFSET(表二!$B$6,COLUMN(内置数据!DB$2)-1,2)</f>
        <v>302</v>
      </c>
      <c r="EM5" s="18">
        <f ca="1">OFFSET(表二!$B$6,COLUMN(内置数据!DC$2)-1,2)</f>
        <v>91</v>
      </c>
      <c r="EN5" s="18">
        <f ca="1">OFFSET(表二!$B$6,COLUMN(内置数据!DD$2)-1,2)</f>
        <v>87</v>
      </c>
      <c r="EO5" s="18">
        <f ca="1">OFFSET(表二!$B$6,COLUMN(内置数据!DE$2)-1,2)</f>
        <v>44944</v>
      </c>
      <c r="EP5" s="18">
        <f ca="1">OFFSET(表二!$B$6,COLUMN(内置数据!DF$2)-1,2)</f>
        <v>1376</v>
      </c>
      <c r="EQ5" s="18">
        <f ca="1">OFFSET(表二!$B$6,COLUMN(内置数据!DG$2)-1,2)</f>
        <v>9576</v>
      </c>
      <c r="ER5" s="18">
        <f ca="1">OFFSET(表二!$B$6,COLUMN(内置数据!DH$2)-1,2)</f>
        <v>5681</v>
      </c>
      <c r="ES5" s="18">
        <f ca="1">OFFSET(表二!$B$6,COLUMN(内置数据!DI$2)-1,2)</f>
        <v>7772</v>
      </c>
      <c r="ET5" s="18">
        <f ca="1">OFFSET(表二!$B$6,COLUMN(内置数据!DJ$2)-1,2)</f>
        <v>2718</v>
      </c>
      <c r="EU5" s="18">
        <f ca="1">OFFSET(表二!$B$6,COLUMN(内置数据!DK$2)-1,2)</f>
        <v>12</v>
      </c>
      <c r="EV5" s="18">
        <f ca="1">OFFSET(表二!$B$6,COLUMN(内置数据!DL$2)-1,2)</f>
        <v>8978</v>
      </c>
      <c r="EW5" s="18">
        <f ca="1">OFFSET(表二!$B$6,COLUMN(内置数据!DM$2)-1,2)</f>
        <v>1644</v>
      </c>
      <c r="EX5" s="18">
        <f ca="1">OFFSET(表二!$B$6,COLUMN(内置数据!DN$2)-1,2)</f>
        <v>228</v>
      </c>
      <c r="EY5" s="18">
        <f ca="1">OFFSET(表二!$B$6,COLUMN(内置数据!DO$2)-1,2)</f>
        <v>190</v>
      </c>
      <c r="EZ5" s="18">
        <f ca="1">OFFSET(表二!$B$6,COLUMN(内置数据!DP$2)-1,2)</f>
        <v>290</v>
      </c>
      <c r="FA5" s="18">
        <f ca="1">OFFSET(表二!$B$6,COLUMN(内置数据!DQ$2)-1,2)</f>
        <v>0</v>
      </c>
      <c r="FB5" s="18">
        <f ca="1">OFFSET(表二!$B$6,COLUMN(内置数据!DR$2)-1,2)</f>
        <v>0</v>
      </c>
      <c r="FC5" s="18">
        <f ca="1">OFFSET(表二!$B$6,COLUMN(内置数据!DS$2)-1,2)</f>
        <v>6479</v>
      </c>
      <c r="FD5" s="18">
        <f ca="1">OFFSET(表二!$B$6,COLUMN(内置数据!DT$2)-1,2)</f>
        <v>23272</v>
      </c>
      <c r="FE5" s="18">
        <f ca="1">OFFSET(表二!$B$6,COLUMN(内置数据!DU$2)-1,2)</f>
        <v>0</v>
      </c>
      <c r="FF5" s="18">
        <f ca="1">OFFSET(表二!$B$6,COLUMN(内置数据!DV$2)-1,2)</f>
        <v>0</v>
      </c>
      <c r="FG5" s="18">
        <f ca="1">OFFSET(表二!$B$6,COLUMN(内置数据!DW$2)-1,2)</f>
        <v>13679</v>
      </c>
      <c r="FH5" s="18">
        <f ca="1">OFFSET(表二!$B$6,COLUMN(内置数据!DX$2)-1,2)</f>
        <v>4700</v>
      </c>
      <c r="FI5" s="18">
        <f ca="1">OFFSET(表二!$B$6,COLUMN(内置数据!DY$2)-1,2)</f>
        <v>0</v>
      </c>
      <c r="FJ5" s="18">
        <f ca="1">OFFSET(表二!$B$6,COLUMN(内置数据!DZ$2)-1,2)</f>
        <v>0</v>
      </c>
      <c r="FK5" s="18">
        <f ca="1">OFFSET(表二!$B$6,COLUMN(内置数据!EA$2)-1,2)</f>
        <v>0</v>
      </c>
      <c r="FL5" s="18">
        <f ca="1">OFFSET(表二!$B$6,COLUMN(内置数据!EB$2)-1,2)</f>
        <v>0</v>
      </c>
      <c r="FM5" s="18">
        <f ca="1">OFFSET(表二!$B$6,COLUMN(内置数据!EC$2)-1,2)</f>
        <v>0</v>
      </c>
      <c r="FN5" s="18">
        <f ca="1">OFFSET(表二!$B$6,COLUMN(内置数据!ED$2)-1,2)</f>
        <v>0</v>
      </c>
      <c r="FO5" s="18">
        <f ca="1">OFFSET(表二!$B$6,COLUMN(内置数据!EE$2)-1,2)</f>
        <v>0</v>
      </c>
      <c r="FP5" s="18">
        <f ca="1">OFFSET(表二!$B$6,COLUMN(内置数据!EF$2)-1,2)</f>
        <v>0</v>
      </c>
      <c r="FQ5" s="18">
        <f ca="1">OFFSET(表二!$B$6,COLUMN(内置数据!EG$2)-1,2)</f>
        <v>0</v>
      </c>
      <c r="FR5" s="18">
        <f ca="1">OFFSET(表二!$B$6,COLUMN(内置数据!EH$2)-1,2)</f>
        <v>4893</v>
      </c>
      <c r="FS5" s="18">
        <f ca="1">OFFSET(表二!$B$6,COLUMN(内置数据!EI$2)-1,2)</f>
        <v>3683</v>
      </c>
      <c r="FT5" s="18">
        <f ca="1">OFFSET(表二!$B$6,COLUMN(内置数据!EJ$2)-1,2)</f>
        <v>1106</v>
      </c>
      <c r="FU5" s="18">
        <f ca="1">OFFSET(表二!$B$6,COLUMN(内置数据!EK$2)-1,2)</f>
        <v>0</v>
      </c>
      <c r="FV5" s="18">
        <f ca="1">OFFSET(表二!$B$6,COLUMN(内置数据!EL$2)-1,2)</f>
        <v>43</v>
      </c>
      <c r="FW5" s="18">
        <f ca="1">OFFSET(表二!$B$6,COLUMN(内置数据!EM$2)-1,2)</f>
        <v>477</v>
      </c>
      <c r="FX5" s="18">
        <f ca="1">OFFSET(表二!$B$6,COLUMN(内置数据!EN$2)-1,2)</f>
        <v>2057</v>
      </c>
      <c r="FY5" s="18">
        <f ca="1">OFFSET(表二!$B$6,COLUMN(内置数据!EO$2)-1,2)</f>
        <v>0</v>
      </c>
      <c r="FZ5" s="18">
        <f ca="1">OFFSET(表二!$B$6,COLUMN(内置数据!EP$2)-1,2)</f>
        <v>62166</v>
      </c>
      <c r="GA5" s="18">
        <f ca="1">OFFSET(表二!$B$6,COLUMN(内置数据!EQ$2)-1,2)</f>
        <v>10226</v>
      </c>
      <c r="GB5" s="18">
        <f ca="1">OFFSET(表二!$B$6,COLUMN(内置数据!ER$2)-1,2)</f>
        <v>6156</v>
      </c>
      <c r="GC5" s="18">
        <f ca="1">OFFSET(表二!$B$6,COLUMN(内置数据!ES$2)-1,2)</f>
        <v>4136</v>
      </c>
      <c r="GD5" s="18">
        <f ca="1">OFFSET(表二!$B$6,COLUMN(内置数据!ET$2)-1,2)</f>
        <v>744</v>
      </c>
      <c r="GE5" s="18">
        <f ca="1">OFFSET(表二!$B$6,COLUMN(内置数据!EU$2)-1,2)</f>
        <v>22817</v>
      </c>
      <c r="GF5" s="18">
        <f ca="1">OFFSET(表二!$B$6,COLUMN(内置数据!EV$2)-1,2)</f>
        <v>1686</v>
      </c>
      <c r="GG5" s="18">
        <f ca="1">OFFSET(表二!$B$6,COLUMN(内置数据!EW$2)-1,2)</f>
        <v>0</v>
      </c>
      <c r="GH5" s="18">
        <f ca="1">OFFSET(表二!$B$6,COLUMN(内置数据!EX$2)-1,2)</f>
        <v>16401</v>
      </c>
      <c r="GI5" s="18">
        <f ca="1">OFFSET(表二!$B$6,COLUMN(内置数据!EY$2)-1,2)</f>
        <v>10913</v>
      </c>
      <c r="GJ5" s="18">
        <f ca="1">OFFSET(表二!$B$6,COLUMN(内置数据!EZ$2)-1,2)</f>
        <v>10453</v>
      </c>
      <c r="GK5" s="18">
        <f ca="1">OFFSET(表二!$B$6,COLUMN(内置数据!FA$2)-1,2)</f>
        <v>277</v>
      </c>
      <c r="GL5" s="18">
        <f ca="1">OFFSET(表二!$B$6,COLUMN(内置数据!FB$2)-1,2)</f>
        <v>3</v>
      </c>
      <c r="GM5" s="18">
        <f ca="1">OFFSET(表二!$B$6,COLUMN(内置数据!FC$2)-1,2)</f>
        <v>0</v>
      </c>
      <c r="GN5" s="18">
        <f ca="1">OFFSET(表二!$B$6,COLUMN(内置数据!FD$2)-1,2)</f>
        <v>180</v>
      </c>
      <c r="GO5" s="18">
        <f ca="1">OFFSET(表二!$B$6,COLUMN(内置数据!FE$2)-1,2)</f>
        <v>5374</v>
      </c>
      <c r="GP5" s="18">
        <f ca="1">OFFSET(表二!$B$6,COLUMN(内置数据!FF$2)-1,2)</f>
        <v>16</v>
      </c>
      <c r="GQ5" s="18">
        <f ca="1">OFFSET(表二!$B$6,COLUMN(内置数据!FG$2)-1,2)</f>
        <v>2146</v>
      </c>
      <c r="GR5" s="18">
        <f ca="1">OFFSET(表二!$B$6,COLUMN(内置数据!FH$2)-1,2)</f>
        <v>0</v>
      </c>
      <c r="GS5" s="18">
        <f ca="1">OFFSET(表二!$B$6,COLUMN(内置数据!FI$2)-1,2)</f>
        <v>1813</v>
      </c>
      <c r="GT5" s="18">
        <f ca="1">OFFSET(表二!$B$6,COLUMN(内置数据!FJ$2)-1,2)</f>
        <v>0</v>
      </c>
      <c r="GU5" s="18">
        <f ca="1">OFFSET(表二!$B$6,COLUMN(内置数据!FK$2)-1,2)</f>
        <v>1399</v>
      </c>
      <c r="GV5" s="18">
        <f ca="1">OFFSET(表二!$B$6,COLUMN(内置数据!FL$2)-1,2)</f>
        <v>0</v>
      </c>
      <c r="GW5" s="18">
        <f ca="1">OFFSET(表二!$B$6,COLUMN(内置数据!FM$2)-1,2)</f>
        <v>11</v>
      </c>
      <c r="GX5" s="18">
        <f ca="1">OFFSET(表二!$B$6,COLUMN(内置数据!FN$2)-1,2)</f>
        <v>6</v>
      </c>
      <c r="GY5" s="18">
        <f ca="1">OFFSET(表二!$B$6,COLUMN(内置数据!FO$2)-1,2)</f>
        <v>0</v>
      </c>
      <c r="GZ5" s="18">
        <f ca="1">OFFSET(表二!$B$6,COLUMN(内置数据!FP$2)-1,2)</f>
        <v>5</v>
      </c>
      <c r="HA5" s="18">
        <f ca="1">OFFSET(表二!$B$6,COLUMN(内置数据!FQ$2)-1,2)</f>
        <v>26</v>
      </c>
      <c r="HB5" s="18">
        <f ca="1">OFFSET(表二!$B$6,COLUMN(内置数据!FR$2)-1,2)</f>
        <v>0</v>
      </c>
      <c r="HC5" s="18">
        <f ca="1">OFFSET(表二!$B$6,COLUMN(内置数据!FS$2)-1,2)</f>
        <v>0</v>
      </c>
      <c r="HD5" s="18">
        <f ca="1">OFFSET(表二!$B$6,COLUMN(内置数据!FT$2)-1,2)</f>
        <v>26</v>
      </c>
      <c r="HE5" s="18">
        <f ca="1">OFFSET(表二!$B$6,COLUMN(内置数据!FU$2)-1,2)</f>
        <v>0</v>
      </c>
      <c r="HF5" s="18">
        <f ca="1">OFFSET(表二!$B$6,COLUMN(内置数据!FV$2)-1,2)</f>
        <v>0</v>
      </c>
      <c r="HG5" s="18">
        <f ca="1">OFFSET(表二!$B$6,COLUMN(内置数据!FW$2)-1,2)</f>
        <v>0</v>
      </c>
      <c r="HH5" s="18">
        <f ca="1">OFFSET(表二!$B$6,COLUMN(内置数据!FX$2)-1,2)</f>
        <v>0</v>
      </c>
      <c r="HI5" s="18">
        <f ca="1">OFFSET(表二!$B$6,COLUMN(内置数据!FY$2)-1,2)</f>
        <v>0</v>
      </c>
      <c r="HJ5" s="18">
        <f ca="1">OFFSET(表二!$B$6,COLUMN(内置数据!FZ$2)-1,2)</f>
        <v>0</v>
      </c>
      <c r="HK5" s="18">
        <f ca="1">OFFSET(表二!$B$6,COLUMN(内置数据!GA$2)-1,2)</f>
        <v>0</v>
      </c>
      <c r="HL5" s="18">
        <f ca="1">OFFSET(表二!$B$6,COLUMN(内置数据!GB$2)-1,2)</f>
        <v>0</v>
      </c>
      <c r="HM5" s="18">
        <f ca="1">OFFSET(表二!$B$6,COLUMN(内置数据!GC$2)-1,2)</f>
        <v>0</v>
      </c>
      <c r="HN5" s="18">
        <f ca="1">OFFSET(表二!$B$6,COLUMN(内置数据!GD$2)-1,2)</f>
        <v>0</v>
      </c>
      <c r="HO5" s="18">
        <f ca="1">OFFSET(表二!$B$6,COLUMN(内置数据!GE$2)-1,2)</f>
        <v>0</v>
      </c>
      <c r="HP5" s="18">
        <f ca="1">OFFSET(表二!$B$6,COLUMN(内置数据!GF$2)-1,2)</f>
        <v>0</v>
      </c>
      <c r="HQ5" s="18">
        <f ca="1">OFFSET(表二!$B$6,COLUMN(内置数据!GG$2)-1,2)</f>
        <v>3942</v>
      </c>
      <c r="HR5" s="18">
        <f ca="1">OFFSET(表二!$B$6,COLUMN(内置数据!GH$2)-1,2)</f>
        <v>3858</v>
      </c>
      <c r="HS5" s="18">
        <f ca="1">OFFSET(表二!$B$6,COLUMN(内置数据!GI$2)-1,2)</f>
        <v>84</v>
      </c>
      <c r="HT5" s="18">
        <f ca="1">OFFSET(表二!$B$6,COLUMN(内置数据!GJ$2)-1,2)</f>
        <v>0</v>
      </c>
      <c r="HU5" s="18">
        <f ca="1">OFFSET(表二!$B$6,COLUMN(内置数据!GK$2)-1,2)</f>
        <v>4753</v>
      </c>
      <c r="HV5" s="18">
        <f ca="1">OFFSET(表二!$B$6,COLUMN(内置数据!GL$2)-1,2)</f>
        <v>2515</v>
      </c>
      <c r="HW5" s="18">
        <f ca="1">OFFSET(表二!$B$6,COLUMN(内置数据!GM$2)-1,2)</f>
        <v>0</v>
      </c>
      <c r="HX5" s="18">
        <f ca="1">OFFSET(表二!$B$6,COLUMN(内置数据!GN$2)-1,2)</f>
        <v>2238</v>
      </c>
      <c r="HY5" s="18">
        <f ca="1">OFFSET(表二!$B$6,COLUMN(内置数据!GO$2)-1,2)</f>
        <v>6811</v>
      </c>
      <c r="HZ5" s="18">
        <f ca="1">OFFSET(表二!$B$6,COLUMN(内置数据!GP$2)-1,2)</f>
        <v>4673</v>
      </c>
      <c r="IA5" s="18">
        <f ca="1">OFFSET(表二!$B$6,COLUMN(内置数据!GQ$2)-1,2)</f>
        <v>0</v>
      </c>
      <c r="IB5" s="18">
        <f ca="1">OFFSET(表二!$B$6,COLUMN(内置数据!GR$2)-1,2)</f>
        <v>118</v>
      </c>
      <c r="IC5" s="18">
        <f ca="1">OFFSET(表二!$B$6,COLUMN(内置数据!GS$2)-1,2)</f>
        <v>2020</v>
      </c>
      <c r="ID5" s="18">
        <f ca="1">OFFSET(表二!$B$6,COLUMN(内置数据!GT$2)-1,2)</f>
        <v>1942</v>
      </c>
      <c r="IE5" s="18">
        <f ca="1">OFFSET(表二!$B$6,COLUMN(内置数据!GU$2)-1,2)</f>
        <v>32</v>
      </c>
      <c r="IF5" s="18">
        <f ca="1">OFFSET(表二!$B$6,COLUMN(内置数据!GV$2)-1,2)</f>
        <v>203</v>
      </c>
      <c r="IG5" s="18">
        <f ca="1">OFFSET(表二!$B$6,COLUMN(内置数据!GW$2)-1,2)</f>
        <v>0</v>
      </c>
      <c r="IH5" s="18">
        <f ca="1">OFFSET(表二!$B$6,COLUMN(内置数据!GX$2)-1,2)</f>
        <v>0</v>
      </c>
      <c r="II5" s="18">
        <f ca="1">OFFSET(表二!$B$6,COLUMN(内置数据!GY$2)-1,2)</f>
        <v>1452</v>
      </c>
      <c r="IJ5" s="18">
        <f ca="1">OFFSET(表二!$B$6,COLUMN(内置数据!GZ$2)-1,2)</f>
        <v>235</v>
      </c>
      <c r="IK5" s="18">
        <f ca="1">OFFSET(表二!$B$6,COLUMN(内置数据!HA$2)-1,2)</f>
        <v>20</v>
      </c>
      <c r="IL5" s="18">
        <f ca="1">OFFSET(表二!$B$6,COLUMN(内置数据!HB$2)-1,2)</f>
        <v>0</v>
      </c>
      <c r="IM5" s="18">
        <f ca="1">OFFSET(表二!$B$6,COLUMN(内置数据!HC$2)-1,2)</f>
        <v>0</v>
      </c>
      <c r="IN5" s="18">
        <f ca="1">OFFSET(表二!$B$6,COLUMN(内置数据!HD$2)-1,2)</f>
        <v>0</v>
      </c>
      <c r="IO5" s="18">
        <f ca="1">OFFSET(表二!$B$6,COLUMN(内置数据!HE$2)-1,2)</f>
        <v>0</v>
      </c>
      <c r="IP5" s="18">
        <f ca="1">OFFSET(表二!$B$6,COLUMN(内置数据!HF$2)-1,2)</f>
        <v>5393</v>
      </c>
      <c r="IQ5" s="18">
        <f ca="1">OFFSET(表二!$B$6,COLUMN(内置数据!HG$2)-1,2)</f>
        <v>5393</v>
      </c>
      <c r="IR5" s="18">
        <f ca="1">OFFSET(表二!$B$6,COLUMN(内置数据!HH$2)-1,2)</f>
        <v>1</v>
      </c>
      <c r="IS5" s="18">
        <f ca="1">OFFSET(表二!$B$6,COLUMN(内置数据!HI$2)-1,2)</f>
        <v>1</v>
      </c>
      <c r="IT5" s="19"/>
      <c r="IU5" s="18">
        <f ca="1">OFFSET(表二!$B$6,COLUMN(内置数据!HK$2)-1,2)</f>
        <v>422777</v>
      </c>
      <c r="IV5" s="19"/>
      <c r="IW5" s="18">
        <f ca="1">OFFSET('表二（录入表）'!$B$6,COLUMN(内置数据!A$2),2)</f>
        <v>62</v>
      </c>
      <c r="IX5" s="18">
        <f ca="1">OFFSET('表二（录入表）'!$B$6,COLUMN(内置数据!B$2),2)</f>
        <v>0</v>
      </c>
      <c r="IY5" s="18">
        <f ca="1">OFFSET('表二（录入表）'!$B$6,COLUMN(内置数据!C$2),2)</f>
        <v>0</v>
      </c>
      <c r="IZ5" s="18">
        <f ca="1">OFFSET('表二（录入表）'!$B$6,COLUMN(内置数据!D$2),2)</f>
        <v>25</v>
      </c>
      <c r="JA5" s="18">
        <f ca="1">OFFSET('表二（录入表）'!$B$6,COLUMN(内置数据!E$2),2)</f>
        <v>0</v>
      </c>
      <c r="JB5" s="18">
        <f ca="1">OFFSET('表二（录入表）'!$B$6,COLUMN(内置数据!F$2),2)</f>
        <v>0</v>
      </c>
      <c r="JC5" s="18">
        <f ca="1">OFFSET('表二（录入表）'!$B$6,COLUMN(内置数据!G$2),2)</f>
        <v>1069</v>
      </c>
      <c r="JD5" s="18">
        <f ca="1">OFFSET('表二（录入表）'!$B$6,COLUMN(内置数据!H$2),2)</f>
        <v>0</v>
      </c>
      <c r="JE5" s="18">
        <f ca="1">OFFSET('表二（录入表）'!$B$6,COLUMN(内置数据!I$2),2)</f>
        <v>0</v>
      </c>
      <c r="JF5" s="18">
        <f ca="1">OFFSET('表二（录入表）'!$B$6,COLUMN(内置数据!J$2),2)</f>
        <v>298</v>
      </c>
      <c r="JG5" s="18">
        <f ca="1">OFFSET('表二（录入表）'!$B$6,COLUMN(内置数据!K$2),2)</f>
        <v>0</v>
      </c>
      <c r="JH5" s="18">
        <f ca="1">OFFSET('表二（录入表）'!$B$6,COLUMN(内置数据!L$2),2)</f>
        <v>203</v>
      </c>
      <c r="JI5" s="18">
        <f ca="1">OFFSET('表二（录入表）'!$B$6,COLUMN(内置数据!M$2),2)</f>
        <v>67</v>
      </c>
      <c r="JJ5" s="18">
        <f ca="1">OFFSET('表二（录入表）'!$B$6,COLUMN(内置数据!N$2),2)</f>
        <v>0</v>
      </c>
      <c r="JK5" s="18">
        <f ca="1">OFFSET('表二（录入表）'!$B$6,COLUMN(内置数据!O$2),2)</f>
        <v>18</v>
      </c>
      <c r="JL5" s="18">
        <f ca="1">OFFSET('表二（录入表）'!$B$6,COLUMN(内置数据!P$2),2)</f>
        <v>0</v>
      </c>
      <c r="JM5" s="18">
        <f ca="1">OFFSET('表二（录入表）'!$B$6,COLUMN(内置数据!Q$2),2)</f>
        <v>14</v>
      </c>
      <c r="JN5" s="18">
        <f ca="1">OFFSET('表二（录入表）'!$B$6,COLUMN(内置数据!R$2),2)</f>
        <v>0</v>
      </c>
      <c r="JO5" s="18">
        <f ca="1">OFFSET('表二（录入表）'!$B$6,COLUMN(内置数据!S$2),2)</f>
        <v>37</v>
      </c>
      <c r="JP5" s="18">
        <f ca="1">OFFSET('表二（录入表）'!$B$6,COLUMN(内置数据!T$2),2)</f>
        <v>0</v>
      </c>
      <c r="JQ5" s="18">
        <f ca="1">OFFSET('表二（录入表）'!$B$6,COLUMN(内置数据!U$2),2)</f>
        <v>0</v>
      </c>
      <c r="JR5" s="18">
        <f ca="1">OFFSET('表二（录入表）'!$B$6,COLUMN(内置数据!V$2),2)</f>
        <v>47</v>
      </c>
      <c r="JS5" s="18">
        <f ca="1">OFFSET('表二（录入表）'!$B$6,COLUMN(内置数据!W$2),2)</f>
        <v>58</v>
      </c>
      <c r="JT5" s="18">
        <f ca="1">OFFSET('表二（录入表）'!$B$6,COLUMN(内置数据!X$2),2)</f>
        <v>14</v>
      </c>
      <c r="JU5" s="18">
        <f ca="1">OFFSET('表二（录入表）'!$B$6,COLUMN(内置数据!Y$2),2)</f>
        <v>0</v>
      </c>
      <c r="JV5" s="18">
        <f ca="1">OFFSET('表二（录入表）'!$B$6,COLUMN(内置数据!Z$2),2)</f>
        <v>20</v>
      </c>
      <c r="JW5" s="18">
        <f ca="1">OFFSET('表二（录入表）'!$B$6,COLUMN(内置数据!AA$2),2)</f>
        <v>0</v>
      </c>
      <c r="JX5" s="18">
        <f ca="1">OFFSET('表二（录入表）'!$B$6,COLUMN(内置数据!AB$2),2)</f>
        <v>0</v>
      </c>
      <c r="JY5" s="18">
        <f ca="1">OFFSET('表二（录入表）'!$B$6,COLUMN(内置数据!AC$2),2)</f>
        <v>0</v>
      </c>
      <c r="JZ5" s="18">
        <f ca="1">OFFSET('表二（录入表）'!$B$6,COLUMN(内置数据!AD$2),2)</f>
        <v>0</v>
      </c>
      <c r="KA5" s="18">
        <f ca="1">OFFSET('表二（录入表）'!$B$6,COLUMN(内置数据!AE$2),2)</f>
        <v>550</v>
      </c>
      <c r="KB5" s="18">
        <f ca="1">OFFSET('表二（录入表）'!$B$6,COLUMN(内置数据!AF$2),2)</f>
        <v>0</v>
      </c>
      <c r="KC5" s="18">
        <f ca="1">OFFSET('表二（录入表）'!$B$6,COLUMN(内置数据!AG$2),2)</f>
        <v>0</v>
      </c>
      <c r="KD5" s="18">
        <f ca="1">OFFSET('表二（录入表）'!$B$6,COLUMN(内置数据!AH$2),2)</f>
        <v>0</v>
      </c>
      <c r="KE5" s="18">
        <f ca="1">OFFSET('表二（录入表）'!$B$6,COLUMN(内置数据!AI$2),2)</f>
        <v>60</v>
      </c>
      <c r="KF5" s="18">
        <f ca="1">OFFSET('表二（录入表）'!$B$6,COLUMN(内置数据!AJ$2),2)</f>
        <v>301</v>
      </c>
      <c r="KG5" s="18">
        <f ca="1">OFFSET('表二（录入表）'!$B$6,COLUMN(内置数据!AK$2),2)</f>
        <v>0</v>
      </c>
      <c r="KH5" s="18">
        <f ca="1">OFFSET('表二（录入表）'!$B$6,COLUMN(内置数据!AL$2),2)</f>
        <v>0</v>
      </c>
      <c r="KI5" s="18">
        <f ca="1">OFFSET('表二（录入表）'!$B$6,COLUMN(内置数据!AM$2),2)</f>
        <v>1750</v>
      </c>
      <c r="KJ5" s="18">
        <f ca="1">OFFSET('表二（录入表）'!$B$6,COLUMN(内置数据!AN$2),2)</f>
        <v>67</v>
      </c>
      <c r="KK5" s="18">
        <f ca="1">OFFSET('表二（录入表）'!$B$6,COLUMN(内置数据!AO$2),2)</f>
        <v>0</v>
      </c>
      <c r="KL5" s="18">
        <f ca="1">OFFSET('表二（录入表）'!$B$6,COLUMN(内置数据!AP$2),2)</f>
        <v>21</v>
      </c>
      <c r="KM5" s="18">
        <f ca="1">OFFSET('表二（录入表）'!$B$6,COLUMN(内置数据!AQ$2),2)</f>
        <v>0</v>
      </c>
      <c r="KN5" s="18">
        <f ca="1">OFFSET('表二（录入表）'!$B$6,COLUMN(内置数据!AR$2),2)</f>
        <v>0</v>
      </c>
      <c r="KO5" s="18">
        <f ca="1">OFFSET('表二（录入表）'!$B$6,COLUMN(内置数据!AS$2),2)</f>
        <v>0</v>
      </c>
      <c r="KP5" s="18">
        <f ca="1">OFFSET('表二（录入表）'!$B$6,COLUMN(内置数据!AT$2),2)</f>
        <v>0</v>
      </c>
      <c r="KQ5" s="18">
        <f ca="1">OFFSET('表二（录入表）'!$B$6,COLUMN(内置数据!AU$2),2)</f>
        <v>0</v>
      </c>
      <c r="KR5" s="18">
        <f ca="1">OFFSET('表二（录入表）'!$B$6,COLUMN(内置数据!AV$2),2)</f>
        <v>0</v>
      </c>
      <c r="KS5" s="18">
        <f ca="1">OFFSET('表二（录入表）'!$B$6,COLUMN(内置数据!AW$2),2)</f>
        <v>22</v>
      </c>
      <c r="KT5" s="18">
        <f ca="1">OFFSET('表二（录入表）'!$B$6,COLUMN(内置数据!AX$2),2)</f>
        <v>97</v>
      </c>
      <c r="KU5" s="18">
        <f ca="1">OFFSET('表二（录入表）'!$B$6,COLUMN(内置数据!AY$2),2)</f>
        <v>0</v>
      </c>
      <c r="KV5" s="18">
        <f ca="1">OFFSET('表二（录入表）'!$B$6,COLUMN(内置数据!AZ$2),2)</f>
        <v>0</v>
      </c>
      <c r="KW5" s="18">
        <f ca="1">OFFSET('表二（录入表）'!$B$6,COLUMN(内置数据!BA$2),2)</f>
        <v>0</v>
      </c>
      <c r="KX5" s="18">
        <f ca="1">OFFSET('表二（录入表）'!$B$6,COLUMN(内置数据!BB$2),2)</f>
        <v>0</v>
      </c>
      <c r="KY5" s="18">
        <f ca="1">OFFSET('表二（录入表）'!$B$6,COLUMN(内置数据!BC$2),2)</f>
        <v>0</v>
      </c>
      <c r="KZ5" s="18">
        <f ca="1">OFFSET('表二（录入表）'!$B$6,COLUMN(内置数据!BD$2),2)</f>
        <v>128</v>
      </c>
      <c r="LA5" s="18">
        <f ca="1">OFFSET('表二（录入表）'!$B$6,COLUMN(内置数据!BE$2),2)</f>
        <v>0</v>
      </c>
      <c r="LB5" s="18">
        <f ca="1">OFFSET('表二（录入表）'!$B$6,COLUMN(内置数据!BF$2),2)</f>
        <v>0</v>
      </c>
      <c r="LC5" s="18">
        <f ca="1">OFFSET('表二（录入表）'!$B$6,COLUMN(内置数据!BG$2),2)</f>
        <v>57</v>
      </c>
      <c r="LD5" s="18">
        <f ca="1">OFFSET('表二（录入表）'!$B$6,COLUMN(内置数据!BH$2),2)</f>
        <v>19</v>
      </c>
      <c r="LE5" s="18">
        <f ca="1">OFFSET('表二（录入表）'!$B$6,COLUMN(内置数据!BI$2),2)</f>
        <v>0</v>
      </c>
      <c r="LF5" s="18">
        <f ca="1">OFFSET('表二（录入表）'!$B$6,COLUMN(内置数据!BJ$2),2)</f>
        <v>0</v>
      </c>
      <c r="LG5" s="18">
        <f ca="1">OFFSET('表二（录入表）'!$B$6,COLUMN(内置数据!BK$2),2)</f>
        <v>0</v>
      </c>
      <c r="LH5" s="18">
        <f ca="1">OFFSET('表二（录入表）'!$B$6,COLUMN(内置数据!BL$2),2)</f>
        <v>0</v>
      </c>
      <c r="LI5" s="18">
        <f ca="1">OFFSET('表二（录入表）'!$B$6,COLUMN(内置数据!BM$2),2)</f>
        <v>0</v>
      </c>
      <c r="LJ5" s="18">
        <f ca="1">OFFSET('表二（录入表）'!$B$6,COLUMN(内置数据!BN$2),2)</f>
        <v>0</v>
      </c>
      <c r="LK5" s="18">
        <f ca="1">OFFSET('表二（录入表）'!$B$6,COLUMN(内置数据!BO$2),2)</f>
        <v>0</v>
      </c>
      <c r="LL5" s="18">
        <f ca="1">OFFSET('表二（录入表）'!$B$6,COLUMN(内置数据!BP$2),2)</f>
        <v>0</v>
      </c>
      <c r="LM5" s="18">
        <f ca="1">OFFSET('表二（录入表）'!$B$6,COLUMN(内置数据!BQ$2),2)</f>
        <v>380</v>
      </c>
      <c r="LN5" s="18">
        <f ca="1">OFFSET('表二（录入表）'!$B$6,COLUMN(内置数据!BR$2),2)</f>
        <v>256</v>
      </c>
      <c r="LO5" s="18">
        <f ca="1">OFFSET('表二（录入表）'!$B$6,COLUMN(内置数据!BS$2),2)</f>
        <v>0</v>
      </c>
      <c r="LP5" s="18">
        <f ca="1">OFFSET('表二（录入表）'!$B$6,COLUMN(内置数据!BT$2),2)</f>
        <v>0</v>
      </c>
      <c r="LQ5" s="18">
        <f ca="1">OFFSET('表二（录入表）'!$B$6,COLUMN(内置数据!BU$2),2)</f>
        <v>0</v>
      </c>
      <c r="LR5" s="18">
        <f ca="1">OFFSET('表二（录入表）'!$B$6,COLUMN(内置数据!BV$2),2)</f>
        <v>0</v>
      </c>
      <c r="LS5" s="18">
        <f ca="1">OFFSET('表二（录入表）'!$B$6,COLUMN(内置数据!BW$2),2)</f>
        <v>0</v>
      </c>
      <c r="LT5" s="18">
        <f ca="1">OFFSET('表二（录入表）'!$B$6,COLUMN(内置数据!BX$2),2)</f>
        <v>400</v>
      </c>
      <c r="LU5" s="18">
        <f ca="1">OFFSET('表二（录入表）'!$B$6,COLUMN(内置数据!BY$2),2)</f>
        <v>431</v>
      </c>
      <c r="LV5" s="18">
        <f ca="1">OFFSET('表二（录入表）'!$B$6,COLUMN(内置数据!BZ$2),2)</f>
        <v>0</v>
      </c>
      <c r="LW5" s="18">
        <f ca="1">OFFSET('表二（录入表）'!$B$6,COLUMN(内置数据!CA$2),2)</f>
        <v>0</v>
      </c>
      <c r="LX5" s="18">
        <f ca="1">OFFSET('表二（录入表）'!$B$6,COLUMN(内置数据!CB$2),2)</f>
        <v>15</v>
      </c>
      <c r="LY5" s="18">
        <f ca="1">OFFSET('表二（录入表）'!$B$6,COLUMN(内置数据!CC$2),2)</f>
        <v>0</v>
      </c>
      <c r="LZ5" s="18">
        <f ca="1">OFFSET('表二（录入表）'!$B$6,COLUMN(内置数据!CD$2),2)</f>
        <v>0</v>
      </c>
      <c r="MA5" s="18">
        <f ca="1">OFFSET('表二（录入表）'!$B$6,COLUMN(内置数据!CE$2),2)</f>
        <v>0</v>
      </c>
      <c r="MB5" s="18">
        <f ca="1">OFFSET('表二（录入表）'!$B$6,COLUMN(内置数据!CF$2),2)</f>
        <v>227</v>
      </c>
      <c r="MC5" s="18">
        <f ca="1">OFFSET('表二（录入表）'!$B$6,COLUMN(内置数据!CG$2),2)</f>
        <v>0</v>
      </c>
      <c r="MD5" s="18">
        <f ca="1">OFFSET('表二（录入表）'!$B$6,COLUMN(内置数据!CH$2),2)</f>
        <v>0</v>
      </c>
      <c r="ME5" s="18">
        <f ca="1">OFFSET('表二（录入表）'!$B$6,COLUMN(内置数据!CI$2),2)</f>
        <v>0</v>
      </c>
      <c r="MF5" s="18">
        <f ca="1">OFFSET('表二（录入表）'!$B$6,COLUMN(内置数据!CJ$2),2)</f>
        <v>0</v>
      </c>
      <c r="MG5" s="18">
        <f ca="1">OFFSET('表二（录入表）'!$B$6,COLUMN(内置数据!CK$2),2)</f>
        <v>0</v>
      </c>
      <c r="MH5" s="18">
        <f ca="1">OFFSET('表二（录入表）'!$B$6,COLUMN(内置数据!CL$2),2)</f>
        <v>0</v>
      </c>
      <c r="MI5" s="18">
        <f ca="1">OFFSET('表二（录入表）'!$B$6,COLUMN(内置数据!CM$2),2)</f>
        <v>0</v>
      </c>
      <c r="MJ5" s="18">
        <f ca="1">OFFSET('表二（录入表）'!$B$6,COLUMN(内置数据!CN$2),2)</f>
        <v>0</v>
      </c>
      <c r="MK5" s="18">
        <f ca="1">OFFSET('表二（录入表）'!$B$6,COLUMN(内置数据!CO$2),2)</f>
        <v>0</v>
      </c>
      <c r="ML5" s="18">
        <f ca="1">OFFSET('表二（录入表）'!$B$6,COLUMN(内置数据!CP$2),2)</f>
        <v>0</v>
      </c>
      <c r="MM5" s="18">
        <f ca="1">OFFSET('表二（录入表）'!$B$6,COLUMN(内置数据!CQ$2),2)</f>
        <v>0</v>
      </c>
      <c r="MN5" s="18">
        <f ca="1">OFFSET('表二（录入表）'!$B$6,COLUMN(内置数据!CR$2),2)</f>
        <v>0</v>
      </c>
      <c r="MO5" s="18">
        <f ca="1">OFFSET('表二（录入表）'!$B$6,COLUMN(内置数据!CS$2),2)</f>
        <v>114</v>
      </c>
      <c r="MP5" s="18">
        <f ca="1">OFFSET('表二（录入表）'!$B$6,COLUMN(内置数据!CT$2),2)</f>
        <v>0</v>
      </c>
      <c r="MQ5" s="18">
        <f ca="1">OFFSET('表二（录入表）'!$B$6,COLUMN(内置数据!CU$2),2)</f>
        <v>0</v>
      </c>
      <c r="MR5" s="18">
        <f ca="1">OFFSET('表二（录入表）'!$B$6,COLUMN(内置数据!CV$2),2)</f>
        <v>0</v>
      </c>
      <c r="MS5" s="18">
        <f ca="1">OFFSET('表二（录入表）'!$B$6,COLUMN(内置数据!CW$2),2)</f>
        <v>0</v>
      </c>
      <c r="MT5" s="18">
        <f ca="1">OFFSET('表二（录入表）'!$B$6,COLUMN(内置数据!CX$2),2)</f>
        <v>242</v>
      </c>
      <c r="MU5" s="18">
        <f ca="1">OFFSET('表二（录入表）'!$B$6,COLUMN(内置数据!CY$2),2)</f>
        <v>0</v>
      </c>
      <c r="MV5" s="18">
        <f ca="1">OFFSET('表二（录入表）'!$B$6,COLUMN(内置数据!CZ$2),2)</f>
        <v>110</v>
      </c>
      <c r="MW5" s="18">
        <f ca="1">OFFSET('表二（录入表）'!$B$6,COLUMN(内置数据!DA$2),2)</f>
        <v>32</v>
      </c>
      <c r="MX5" s="18">
        <f ca="1">OFFSET('表二（录入表）'!$B$6,COLUMN(内置数据!DB$2),2)</f>
        <v>0</v>
      </c>
      <c r="MY5" s="18">
        <f ca="1">OFFSET('表二（录入表）'!$B$6,COLUMN(内置数据!DC$2),2)</f>
        <v>0</v>
      </c>
      <c r="MZ5" s="18">
        <f ca="1">OFFSET('表二（录入表）'!$B$6,COLUMN(内置数据!DD$2),2)</f>
        <v>44</v>
      </c>
      <c r="NA5" s="18">
        <f ca="1">OFFSET('表二（录入表）'!$B$6,COLUMN(内置数据!DE$2),2)</f>
        <v>0</v>
      </c>
      <c r="NB5" s="18">
        <f ca="1">OFFSET('表二（录入表）'!$B$6,COLUMN(内置数据!DF$2),2)</f>
        <v>0</v>
      </c>
      <c r="NC5" s="18">
        <f ca="1">OFFSET('表二（录入表）'!$B$6,COLUMN(内置数据!DG$2),2)</f>
        <v>0</v>
      </c>
      <c r="ND5" s="18">
        <f ca="1">OFFSET('表二（录入表）'!$B$6,COLUMN(内置数据!DH$2),2)</f>
        <v>58</v>
      </c>
      <c r="NE5" s="18">
        <f ca="1">OFFSET('表二（录入表）'!$B$6,COLUMN(内置数据!DI$2),2)</f>
        <v>250</v>
      </c>
      <c r="NF5" s="18">
        <f ca="1">OFFSET('表二（录入表）'!$B$6,COLUMN(内置数据!DJ$2),2)</f>
        <v>0</v>
      </c>
      <c r="NG5" s="18">
        <f ca="1">OFFSET('表二（录入表）'!$B$6,COLUMN(内置数据!DK$2),2)</f>
        <v>0</v>
      </c>
      <c r="NH5" s="18">
        <f ca="1">OFFSET('表二（录入表）'!$B$6,COLUMN(内置数据!DL$2),2)</f>
        <v>0</v>
      </c>
      <c r="NI5" s="18">
        <f ca="1">OFFSET('表二（录入表）'!$B$6,COLUMN(内置数据!DM$2),2)</f>
        <v>0</v>
      </c>
      <c r="NJ5" s="18">
        <f ca="1">OFFSET('表二（录入表）'!$B$6,COLUMN(内置数据!DN$2),2)</f>
        <v>0</v>
      </c>
      <c r="NK5" s="18">
        <f ca="1">OFFSET('表二（录入表）'!$B$6,COLUMN(内置数据!DO$2),2)</f>
        <v>0</v>
      </c>
      <c r="NL5" s="18">
        <f ca="1">OFFSET('表二（录入表）'!$B$6,COLUMN(内置数据!DP$2),2)</f>
        <v>0</v>
      </c>
      <c r="NM5" s="18">
        <f ca="1">OFFSET('表二（录入表）'!$B$6,COLUMN(内置数据!DQ$2),2)</f>
        <v>0</v>
      </c>
      <c r="NN5" s="18">
        <f ca="1">OFFSET('表二（录入表）'!$B$6,COLUMN(内置数据!DR$2),2)</f>
        <v>0</v>
      </c>
      <c r="NO5" s="18">
        <f ca="1">OFFSET('表二（录入表）'!$B$6,COLUMN(内置数据!DS$2),2)</f>
        <v>0</v>
      </c>
      <c r="NP5" s="18">
        <f ca="1">OFFSET('表二（录入表）'!$B$6,COLUMN(内置数据!DT$2),2)</f>
        <v>0</v>
      </c>
      <c r="NQ5" s="18">
        <f ca="1">OFFSET('表二（录入表）'!$B$6,COLUMN(内置数据!DU$2),2)</f>
        <v>50</v>
      </c>
      <c r="NR5" s="18">
        <f ca="1">OFFSET('表二（录入表）'!$B$6,COLUMN(内置数据!DV$2),2)</f>
        <v>0</v>
      </c>
      <c r="NS5" s="18">
        <f ca="1">OFFSET('表二（录入表）'!$B$6,COLUMN(内置数据!DW$2),2)</f>
        <v>0</v>
      </c>
      <c r="NT5" s="18">
        <f ca="1">OFFSET('表二（录入表）'!$B$6,COLUMN(内置数据!DX$2),2)</f>
        <v>0</v>
      </c>
      <c r="NU5" s="18">
        <f ca="1">OFFSET('表二（录入表）'!$B$6,COLUMN(内置数据!DY$2),2)</f>
        <v>0</v>
      </c>
      <c r="NV5" s="18">
        <f ca="1">OFFSET('表二（录入表）'!$B$6,COLUMN(内置数据!DZ$2),2)</f>
        <v>0</v>
      </c>
      <c r="NW5" s="18">
        <f ca="1">OFFSET('表二（录入表）'!$B$6,COLUMN(内置数据!EA$2),2)</f>
        <v>0</v>
      </c>
      <c r="NX5" s="18">
        <f ca="1">OFFSET('表二（录入表）'!$B$6,COLUMN(内置数据!EB$2),2)</f>
        <v>0</v>
      </c>
      <c r="NY5" s="18">
        <f ca="1">OFFSET('表二（录入表）'!$B$6,COLUMN(内置数据!EC$2),2)</f>
        <v>0</v>
      </c>
      <c r="NZ5" s="18">
        <f ca="1">OFFSET('表二（录入表）'!$B$6,COLUMN(内置数据!ED$2),2)</f>
        <v>0</v>
      </c>
      <c r="OA5" s="18">
        <f ca="1">OFFSET('表二（录入表）'!$B$6,COLUMN(内置数据!EE$2),2)</f>
        <v>0</v>
      </c>
      <c r="OB5" s="18">
        <f ca="1">OFFSET('表二（录入表）'!$B$6,COLUMN(内置数据!EF$2),2)</f>
        <v>0</v>
      </c>
      <c r="OC5" s="18">
        <f ca="1">OFFSET('表二（录入表）'!$B$6,COLUMN(内置数据!EG$2),2)</f>
        <v>0</v>
      </c>
      <c r="OD5" s="18">
        <f ca="1">OFFSET('表二（录入表）'!$B$6,COLUMN(内置数据!EH$2),2)</f>
        <v>0</v>
      </c>
      <c r="OE5" s="18">
        <f ca="1">OFFSET('表二（录入表）'!$B$6,COLUMN(内置数据!EI$2),2)</f>
        <v>9</v>
      </c>
      <c r="OF5" s="18">
        <f ca="1">OFFSET('表二（录入表）'!$B$6,COLUMN(内置数据!EJ$2),2)</f>
        <v>0</v>
      </c>
      <c r="OG5" s="18">
        <f ca="1">OFFSET('表二（录入表）'!$B$6,COLUMN(内置数据!EK$2),2)</f>
        <v>0</v>
      </c>
      <c r="OH5" s="18">
        <f ca="1">OFFSET('表二（录入表）'!$B$6,COLUMN(内置数据!EL$2),2)</f>
        <v>4</v>
      </c>
      <c r="OI5" s="18">
        <f ca="1">OFFSET('表二（录入表）'!$B$6,COLUMN(内置数据!EM$2),2)</f>
        <v>92</v>
      </c>
      <c r="OJ5" s="18">
        <f ca="1">OFFSET('表二（录入表）'!$B$6,COLUMN(内置数据!EN$2),2)</f>
        <v>7</v>
      </c>
      <c r="OK5" s="18">
        <f ca="1">OFFSET('表二（录入表）'!$B$6,COLUMN(内置数据!EO$2),2)</f>
        <v>0</v>
      </c>
      <c r="OL5" s="18">
        <f ca="1">OFFSET('表二（录入表）'!$B$6,COLUMN(内置数据!EP$2),2)</f>
        <v>0</v>
      </c>
      <c r="OM5" s="18">
        <f ca="1">OFFSET('表二（录入表）'!$B$6,COLUMN(内置数据!EQ$2),2)</f>
        <v>0</v>
      </c>
      <c r="ON5" s="18">
        <f ca="1">OFFSET('表二（录入表）'!$B$6,COLUMN(内置数据!ER$2),2)</f>
        <v>0</v>
      </c>
      <c r="OO5" s="18">
        <f ca="1">OFFSET('表二（录入表）'!$B$6,COLUMN(内置数据!ES$2),2)</f>
        <v>104</v>
      </c>
      <c r="OP5" s="18">
        <f ca="1">OFFSET('表二（录入表）'!$B$6,COLUMN(内置数据!ET$2),2)</f>
        <v>133</v>
      </c>
      <c r="OQ5" s="18">
        <f ca="1">OFFSET('表二（录入表）'!$B$6,COLUMN(内置数据!EU$2),2)</f>
        <v>2</v>
      </c>
      <c r="OR5" s="18">
        <f ca="1">OFFSET('表二（录入表）'!$B$6,COLUMN(内置数据!EV$2),2)</f>
        <v>0</v>
      </c>
      <c r="OS5" s="18">
        <f ca="1">OFFSET('表二（录入表）'!$B$6,COLUMN(内置数据!EW$2),2)</f>
        <v>46</v>
      </c>
      <c r="OT5" s="18">
        <f ca="1">OFFSET('表二（录入表）'!$B$6,COLUMN(内置数据!EX$2),2)</f>
        <v>0</v>
      </c>
      <c r="OU5" s="18">
        <f ca="1">OFFSET('表二（录入表）'!$B$6,COLUMN(内置数据!EY$2),2)</f>
        <v>117</v>
      </c>
      <c r="OV5" s="18">
        <f ca="1">OFFSET('表二（录入表）'!$B$6,COLUMN(内置数据!EZ$2),2)</f>
        <v>689</v>
      </c>
      <c r="OW5" s="18">
        <f ca="1">OFFSET('表二（录入表）'!$B$6,COLUMN(内置数据!FA$2),2)</f>
        <v>0</v>
      </c>
      <c r="OX5" s="18">
        <f ca="1">OFFSET('表二（录入表）'!$B$6,COLUMN(内置数据!FB$2),2)</f>
        <v>800</v>
      </c>
      <c r="OY5" s="18">
        <f ca="1">OFFSET('表二（录入表）'!$B$6,COLUMN(内置数据!FC$2),2)</f>
        <v>0</v>
      </c>
      <c r="OZ5" s="18">
        <f ca="1">OFFSET('表二（录入表）'!$B$6,COLUMN(内置数据!FD$2),2)</f>
        <v>79</v>
      </c>
      <c r="PA5" s="18">
        <f ca="1">OFFSET('表二（录入表）'!$B$6,COLUMN(内置数据!FE$2),2)</f>
        <v>358</v>
      </c>
      <c r="PB5" s="18">
        <f ca="1">OFFSET('表二（录入表）'!$B$6,COLUMN(内置数据!FF$2),2)</f>
        <v>363</v>
      </c>
      <c r="PC5" s="18">
        <f ca="1">OFFSET('表二（录入表）'!$B$6,COLUMN(内置数据!FG$2),2)</f>
        <v>0</v>
      </c>
      <c r="PD5" s="18">
        <f ca="1">OFFSET('表二（录入表）'!$B$6,COLUMN(内置数据!FH$2),2)</f>
        <v>129</v>
      </c>
      <c r="PE5" s="18">
        <f ca="1">OFFSET('表二（录入表）'!$B$6,COLUMN(内置数据!FI$2),2)</f>
        <v>0</v>
      </c>
      <c r="PF5" s="18">
        <f ca="1">OFFSET('表二（录入表）'!$B$6,COLUMN(内置数据!FJ$2),2)</f>
        <v>0</v>
      </c>
      <c r="PG5" s="18">
        <f ca="1">OFFSET('表二（录入表）'!$B$6,COLUMN(内置数据!FK$2),2)</f>
        <v>439</v>
      </c>
      <c r="PH5" s="18">
        <f ca="1">OFFSET('表二（录入表）'!$B$6,COLUMN(内置数据!FL$2),2)</f>
        <v>186</v>
      </c>
      <c r="PI5" s="18">
        <f ca="1">OFFSET('表二（录入表）'!$B$6,COLUMN(内置数据!FM$2),2)</f>
        <v>0</v>
      </c>
      <c r="PJ5" s="18">
        <f ca="1">OFFSET('表二（录入表）'!$B$6,COLUMN(内置数据!FN$2),2)</f>
        <v>11</v>
      </c>
      <c r="PK5" s="18">
        <f ca="1">OFFSET('表二（录入表）'!$B$6,COLUMN(内置数据!FO$2),2)</f>
        <v>0</v>
      </c>
      <c r="PL5" s="18">
        <f ca="1">OFFSET('表二（录入表）'!$B$6,COLUMN(内置数据!FP$2),2)</f>
        <v>48</v>
      </c>
      <c r="PM5" s="18">
        <f ca="1">OFFSET('表二（录入表）'!$B$6,COLUMN(内置数据!FQ$2),2)</f>
        <v>67</v>
      </c>
      <c r="PN5" s="18">
        <f ca="1">OFFSET('表二（录入表）'!$B$6,COLUMN(内置数据!FR$2),2)</f>
        <v>187</v>
      </c>
      <c r="PO5" s="18">
        <f ca="1">OFFSET('表二（录入表）'!$B$6,COLUMN(内置数据!FS$2),2)</f>
        <v>0</v>
      </c>
      <c r="PP5" s="18">
        <f ca="1">OFFSET('表二（录入表）'!$B$6,COLUMN(内置数据!FT$2),2)</f>
        <v>0</v>
      </c>
      <c r="PQ5" s="18">
        <f ca="1">OFFSET('表二（录入表）'!$B$6,COLUMN(内置数据!FU$2),2)</f>
        <v>105</v>
      </c>
      <c r="PR5" s="18">
        <f ca="1">OFFSET('表二（录入表）'!$B$6,COLUMN(内置数据!FV$2),2)</f>
        <v>2</v>
      </c>
      <c r="PS5" s="18">
        <f ca="1">OFFSET('表二（录入表）'!$B$6,COLUMN(内置数据!FW$2),2)</f>
        <v>0</v>
      </c>
      <c r="PT5" s="18">
        <f ca="1">OFFSET('表二（录入表）'!$B$6,COLUMN(内置数据!FX$2),2)</f>
        <v>407</v>
      </c>
      <c r="PU5" s="18">
        <f ca="1">OFFSET('表二（录入表）'!$B$6,COLUMN(内置数据!FY$2),2)</f>
        <v>0</v>
      </c>
      <c r="PV5" s="18">
        <f ca="1">OFFSET('表二（录入表）'!$B$6,COLUMN(内置数据!FZ$2),2)</f>
        <v>0</v>
      </c>
      <c r="PW5" s="18">
        <f ca="1">OFFSET('表二（录入表）'!$B$6,COLUMN(内置数据!GA$2),2)</f>
        <v>0</v>
      </c>
      <c r="PX5" s="18">
        <f ca="1">OFFSET('表二（录入表）'!$B$6,COLUMN(内置数据!GB$2),2)</f>
        <v>0</v>
      </c>
      <c r="PY5" s="18">
        <f ca="1">OFFSET('表二（录入表）'!$B$6,COLUMN(内置数据!GC$2),2)</f>
        <v>0</v>
      </c>
      <c r="PZ5" s="18">
        <f ca="1">OFFSET('表二（录入表）'!$B$6,COLUMN(内置数据!GD$2),2)</f>
        <v>111</v>
      </c>
      <c r="QA5" s="18">
        <f ca="1">OFFSET('表二（录入表）'!$B$6,COLUMN(内置数据!GE$2),2)</f>
        <v>0</v>
      </c>
      <c r="QB5" s="18">
        <f ca="1">OFFSET('表二（录入表）'!$B$6,COLUMN(内置数据!GF$2),2)</f>
        <v>0</v>
      </c>
      <c r="QC5" s="18">
        <f ca="1">OFFSET('表二（录入表）'!$B$6,COLUMN(内置数据!GG$2),2)</f>
        <v>0</v>
      </c>
      <c r="QD5" s="18">
        <f ca="1">OFFSET('表二（录入表）'!$B$6,COLUMN(内置数据!GH$2),2)</f>
        <v>88</v>
      </c>
      <c r="QE5" s="18">
        <f ca="1">OFFSET('表二（录入表）'!$B$6,COLUMN(内置数据!GI$2),2)</f>
        <v>0</v>
      </c>
      <c r="QF5" s="18">
        <f ca="1">OFFSET('表二（录入表）'!$B$6,COLUMN(内置数据!GJ$2),2)</f>
        <v>0</v>
      </c>
      <c r="QG5" s="18">
        <f ca="1">OFFSET('表二（录入表）'!$B$6,COLUMN(内置数据!GK$2),2)</f>
        <v>0</v>
      </c>
      <c r="QH5" s="18">
        <f ca="1">OFFSET('表二（录入表）'!$B$6,COLUMN(内置数据!GL$2),2)</f>
        <v>0</v>
      </c>
      <c r="QI5" s="18">
        <f ca="1">OFFSET('表二（录入表）'!$B$6,COLUMN(内置数据!GM$2),2)</f>
        <v>0</v>
      </c>
      <c r="QJ5" s="18">
        <f ca="1">OFFSET('表二（录入表）'!$B$6,COLUMN(内置数据!GN$2),2)</f>
        <v>0</v>
      </c>
      <c r="QK5" s="18">
        <f ca="1">OFFSET('表二（录入表）'!$B$6,COLUMN(内置数据!GO$2),2)</f>
        <v>97</v>
      </c>
      <c r="QL5" s="18">
        <f ca="1">OFFSET('表二（录入表）'!$B$6,COLUMN(内置数据!GP$2),2)</f>
        <v>0</v>
      </c>
      <c r="QM5" s="18">
        <f ca="1">OFFSET('表二（录入表）'!$B$6,COLUMN(内置数据!GQ$2),2)</f>
        <v>0</v>
      </c>
      <c r="QN5" s="18">
        <f ca="1">OFFSET('表二（录入表）'!$B$6,COLUMN(内置数据!GR$2),2)</f>
        <v>0</v>
      </c>
      <c r="QO5" s="18">
        <f ca="1">OFFSET('表二（录入表）'!$B$6,COLUMN(内置数据!GS$2),2)</f>
        <v>12</v>
      </c>
      <c r="QP5" s="18">
        <f ca="1">OFFSET('表二（录入表）'!$B$6,COLUMN(内置数据!GT$2),2)</f>
        <v>0</v>
      </c>
      <c r="QQ5" s="18">
        <f ca="1">OFFSET('表二（录入表）'!$B$6,COLUMN(内置数据!GU$2),2)</f>
        <v>0</v>
      </c>
      <c r="QR5" s="18">
        <f ca="1">OFFSET('表二（录入表）'!$B$6,COLUMN(内置数据!GV$2),2)</f>
        <v>4</v>
      </c>
      <c r="QS5" s="18">
        <f ca="1">OFFSET('表二（录入表）'!$B$6,COLUMN(内置数据!GW$2),2)</f>
        <v>0</v>
      </c>
      <c r="QT5" s="18">
        <f ca="1">OFFSET('表二（录入表）'!$B$6,COLUMN(内置数据!GX$2),2)</f>
        <v>0</v>
      </c>
      <c r="QU5" s="18">
        <f ca="1">OFFSET('表二（录入表）'!$B$6,COLUMN(内置数据!GY$2),2)</f>
        <v>27</v>
      </c>
      <c r="QV5" s="18">
        <f ca="1">OFFSET('表二（录入表）'!$B$6,COLUMN(内置数据!GZ$2),2)</f>
        <v>0</v>
      </c>
      <c r="QW5" s="18">
        <f ca="1">OFFSET('表二（录入表）'!$B$6,COLUMN(内置数据!HA$2),2)</f>
        <v>0</v>
      </c>
      <c r="QX5" s="18">
        <f ca="1">OFFSET('表二（录入表）'!$B$6,COLUMN(内置数据!HB$2),2)</f>
        <v>0</v>
      </c>
      <c r="QY5" s="18">
        <f ca="1">OFFSET('表二（录入表）'!$B$6,COLUMN(内置数据!HC$2),2)</f>
        <v>0</v>
      </c>
      <c r="QZ5" s="18">
        <f ca="1">OFFSET('表二（录入表）'!$B$6,COLUMN(内置数据!HD$2),2)</f>
        <v>0</v>
      </c>
      <c r="RA5" s="18">
        <f ca="1">OFFSET('表二（录入表）'!$B$6,COLUMN(内置数据!HE$2),2)</f>
        <v>0</v>
      </c>
      <c r="RB5" s="18">
        <f ca="1">OFFSET('表二（录入表）'!$B$6,COLUMN(内置数据!HF$2),2)</f>
        <v>0</v>
      </c>
      <c r="RC5" s="18">
        <f ca="1">OFFSET('表二（录入表）'!$B$6,COLUMN(内置数据!HG$2),2)</f>
        <v>0</v>
      </c>
      <c r="RD5" s="18">
        <f ca="1">OFFSET('表二（录入表）'!$B$6,COLUMN(内置数据!HH$2),2)</f>
        <v>30</v>
      </c>
      <c r="RE5" s="18">
        <f ca="1">OFFSET('表二（录入表）'!$B$6,COLUMN(内置数据!HI$2),2)</f>
        <v>0</v>
      </c>
      <c r="RF5" s="18">
        <f ca="1">OFFSET('表二（录入表）'!$B$6,COLUMN(内置数据!HJ$2),2)</f>
        <v>0</v>
      </c>
      <c r="RG5" s="18">
        <f ca="1">OFFSET('表二（录入表）'!$B$6,COLUMN(内置数据!HK$2),2)</f>
        <v>41</v>
      </c>
      <c r="RH5" s="18">
        <f ca="1">OFFSET('表二（录入表）'!$B$6,COLUMN(内置数据!HL$2),2)</f>
        <v>0</v>
      </c>
      <c r="RI5" s="18">
        <f ca="1">OFFSET('表二（录入表）'!$B$6,COLUMN(内置数据!HM$2),2)</f>
        <v>471</v>
      </c>
      <c r="RJ5" s="18">
        <f ca="1">OFFSET('表二（录入表）'!$B$6,COLUMN(内置数据!HN$2),2)</f>
        <v>0</v>
      </c>
      <c r="RK5" s="18">
        <f ca="1">OFFSET('表二（录入表）'!$B$6,COLUMN(内置数据!HO$2),2)</f>
        <v>0</v>
      </c>
      <c r="RL5" s="18">
        <f ca="1">OFFSET('表二（录入表）'!$B$6,COLUMN(内置数据!HP$2),2)</f>
        <v>0</v>
      </c>
      <c r="RM5" s="18">
        <f ca="1">OFFSET('表二（录入表）'!$B$6,COLUMN(内置数据!HQ$2),2)</f>
        <v>0</v>
      </c>
      <c r="RN5" s="18">
        <f ca="1">OFFSET('表二（录入表）'!$B$6,COLUMN(内置数据!HR$2),2)</f>
        <v>0</v>
      </c>
      <c r="RO5" s="18">
        <f ca="1">OFFSET('表二（录入表）'!$B$6,COLUMN(内置数据!HS$2),2)</f>
        <v>0</v>
      </c>
      <c r="RP5" s="18">
        <f ca="1">OFFSET('表二（录入表）'!$B$6,COLUMN(内置数据!HT$2),2)</f>
        <v>6538</v>
      </c>
      <c r="RQ5" s="18">
        <f ca="1">OFFSET('表二（录入表）'!$B$6,COLUMN(内置数据!HU$2),2)</f>
        <v>0</v>
      </c>
      <c r="RR5" s="18">
        <f ca="1">OFFSET('表二（录入表）'!$B$6,COLUMN(内置数据!HV$2),2)</f>
        <v>0</v>
      </c>
      <c r="RS5" s="18">
        <f ca="1">OFFSET('表二（录入表）'!$B$6,COLUMN(内置数据!HW$2),2)</f>
        <v>0</v>
      </c>
      <c r="RT5" s="18">
        <f ca="1">OFFSET('表二（录入表）'!$B$6,COLUMN(内置数据!HX$2),2)</f>
        <v>0</v>
      </c>
      <c r="RU5" s="18">
        <f ca="1">OFFSET('表二（录入表）'!$B$6,COLUMN(内置数据!HY$2),2)</f>
        <v>0</v>
      </c>
      <c r="RV5" s="18">
        <f ca="1">OFFSET('表二（录入表）'!$B$6,COLUMN(内置数据!HZ$2),2)</f>
        <v>0</v>
      </c>
      <c r="RW5" s="18">
        <f ca="1">OFFSET('表二（录入表）'!$B$6,COLUMN(内置数据!IA$2),2)</f>
        <v>0</v>
      </c>
      <c r="RX5" s="18">
        <f ca="1">OFFSET('表二（录入表）'!$B$6,COLUMN(内置数据!IB$2),2)</f>
        <v>0</v>
      </c>
      <c r="RY5" s="18">
        <f ca="1">OFFSET('表二（录入表）'!$B$6,COLUMN(内置数据!IC$2),2)</f>
        <v>0</v>
      </c>
      <c r="RZ5" s="18">
        <f ca="1">OFFSET('表二（录入表）'!$B$6,COLUMN(内置数据!ID$2),2)</f>
        <v>0</v>
      </c>
      <c r="SA5" s="18">
        <f ca="1">OFFSET('表二（录入表）'!$B$6,COLUMN(内置数据!IE$2),2)</f>
        <v>0</v>
      </c>
      <c r="SB5" s="18">
        <f ca="1">OFFSET('表二（录入表）'!$B$6,COLUMN(内置数据!IF$2),2)</f>
        <v>0</v>
      </c>
      <c r="SC5" s="18">
        <f ca="1">OFFSET('表二（录入表）'!$B$6,COLUMN(内置数据!IG$2),2)</f>
        <v>0</v>
      </c>
      <c r="SD5" s="18">
        <f ca="1">OFFSET('表二（录入表）'!$B$6,COLUMN(内置数据!IH$2),2)</f>
        <v>0</v>
      </c>
      <c r="SE5" s="18">
        <f ca="1">OFFSET('表二（录入表）'!$B$6,COLUMN(内置数据!II$2),2)</f>
        <v>0</v>
      </c>
      <c r="SF5" s="18">
        <f ca="1">OFFSET('表二（录入表）'!$B$6,COLUMN(内置数据!IJ$2),2)</f>
        <v>0</v>
      </c>
      <c r="SG5" s="18">
        <f ca="1">OFFSET('表二（录入表）'!$B$6,COLUMN(内置数据!IK$2),2)</f>
        <v>0</v>
      </c>
      <c r="SH5" s="18">
        <f ca="1">OFFSET('表二（录入表）'!$B$6,COLUMN(内置数据!IL$2),2)</f>
        <v>0</v>
      </c>
      <c r="SI5" s="18">
        <f ca="1">OFFSET('表二（录入表）'!$B$6,COLUMN(内置数据!IM$2),2)</f>
        <v>0</v>
      </c>
      <c r="SJ5" s="18">
        <f ca="1">OFFSET('表二（录入表）'!$B$6,COLUMN(内置数据!IN$2),2)</f>
        <v>0</v>
      </c>
      <c r="SK5" s="18">
        <f ca="1">OFFSET('表二（录入表）'!$B$6,COLUMN(内置数据!IO$2),2)</f>
        <v>0</v>
      </c>
      <c r="SL5" s="18">
        <f ca="1">OFFSET('表二（录入表）'!$B$6,COLUMN(内置数据!IP$2),2)</f>
        <v>0</v>
      </c>
      <c r="SM5" s="18">
        <f ca="1">OFFSET('表二（录入表）'!$B$6,COLUMN(内置数据!IQ$2),2)</f>
        <v>0</v>
      </c>
      <c r="SN5" s="18">
        <f ca="1">OFFSET('表二（录入表）'!$B$6,COLUMN(内置数据!IR$2),2)</f>
        <v>0</v>
      </c>
      <c r="SO5" s="18">
        <f ca="1">OFFSET('表二（录入表）'!$B$6,COLUMN(内置数据!IS$2),2)</f>
        <v>0</v>
      </c>
      <c r="SP5" s="18">
        <f ca="1">OFFSET('表二（录入表）'!$B$6,COLUMN(内置数据!IT$2),2)</f>
        <v>0</v>
      </c>
      <c r="SQ5" s="18">
        <f ca="1">OFFSET('表二（录入表）'!$B$6,COLUMN(内置数据!IU$2),2)</f>
        <v>0</v>
      </c>
      <c r="SR5" s="18">
        <f ca="1">OFFSET('表二（录入表）'!$B$6,COLUMN(内置数据!IV$2),2)</f>
        <v>0</v>
      </c>
      <c r="SS5" s="18">
        <f ca="1">OFFSET('表二（录入表）'!$B$6,COLUMN(内置数据!IW$2),2)</f>
        <v>0</v>
      </c>
      <c r="ST5" s="18">
        <f ca="1">OFFSET('表二（录入表）'!$B$6,COLUMN(内置数据!IX$2),2)</f>
        <v>0</v>
      </c>
      <c r="SU5" s="18">
        <f ca="1">OFFSET('表二（录入表）'!$B$6,COLUMN(内置数据!IY$2),2)</f>
        <v>0</v>
      </c>
      <c r="SV5" s="18">
        <f ca="1">OFFSET('表二（录入表）'!$B$6,COLUMN(内置数据!IZ$2),2)</f>
        <v>0</v>
      </c>
      <c r="SW5" s="18">
        <f ca="1">OFFSET('表二（录入表）'!$B$6,COLUMN(内置数据!JA$2),2)</f>
        <v>0</v>
      </c>
      <c r="SX5" s="18">
        <f ca="1">OFFSET('表二（录入表）'!$B$6,COLUMN(内置数据!JB$2),2)</f>
        <v>0</v>
      </c>
      <c r="SY5" s="18">
        <f ca="1">OFFSET('表二（录入表）'!$B$6,COLUMN(内置数据!JC$2),2)</f>
        <v>0</v>
      </c>
      <c r="SZ5" s="18">
        <f ca="1">OFFSET('表二（录入表）'!$B$6,COLUMN(内置数据!JD$2),2)</f>
        <v>0</v>
      </c>
      <c r="TA5" s="18">
        <f ca="1">OFFSET('表二（录入表）'!$B$6,COLUMN(内置数据!JE$2),2)</f>
        <v>0</v>
      </c>
      <c r="TB5" s="18">
        <f ca="1">OFFSET('表二（录入表）'!$B$6,COLUMN(内置数据!JF$2),2)</f>
        <v>0</v>
      </c>
      <c r="TC5" s="18">
        <f ca="1">OFFSET('表二（录入表）'!$B$6,COLUMN(内置数据!JG$2),2)</f>
        <v>0</v>
      </c>
      <c r="TD5" s="18">
        <f ca="1">OFFSET('表二（录入表）'!$B$6,COLUMN(内置数据!JH$2),2)</f>
        <v>33</v>
      </c>
      <c r="TE5" s="18">
        <f ca="1">OFFSET('表二（录入表）'!$B$6,COLUMN(内置数据!JI$2),2)</f>
        <v>0</v>
      </c>
      <c r="TF5" s="18">
        <f ca="1">OFFSET('表二（录入表）'!$B$6,COLUMN(内置数据!JJ$2),2)</f>
        <v>0</v>
      </c>
      <c r="TG5" s="18">
        <f ca="1">OFFSET('表二（录入表）'!$B$6,COLUMN(内置数据!JK$2),2)</f>
        <v>0</v>
      </c>
      <c r="TH5" s="18">
        <f ca="1">OFFSET('表二（录入表）'!$B$6,COLUMN(内置数据!JL$2),2)</f>
        <v>0</v>
      </c>
      <c r="TI5" s="18">
        <f ca="1">OFFSET('表二（录入表）'!$B$6,COLUMN(内置数据!JM$2),2)</f>
        <v>0</v>
      </c>
      <c r="TJ5" s="18">
        <f ca="1">OFFSET('表二（录入表）'!$B$6,COLUMN(内置数据!JN$2),2)</f>
        <v>42</v>
      </c>
      <c r="TK5" s="18">
        <f ca="1">OFFSET('表二（录入表）'!$B$6,COLUMN(内置数据!JO$2),2)</f>
        <v>10</v>
      </c>
      <c r="TL5" s="18">
        <f ca="1">OFFSET('表二（录入表）'!$B$6,COLUMN(内置数据!JP$2),2)</f>
        <v>0</v>
      </c>
      <c r="TM5" s="18">
        <f ca="1">OFFSET('表二（录入表）'!$B$6,COLUMN(内置数据!JQ$2),2)</f>
        <v>88</v>
      </c>
      <c r="TN5" s="18">
        <f ca="1">OFFSET('表二（录入表）'!$B$6,COLUMN(内置数据!JR$2),2)</f>
        <v>1</v>
      </c>
      <c r="TO5" s="18">
        <f ca="1">OFFSET('表二（录入表）'!$B$6,COLUMN(内置数据!JS$2),2)</f>
        <v>0</v>
      </c>
      <c r="TP5" s="18">
        <f ca="1">OFFSET('表二（录入表）'!$B$6,COLUMN(内置数据!JT$2),2)</f>
        <v>8</v>
      </c>
      <c r="TQ5" s="18">
        <f ca="1">OFFSET('表二（录入表）'!$B$6,COLUMN(内置数据!JU$2),2)</f>
        <v>0</v>
      </c>
      <c r="TR5" s="18">
        <f ca="1">OFFSET('表二（录入表）'!$B$6,COLUMN(内置数据!JV$2),2)</f>
        <v>0</v>
      </c>
      <c r="TS5" s="18">
        <f ca="1">OFFSET('表二（录入表）'!$B$6,COLUMN(内置数据!JW$2),2)</f>
        <v>0</v>
      </c>
      <c r="TT5" s="18">
        <f ca="1">OFFSET('表二（录入表）'!$B$6,COLUMN(内置数据!JX$2),2)</f>
        <v>0</v>
      </c>
      <c r="TU5" s="18">
        <f ca="1">OFFSET('表二（录入表）'!$B$6,COLUMN(内置数据!JY$2),2)</f>
        <v>0</v>
      </c>
      <c r="TV5" s="18">
        <f ca="1">OFFSET('表二（录入表）'!$B$6,COLUMN(内置数据!JZ$2),2)</f>
        <v>0</v>
      </c>
      <c r="TW5" s="18">
        <f ca="1">OFFSET('表二（录入表）'!$B$6,COLUMN(内置数据!KA$2),2)</f>
        <v>0</v>
      </c>
      <c r="TX5" s="18">
        <f ca="1">OFFSET('表二（录入表）'!$B$6,COLUMN(内置数据!KB$2),2)</f>
        <v>0</v>
      </c>
      <c r="TY5" s="18">
        <f ca="1">OFFSET('表二（录入表）'!$B$6,COLUMN(内置数据!KC$2),2)</f>
        <v>0</v>
      </c>
      <c r="TZ5" s="18">
        <f ca="1">OFFSET('表二（录入表）'!$B$6,COLUMN(内置数据!KD$2),2)</f>
        <v>5</v>
      </c>
      <c r="UA5" s="18">
        <f ca="1">OFFSET('表二（录入表）'!$B$6,COLUMN(内置数据!KE$2),2)</f>
        <v>0</v>
      </c>
      <c r="UB5" s="18">
        <f ca="1">OFFSET('表二（录入表）'!$B$6,COLUMN(内置数据!KF$2),2)</f>
        <v>0</v>
      </c>
      <c r="UC5" s="18">
        <f ca="1">OFFSET('表二（录入表）'!$B$6,COLUMN(内置数据!KG$2),2)</f>
        <v>0</v>
      </c>
      <c r="UD5" s="18">
        <f ca="1">OFFSET('表二（录入表）'!$B$6,COLUMN(内置数据!KH$2),2)</f>
        <v>0</v>
      </c>
      <c r="UE5" s="18">
        <f ca="1">OFFSET('表二（录入表）'!$B$6,COLUMN(内置数据!KI$2),2)</f>
        <v>0</v>
      </c>
      <c r="UF5" s="18">
        <f ca="1">OFFSET('表二（录入表）'!$B$6,COLUMN(内置数据!KJ$2),2)</f>
        <v>69</v>
      </c>
      <c r="UG5" s="18">
        <f ca="1">OFFSET('表二（录入表）'!$B$6,COLUMN(内置数据!KK$2),2)</f>
        <v>9</v>
      </c>
      <c r="UH5" s="18">
        <f ca="1">OFFSET('表二（录入表）'!$B$6,COLUMN(内置数据!KL$2),2)</f>
        <v>0</v>
      </c>
      <c r="UI5" s="18">
        <f ca="1">OFFSET('表二（录入表）'!$B$6,COLUMN(内置数据!KM$2),2)</f>
        <v>0</v>
      </c>
      <c r="UJ5" s="18">
        <f ca="1">OFFSET('表二（录入表）'!$B$6,COLUMN(内置数据!KN$2),2)</f>
        <v>0</v>
      </c>
      <c r="UK5" s="18">
        <f ca="1">OFFSET('表二（录入表）'!$B$6,COLUMN(内置数据!KO$2),2)</f>
        <v>0</v>
      </c>
      <c r="UL5" s="18">
        <f ca="1">OFFSET('表二（录入表）'!$B$6,COLUMN(内置数据!KP$2),2)</f>
        <v>0</v>
      </c>
      <c r="UM5" s="18">
        <f ca="1">OFFSET('表二（录入表）'!$B$6,COLUMN(内置数据!KQ$2),2)</f>
        <v>0</v>
      </c>
      <c r="UN5" s="18">
        <f ca="1">OFFSET('表二（录入表）'!$B$6,COLUMN(内置数据!KR$2),2)</f>
        <v>118</v>
      </c>
      <c r="UO5" s="18">
        <f ca="1">OFFSET('表二（录入表）'!$B$6,COLUMN(内置数据!KS$2),2)</f>
        <v>851</v>
      </c>
      <c r="UP5" s="18">
        <f ca="1">OFFSET('表二（录入表）'!$B$6,COLUMN(内置数据!KT$2),2)</f>
        <v>0</v>
      </c>
      <c r="UQ5" s="18">
        <f ca="1">OFFSET('表二（录入表）'!$B$6,COLUMN(内置数据!KU$2),2)</f>
        <v>0</v>
      </c>
      <c r="UR5" s="18">
        <f ca="1">OFFSET('表二（录入表）'!$B$6,COLUMN(内置数据!KV$2),2)</f>
        <v>33</v>
      </c>
      <c r="US5" s="18">
        <f ca="1">OFFSET('表二（录入表）'!$B$6,COLUMN(内置数据!KW$2),2)</f>
        <v>0</v>
      </c>
      <c r="UT5" s="18">
        <f ca="1">OFFSET('表二（录入表）'!$B$6,COLUMN(内置数据!KX$2),2)</f>
        <v>0</v>
      </c>
      <c r="UU5" s="18">
        <f ca="1">OFFSET('表二（录入表）'!$B$6,COLUMN(内置数据!KY$2),2)</f>
        <v>35</v>
      </c>
      <c r="UV5" s="18">
        <f ca="1">OFFSET('表二（录入表）'!$B$6,COLUMN(内置数据!KZ$2),2)</f>
        <v>0</v>
      </c>
      <c r="UW5" s="18">
        <f ca="1">OFFSET('表二（录入表）'!$B$6,COLUMN(内置数据!LA$2),2)</f>
        <v>39</v>
      </c>
      <c r="UX5" s="18">
        <f ca="1">OFFSET('表二（录入表）'!$B$6,COLUMN(内置数据!LB$2),2)</f>
        <v>0</v>
      </c>
      <c r="UY5" s="18">
        <f ca="1">OFFSET('表二（录入表）'!$B$6,COLUMN(内置数据!LC$2),2)</f>
        <v>0</v>
      </c>
      <c r="UZ5" s="18">
        <f ca="1">OFFSET('表二（录入表）'!$B$6,COLUMN(内置数据!LD$2),2)</f>
        <v>0</v>
      </c>
      <c r="VA5" s="18">
        <f ca="1">OFFSET('表二（录入表）'!$B$6,COLUMN(内置数据!LE$2),2)</f>
        <v>417</v>
      </c>
      <c r="VB5" s="18">
        <f ca="1">OFFSET('表二（录入表）'!$B$6,COLUMN(内置数据!LF$2),2)</f>
        <v>0</v>
      </c>
      <c r="VC5" s="18">
        <f ca="1">OFFSET('表二（录入表）'!$B$6,COLUMN(内置数据!LG$2),2)</f>
        <v>0</v>
      </c>
      <c r="VD5" s="18">
        <f ca="1">OFFSET('表二（录入表）'!$B$6,COLUMN(内置数据!LH$2),2)</f>
        <v>0</v>
      </c>
      <c r="VE5" s="18">
        <f ca="1">OFFSET('表二（录入表）'!$B$6,COLUMN(内置数据!LI$2),2)</f>
        <v>0</v>
      </c>
      <c r="VF5" s="18">
        <f ca="1">OFFSET('表二（录入表）'!$B$6,COLUMN(内置数据!LJ$2),2)</f>
        <v>0</v>
      </c>
      <c r="VG5" s="18">
        <f ca="1">OFFSET('表二（录入表）'!$B$6,COLUMN(内置数据!LK$2),2)</f>
        <v>0</v>
      </c>
      <c r="VH5" s="18">
        <f ca="1">OFFSET('表二（录入表）'!$B$6,COLUMN(内置数据!LL$2),2)</f>
        <v>0</v>
      </c>
      <c r="VI5" s="18">
        <f ca="1">OFFSET('表二（录入表）'!$B$6,COLUMN(内置数据!LM$2),2)</f>
        <v>0</v>
      </c>
      <c r="VJ5" s="18">
        <f ca="1">OFFSET('表二（录入表）'!$B$6,COLUMN(内置数据!LN$2),2)</f>
        <v>0</v>
      </c>
      <c r="VK5" s="18">
        <f ca="1">OFFSET('表二（录入表）'!$B$6,COLUMN(内置数据!LO$2),2)</f>
        <v>0</v>
      </c>
      <c r="VL5" s="18">
        <f ca="1">OFFSET('表二（录入表）'!$B$6,COLUMN(内置数据!LP$2),2)</f>
        <v>0</v>
      </c>
      <c r="VM5" s="18">
        <f ca="1">OFFSET('表二（录入表）'!$B$6,COLUMN(内置数据!LQ$2),2)</f>
        <v>0</v>
      </c>
      <c r="VN5" s="18">
        <f ca="1">OFFSET('表二（录入表）'!$B$6,COLUMN(内置数据!LR$2),2)</f>
        <v>0</v>
      </c>
      <c r="VO5" s="18">
        <f ca="1">OFFSET('表二（录入表）'!$B$6,COLUMN(内置数据!LS$2),2)</f>
        <v>0</v>
      </c>
      <c r="VP5" s="18">
        <f ca="1">OFFSET('表二（录入表）'!$B$6,COLUMN(内置数据!LT$2),2)</f>
        <v>0</v>
      </c>
      <c r="VQ5" s="18">
        <f ca="1">OFFSET('表二（录入表）'!$B$6,COLUMN(内置数据!LU$2),2)</f>
        <v>0</v>
      </c>
      <c r="VR5" s="18">
        <f ca="1">OFFSET('表二（录入表）'!$B$6,COLUMN(内置数据!LV$2),2)</f>
        <v>0</v>
      </c>
      <c r="VS5" s="18">
        <f ca="1">OFFSET('表二（录入表）'!$B$6,COLUMN(内置数据!LW$2),2)</f>
        <v>0</v>
      </c>
      <c r="VT5" s="18">
        <f ca="1">OFFSET('表二（录入表）'!$B$6,COLUMN(内置数据!LX$2),2)</f>
        <v>0</v>
      </c>
      <c r="VU5" s="18">
        <f ca="1">OFFSET('表二（录入表）'!$B$6,COLUMN(内置数据!LY$2),2)</f>
        <v>0</v>
      </c>
      <c r="VV5" s="18">
        <f ca="1">OFFSET('表二（录入表）'!$B$6,COLUMN(内置数据!LZ$2),2)</f>
        <v>0</v>
      </c>
      <c r="VW5" s="18">
        <f ca="1">OFFSET('表二（录入表）'!$B$6,COLUMN(内置数据!MA$2),2)</f>
        <v>0</v>
      </c>
      <c r="VX5" s="18">
        <f ca="1">OFFSET('表二（录入表）'!$B$6,COLUMN(内置数据!MB$2),2)</f>
        <v>0</v>
      </c>
      <c r="VY5" s="18">
        <f ca="1">OFFSET('表二（录入表）'!$B$6,COLUMN(内置数据!MC$2),2)</f>
        <v>0</v>
      </c>
      <c r="VZ5" s="18">
        <f ca="1">OFFSET('表二（录入表）'!$B$6,COLUMN(内置数据!MD$2),2)</f>
        <v>4</v>
      </c>
      <c r="WA5" s="18">
        <f ca="1">OFFSET('表二（录入表）'!$B$6,COLUMN(内置数据!ME$2),2)</f>
        <v>0</v>
      </c>
      <c r="WB5" s="18">
        <f ca="1">OFFSET('表二（录入表）'!$B$6,COLUMN(内置数据!MF$2),2)</f>
        <v>0</v>
      </c>
      <c r="WC5" s="18">
        <f ca="1">OFFSET('表二（录入表）'!$B$6,COLUMN(内置数据!MG$2),2)</f>
        <v>0</v>
      </c>
      <c r="WD5" s="18">
        <f ca="1">OFFSET('表二（录入表）'!$B$6,COLUMN(内置数据!MH$2),2)</f>
        <v>0</v>
      </c>
      <c r="WE5" s="18">
        <f ca="1">OFFSET('表二（录入表）'!$B$6,COLUMN(内置数据!MI$2),2)</f>
        <v>0</v>
      </c>
      <c r="WF5" s="18">
        <f ca="1">OFFSET('表二（录入表）'!$B$6,COLUMN(内置数据!MJ$2),2)</f>
        <v>32</v>
      </c>
      <c r="WG5" s="18">
        <f ca="1">OFFSET('表二（录入表）'!$B$6,COLUMN(内置数据!MK$2),2)</f>
        <v>3930</v>
      </c>
      <c r="WH5" s="18">
        <f ca="1">OFFSET('表二（录入表）'!$B$6,COLUMN(内置数据!ML$2),2)</f>
        <v>554</v>
      </c>
      <c r="WI5" s="18">
        <f ca="1">OFFSET('表二（录入表）'!$B$6,COLUMN(内置数据!MM$2),2)</f>
        <v>0</v>
      </c>
      <c r="WJ5" s="18">
        <f ca="1">OFFSET('表二（录入表）'!$B$6,COLUMN(内置数据!MN$2),2)</f>
        <v>118</v>
      </c>
      <c r="WK5" s="18">
        <f ca="1">OFFSET('表二（录入表）'!$B$6,COLUMN(内置数据!MO$2),2)</f>
        <v>1162</v>
      </c>
      <c r="WL5" s="18">
        <f ca="1">OFFSET('表二（录入表）'!$B$6,COLUMN(内置数据!MP$2),2)</f>
        <v>2865</v>
      </c>
      <c r="WM5" s="18">
        <f ca="1">OFFSET('表二（录入表）'!$B$6,COLUMN(内置数据!MQ$2),2)</f>
        <v>39114</v>
      </c>
      <c r="WN5" s="18">
        <f ca="1">OFFSET('表二（录入表）'!$B$6,COLUMN(内置数据!MR$2),2)</f>
        <v>39970</v>
      </c>
      <c r="WO5" s="18">
        <f ca="1">OFFSET('表二（录入表）'!$B$6,COLUMN(内置数据!MS$2),2)</f>
        <v>21917</v>
      </c>
      <c r="WP5" s="18">
        <f ca="1">OFFSET('表二（录入表）'!$B$6,COLUMN(内置数据!MT$2),2)</f>
        <v>14</v>
      </c>
      <c r="WQ5" s="18">
        <f ca="1">OFFSET('表二（录入表）'!$B$6,COLUMN(内置数据!MU$2),2)</f>
        <v>16025</v>
      </c>
      <c r="WR5" s="18">
        <f ca="1">OFFSET('表二（录入表）'!$B$6,COLUMN(内置数据!MV$2),2)</f>
        <v>0</v>
      </c>
      <c r="WS5" s="18">
        <f ca="1">OFFSET('表二（录入表）'!$B$6,COLUMN(内置数据!MW$2),2)</f>
        <v>2828</v>
      </c>
      <c r="WT5" s="18">
        <f ca="1">OFFSET('表二（录入表）'!$B$6,COLUMN(内置数据!MX$2),2)</f>
        <v>0</v>
      </c>
      <c r="WU5" s="18">
        <f ca="1">OFFSET('表二（录入表）'!$B$6,COLUMN(内置数据!MY$2),2)</f>
        <v>0</v>
      </c>
      <c r="WV5" s="18">
        <f ca="1">OFFSET('表二（录入表）'!$B$6,COLUMN(内置数据!MZ$2),2)</f>
        <v>60</v>
      </c>
      <c r="WW5" s="18">
        <f ca="1">OFFSET('表二（录入表）'!$B$6,COLUMN(内置数据!NA$2),2)</f>
        <v>0</v>
      </c>
      <c r="WX5" s="18">
        <f ca="1">OFFSET('表二（录入表）'!$B$6,COLUMN(内置数据!NB$2),2)</f>
        <v>0</v>
      </c>
      <c r="WY5" s="18">
        <f ca="1">OFFSET('表二（录入表）'!$B$6,COLUMN(内置数据!NC$2),2)</f>
        <v>0</v>
      </c>
      <c r="WZ5" s="18">
        <f ca="1">OFFSET('表二（录入表）'!$B$6,COLUMN(内置数据!ND$2),2)</f>
        <v>0</v>
      </c>
      <c r="XA5" s="18">
        <f ca="1">OFFSET('表二（录入表）'!$B$6,COLUMN(内置数据!NE$2),2)</f>
        <v>0</v>
      </c>
      <c r="XB5" s="18">
        <f ca="1">OFFSET('表二（录入表）'!$B$6,COLUMN(内置数据!NF$2),2)</f>
        <v>0</v>
      </c>
      <c r="XC5" s="18">
        <f ca="1">OFFSET('表二（录入表）'!$B$6,COLUMN(内置数据!NG$2),2)</f>
        <v>0</v>
      </c>
      <c r="XD5" s="18">
        <f ca="1">OFFSET('表二（录入表）'!$B$6,COLUMN(内置数据!NH$2),2)</f>
        <v>0</v>
      </c>
      <c r="XE5" s="18">
        <f ca="1">OFFSET('表二（录入表）'!$B$6,COLUMN(内置数据!NI$2),2)</f>
        <v>0</v>
      </c>
      <c r="XF5" s="18">
        <f ca="1">OFFSET('表二（录入表）'!$B$6,COLUMN(内置数据!NJ$2),2)</f>
        <v>0</v>
      </c>
      <c r="XG5" s="18">
        <f ca="1">OFFSET('表二（录入表）'!$B$6,COLUMN(内置数据!NK$2),2)</f>
        <v>0</v>
      </c>
      <c r="XH5" s="18">
        <f ca="1">OFFSET('表二（录入表）'!$B$6,COLUMN(内置数据!NL$2),2)</f>
        <v>455</v>
      </c>
      <c r="XI5" s="18">
        <f ca="1">OFFSET('表二（录入表）'!$B$6,COLUMN(内置数据!NM$2),2)</f>
        <v>0</v>
      </c>
      <c r="XJ5" s="18">
        <f ca="1">OFFSET('表二（录入表）'!$B$6,COLUMN(内置数据!NN$2),2)</f>
        <v>2</v>
      </c>
      <c r="XK5" s="18">
        <f ca="1">OFFSET('表二（录入表）'!$B$6,COLUMN(内置数据!NO$2),2)</f>
        <v>0</v>
      </c>
      <c r="XL5" s="18">
        <f ca="1">OFFSET('表二（录入表）'!$B$6,COLUMN(内置数据!NP$2),2)</f>
        <v>309</v>
      </c>
      <c r="XM5" s="18">
        <f ca="1">OFFSET('表二（录入表）'!$B$6,COLUMN(内置数据!NQ$2),2)</f>
        <v>0</v>
      </c>
      <c r="XN5" s="18">
        <f ca="1">OFFSET('表二（录入表）'!$B$6,COLUMN(内置数据!NR$2),2)</f>
        <v>0</v>
      </c>
      <c r="XO5" s="18">
        <f ca="1">OFFSET('表二（录入表）'!$B$6,COLUMN(内置数据!NS$2),2)</f>
        <v>0</v>
      </c>
      <c r="XP5" s="18">
        <f ca="1">OFFSET('表二（录入表）'!$B$6,COLUMN(内置数据!NT$2),2)</f>
        <v>0</v>
      </c>
      <c r="XQ5" s="18">
        <f ca="1">OFFSET('表二（录入表）'!$B$6,COLUMN(内置数据!NU$2),2)</f>
        <v>0</v>
      </c>
      <c r="XR5" s="18">
        <f ca="1">OFFSET('表二（录入表）'!$B$6,COLUMN(内置数据!NV$2),2)</f>
        <v>0</v>
      </c>
      <c r="XS5" s="18">
        <f ca="1">OFFSET('表二（录入表）'!$B$6,COLUMN(内置数据!NW$2),2)</f>
        <v>0</v>
      </c>
      <c r="XT5" s="18">
        <f ca="1">OFFSET('表二（录入表）'!$B$6,COLUMN(内置数据!NX$2),2)</f>
        <v>0</v>
      </c>
      <c r="XU5" s="18">
        <f ca="1">OFFSET('表二（录入表）'!$B$6,COLUMN(内置数据!NY$2),2)</f>
        <v>7582</v>
      </c>
      <c r="XV5" s="18">
        <f ca="1">OFFSET('表二（录入表）'!$B$6,COLUMN(内置数据!NZ$2),2)</f>
        <v>1140</v>
      </c>
      <c r="XW5" s="18">
        <f ca="1">OFFSET('表二（录入表）'!$B$6,COLUMN(内置数据!OA$2),2)</f>
        <v>1877</v>
      </c>
      <c r="XX5" s="18">
        <f ca="1">OFFSET('表二（录入表）'!$B$6,COLUMN(内置数据!OB$2),2)</f>
        <v>0</v>
      </c>
      <c r="XY5" s="18">
        <f ca="1">OFFSET('表二（录入表）'!$B$6,COLUMN(内置数据!OC$2),2)</f>
        <v>0</v>
      </c>
      <c r="XZ5" s="18">
        <f ca="1">OFFSET('表二（录入表）'!$B$6,COLUMN(内置数据!OD$2),2)</f>
        <v>3</v>
      </c>
      <c r="YA5" s="18">
        <f ca="1">OFFSET('表二（录入表）'!$B$6,COLUMN(内置数据!OE$2),2)</f>
        <v>0</v>
      </c>
      <c r="YB5" s="18">
        <f ca="1">OFFSET('表二（录入表）'!$B$6,COLUMN(内置数据!OF$2),2)</f>
        <v>0</v>
      </c>
      <c r="YC5" s="18">
        <f ca="1">OFFSET('表二（录入表）'!$B$6,COLUMN(内置数据!OG$2),2)</f>
        <v>0</v>
      </c>
      <c r="YD5" s="18">
        <f ca="1">OFFSET('表二（录入表）'!$B$6,COLUMN(内置数据!OH$2),2)</f>
        <v>0</v>
      </c>
      <c r="YE5" s="18">
        <f ca="1">OFFSET('表二（录入表）'!$B$6,COLUMN(内置数据!OI$2),2)</f>
        <v>0</v>
      </c>
      <c r="YF5" s="18">
        <f ca="1">OFFSET('表二（录入表）'!$B$6,COLUMN(内置数据!OJ$2),2)</f>
        <v>0</v>
      </c>
      <c r="YG5" s="18">
        <f ca="1">OFFSET('表二（录入表）'!$B$6,COLUMN(内置数据!OK$2),2)</f>
        <v>0</v>
      </c>
      <c r="YH5" s="18">
        <f ca="1">OFFSET('表二（录入表）'!$B$6,COLUMN(内置数据!OL$2),2)</f>
        <v>0</v>
      </c>
      <c r="YI5" s="18">
        <f ca="1">OFFSET('表二（录入表）'!$B$6,COLUMN(内置数据!OM$2),2)</f>
        <v>0</v>
      </c>
      <c r="YJ5" s="18">
        <f ca="1">OFFSET('表二（录入表）'!$B$6,COLUMN(内置数据!ON$2),2)</f>
        <v>65</v>
      </c>
      <c r="YK5" s="18">
        <f ca="1">OFFSET('表二（录入表）'!$B$6,COLUMN(内置数据!OO$2),2)</f>
        <v>0</v>
      </c>
      <c r="YL5" s="18">
        <f ca="1">OFFSET('表二（录入表）'!$B$6,COLUMN(内置数据!OP$2),2)</f>
        <v>0</v>
      </c>
      <c r="YM5" s="18">
        <f ca="1">OFFSET('表二（录入表）'!$B$6,COLUMN(内置数据!OQ$2),2)</f>
        <v>5420</v>
      </c>
      <c r="YN5" s="18">
        <f ca="1">OFFSET('表二（录入表）'!$B$6,COLUMN(内置数据!OR$2),2)</f>
        <v>0</v>
      </c>
      <c r="YO5" s="18">
        <f ca="1">OFFSET('表二（录入表）'!$B$6,COLUMN(内置数据!OS$2),2)</f>
        <v>0</v>
      </c>
      <c r="YP5" s="18">
        <f ca="1">OFFSET('表二（录入表）'!$B$6,COLUMN(内置数据!OT$2),2)</f>
        <v>0</v>
      </c>
      <c r="YQ5" s="18">
        <f ca="1">OFFSET('表二（录入表）'!$B$6,COLUMN(内置数据!OU$2),2)</f>
        <v>8877</v>
      </c>
      <c r="YR5" s="18">
        <f ca="1">OFFSET('表二（录入表）'!$B$6,COLUMN(内置数据!OV$2),2)</f>
        <v>0</v>
      </c>
      <c r="YS5" s="18">
        <f ca="1">OFFSET('表二（录入表）'!$B$6,COLUMN(内置数据!OW$2),2)</f>
        <v>0</v>
      </c>
      <c r="YT5" s="18">
        <f ca="1">OFFSET('表二（录入表）'!$B$6,COLUMN(内置数据!OX$2),2)</f>
        <v>0</v>
      </c>
      <c r="YU5" s="18">
        <f ca="1">OFFSET('表二（录入表）'!$B$6,COLUMN(内置数据!OY$2),2)</f>
        <v>0</v>
      </c>
      <c r="YV5" s="18">
        <f ca="1">OFFSET('表二（录入表）'!$B$6,COLUMN(内置数据!OZ$2),2)</f>
        <v>0</v>
      </c>
      <c r="YW5" s="18">
        <f ca="1">OFFSET('表二（录入表）'!$B$6,COLUMN(内置数据!PA$2),2)</f>
        <v>0</v>
      </c>
      <c r="YX5" s="18">
        <f ca="1">OFFSET('表二（录入表）'!$B$6,COLUMN(内置数据!PB$2),2)</f>
        <v>0</v>
      </c>
      <c r="YY5" s="18">
        <f ca="1">OFFSET('表二（录入表）'!$B$6,COLUMN(内置数据!PC$2),2)</f>
        <v>0</v>
      </c>
      <c r="YZ5" s="18">
        <f ca="1">OFFSET('表二（录入表）'!$B$6,COLUMN(内置数据!PD$2),2)</f>
        <v>64</v>
      </c>
      <c r="ZA5" s="18">
        <f ca="1">OFFSET('表二（录入表）'!$B$6,COLUMN(内置数据!PE$2),2)</f>
        <v>0</v>
      </c>
      <c r="ZB5" s="18">
        <f ca="1">OFFSET('表二（录入表）'!$B$6,COLUMN(内置数据!PF$2),2)</f>
        <v>0</v>
      </c>
      <c r="ZC5" s="18">
        <f ca="1">OFFSET('表二（录入表）'!$B$6,COLUMN(内置数据!PG$2),2)</f>
        <v>0</v>
      </c>
      <c r="ZD5" s="18">
        <f ca="1">OFFSET('表二（录入表）'!$B$6,COLUMN(内置数据!PH$2),2)</f>
        <v>140</v>
      </c>
      <c r="ZE5" s="18">
        <f ca="1">OFFSET('表二（录入表）'!$B$6,COLUMN(内置数据!PI$2),2)</f>
        <v>94</v>
      </c>
      <c r="ZF5" s="18">
        <f ca="1">OFFSET('表二（录入表）'!$B$6,COLUMN(内置数据!PJ$2),2)</f>
        <v>0</v>
      </c>
      <c r="ZG5" s="18">
        <f ca="1">OFFSET('表二（录入表）'!$B$6,COLUMN(内置数据!PK$2),2)</f>
        <v>0</v>
      </c>
      <c r="ZH5" s="18">
        <f ca="1">OFFSET('表二（录入表）'!$B$6,COLUMN(内置数据!PL$2),2)</f>
        <v>0</v>
      </c>
      <c r="ZI5" s="18">
        <f ca="1">OFFSET('表二（录入表）'!$B$6,COLUMN(内置数据!PM$2),2)</f>
        <v>70</v>
      </c>
      <c r="ZJ5" s="18">
        <f ca="1">OFFSET('表二（录入表）'!$B$6,COLUMN(内置数据!PN$2),2)</f>
        <v>0</v>
      </c>
      <c r="ZK5" s="18">
        <f ca="1">OFFSET('表二（录入表）'!$B$6,COLUMN(内置数据!PO$2),2)</f>
        <v>0</v>
      </c>
      <c r="ZL5" s="18">
        <f ca="1">OFFSET('表二（录入表）'!$B$6,COLUMN(内置数据!PP$2),2)</f>
        <v>0</v>
      </c>
      <c r="ZM5" s="18">
        <f ca="1">OFFSET('表二（录入表）'!$B$6,COLUMN(内置数据!PQ$2),2)</f>
        <v>0</v>
      </c>
      <c r="ZN5" s="18">
        <f ca="1">OFFSET('表二（录入表）'!$B$6,COLUMN(内置数据!PR$2),2)</f>
        <v>0</v>
      </c>
      <c r="ZO5" s="18">
        <f ca="1">OFFSET('表二（录入表）'!$B$6,COLUMN(内置数据!PS$2),2)</f>
        <v>10041</v>
      </c>
      <c r="ZP5" s="18">
        <f ca="1">OFFSET('表二（录入表）'!$B$6,COLUMN(内置数据!PT$2),2)</f>
        <v>677</v>
      </c>
      <c r="ZQ5" s="18">
        <f ca="1">OFFSET('表二（录入表）'!$B$6,COLUMN(内置数据!PU$2),2)</f>
        <v>0</v>
      </c>
      <c r="ZR5" s="18">
        <f ca="1">OFFSET('表二（录入表）'!$B$6,COLUMN(内置数据!PV$2),2)</f>
        <v>24</v>
      </c>
      <c r="ZS5" s="18">
        <f ca="1">OFFSET('表二（录入表）'!$B$6,COLUMN(内置数据!PW$2),2)</f>
        <v>49</v>
      </c>
      <c r="ZT5" s="18">
        <f ca="1">OFFSET('表二（录入表）'!$B$6,COLUMN(内置数据!PX$2),2)</f>
        <v>1</v>
      </c>
      <c r="ZU5" s="18">
        <f ca="1">OFFSET('表二（录入表）'!$B$6,COLUMN(内置数据!PY$2),2)</f>
        <v>10</v>
      </c>
      <c r="ZV5" s="18">
        <f ca="1">OFFSET('表二（录入表）'!$B$6,COLUMN(内置数据!PZ$2),2)</f>
        <v>150</v>
      </c>
      <c r="ZW5" s="18">
        <f ca="1">OFFSET('表二（录入表）'!$B$6,COLUMN(内置数据!QA$2),2)</f>
        <v>10</v>
      </c>
      <c r="ZX5" s="18">
        <f ca="1">OFFSET('表二（录入表）'!$B$6,COLUMN(内置数据!QB$2),2)</f>
        <v>214</v>
      </c>
      <c r="ZY5" s="18">
        <f ca="1">OFFSET('表二（录入表）'!$B$6,COLUMN(内置数据!QC$2),2)</f>
        <v>0</v>
      </c>
      <c r="ZZ5" s="18">
        <f ca="1">OFFSET('表二（录入表）'!$B$6,COLUMN(内置数据!QD$2),2)</f>
        <v>41</v>
      </c>
      <c r="AAA5" s="18">
        <f ca="1">OFFSET('表二（录入表）'!$B$6,COLUMN(内置数据!QE$2),2)</f>
        <v>9</v>
      </c>
      <c r="AAB5" s="18">
        <f ca="1">OFFSET('表二（录入表）'!$B$6,COLUMN(内置数据!QF$2),2)</f>
        <v>500</v>
      </c>
      <c r="AAC5" s="18">
        <f ca="1">OFFSET('表二（录入表）'!$B$6,COLUMN(内置数据!QG$2),2)</f>
        <v>0</v>
      </c>
      <c r="AAD5" s="18">
        <f ca="1">OFFSET('表二（录入表）'!$B$6,COLUMN(内置数据!QH$2),2)</f>
        <v>804</v>
      </c>
      <c r="AAE5" s="18">
        <f ca="1">OFFSET('表二（录入表）'!$B$6,COLUMN(内置数据!QI$2),2)</f>
        <v>18</v>
      </c>
      <c r="AAF5" s="18">
        <f ca="1">OFFSET('表二（录入表）'!$B$6,COLUMN(内置数据!QJ$2),2)</f>
        <v>0</v>
      </c>
      <c r="AAG5" s="18">
        <f ca="1">OFFSET('表二（录入表）'!$B$6,COLUMN(内置数据!QK$2),2)</f>
        <v>0</v>
      </c>
      <c r="AAH5" s="18">
        <f ca="1">OFFSET('表二（录入表）'!$B$6,COLUMN(内置数据!QL$2),2)</f>
        <v>60</v>
      </c>
      <c r="AAI5" s="18">
        <f ca="1">OFFSET('表二（录入表）'!$B$6,COLUMN(内置数据!QM$2),2)</f>
        <v>24</v>
      </c>
      <c r="AAJ5" s="18">
        <f ca="1">OFFSET('表二（录入表）'!$B$6,COLUMN(内置数据!QN$2),2)</f>
        <v>0</v>
      </c>
      <c r="AAK5" s="18">
        <f ca="1">OFFSET('表二（录入表）'!$B$6,COLUMN(内置数据!QO$2),2)</f>
        <v>2</v>
      </c>
      <c r="AAL5" s="18">
        <f ca="1">OFFSET('表二（录入表）'!$B$6,COLUMN(内置数据!QP$2),2)</f>
        <v>0</v>
      </c>
      <c r="AAM5" s="18">
        <f ca="1">OFFSET('表二（录入表）'!$B$6,COLUMN(内置数据!QQ$2),2)</f>
        <v>0</v>
      </c>
      <c r="AAN5" s="18">
        <f ca="1">OFFSET('表二（录入表）'!$B$6,COLUMN(内置数据!QR$2),2)</f>
        <v>0</v>
      </c>
      <c r="AAO5" s="18">
        <f ca="1">OFFSET('表二（录入表）'!$B$6,COLUMN(内置数据!QS$2),2)</f>
        <v>4</v>
      </c>
      <c r="AAP5" s="18">
        <f ca="1">OFFSET('表二（录入表）'!$B$6,COLUMN(内置数据!QT$2),2)</f>
        <v>0</v>
      </c>
      <c r="AAQ5" s="18">
        <f ca="1">OFFSET('表二（录入表）'!$B$6,COLUMN(内置数据!QU$2),2)</f>
        <v>0</v>
      </c>
      <c r="AAR5" s="18">
        <f ca="1">OFFSET('表二（录入表）'!$B$6,COLUMN(内置数据!QV$2),2)</f>
        <v>63</v>
      </c>
      <c r="AAS5" s="18">
        <f ca="1">OFFSET('表二（录入表）'!$B$6,COLUMN(内置数据!QW$2),2)</f>
        <v>310</v>
      </c>
      <c r="AAT5" s="18">
        <f ca="1">OFFSET('表二（录入表）'!$B$6,COLUMN(内置数据!QX$2),2)</f>
        <v>0</v>
      </c>
      <c r="AAU5" s="18">
        <f ca="1">OFFSET('表二（录入表）'!$B$6,COLUMN(内置数据!QY$2),2)</f>
        <v>164</v>
      </c>
      <c r="AAV5" s="18">
        <f ca="1">OFFSET('表二（录入表）'!$B$6,COLUMN(内置数据!QZ$2),2)</f>
        <v>0</v>
      </c>
      <c r="AAW5" s="18">
        <f ca="1">OFFSET('表二（录入表）'!$B$6,COLUMN(内置数据!RA$2),2)</f>
        <v>0</v>
      </c>
      <c r="AAX5" s="18">
        <f ca="1">OFFSET('表二（录入表）'!$B$6,COLUMN(内置数据!RB$2),2)</f>
        <v>0</v>
      </c>
      <c r="AAY5" s="18">
        <f ca="1">OFFSET('表二（录入表）'!$B$6,COLUMN(内置数据!RC$2),2)</f>
        <v>0</v>
      </c>
      <c r="AAZ5" s="18">
        <f ca="1">OFFSET('表二（录入表）'!$B$6,COLUMN(内置数据!RD$2),2)</f>
        <v>0</v>
      </c>
      <c r="ABA5" s="18">
        <f ca="1">OFFSET('表二（录入表）'!$B$6,COLUMN(内置数据!RE$2),2)</f>
        <v>0</v>
      </c>
      <c r="ABB5" s="18">
        <f ca="1">OFFSET('表二（录入表）'!$B$6,COLUMN(内置数据!RF$2),2)</f>
        <v>20</v>
      </c>
      <c r="ABC5" s="18">
        <f ca="1">OFFSET('表二（录入表）'!$B$6,COLUMN(内置数据!RG$2),2)</f>
        <v>0</v>
      </c>
      <c r="ABD5" s="18">
        <f ca="1">OFFSET('表二（录入表）'!$B$6,COLUMN(内置数据!RH$2),2)</f>
        <v>0</v>
      </c>
      <c r="ABE5" s="18">
        <f ca="1">OFFSET('表二（录入表）'!$B$6,COLUMN(内置数据!RI$2),2)</f>
        <v>0</v>
      </c>
      <c r="ABF5" s="18">
        <f ca="1">OFFSET('表二（录入表）'!$B$6,COLUMN(内置数据!RJ$2),2)</f>
        <v>0</v>
      </c>
      <c r="ABG5" s="18">
        <f ca="1">OFFSET('表二（录入表）'!$B$6,COLUMN(内置数据!RK$2),2)</f>
        <v>0</v>
      </c>
      <c r="ABH5" s="18">
        <f ca="1">OFFSET('表二（录入表）'!$B$6,COLUMN(内置数据!RL$2),2)</f>
        <v>0</v>
      </c>
      <c r="ABI5" s="18">
        <f ca="1">OFFSET('表二（录入表）'!$B$6,COLUMN(内置数据!RM$2),2)</f>
        <v>0</v>
      </c>
      <c r="ABJ5" s="18">
        <f ca="1">OFFSET('表二（录入表）'!$B$6,COLUMN(内置数据!RN$2),2)</f>
        <v>563</v>
      </c>
      <c r="ABK5" s="18">
        <f ca="1">OFFSET('表二（录入表）'!$B$6,COLUMN(内置数据!RO$2),2)</f>
        <v>0</v>
      </c>
      <c r="ABL5" s="18">
        <f ca="1">OFFSET('表二（录入表）'!$B$6,COLUMN(内置数据!RP$2),2)</f>
        <v>2778</v>
      </c>
      <c r="ABM5" s="18">
        <f ca="1">OFFSET('表二（录入表）'!$B$6,COLUMN(内置数据!RQ$2),2)</f>
        <v>1030</v>
      </c>
      <c r="ABN5" s="18">
        <f ca="1">OFFSET('表二（录入表）'!$B$6,COLUMN(内置数据!RR$2),2)</f>
        <v>136</v>
      </c>
      <c r="ABO5" s="18">
        <f ca="1">OFFSET('表二（录入表）'!$B$6,COLUMN(内置数据!RS$2),2)</f>
        <v>9</v>
      </c>
      <c r="ABP5" s="18">
        <f ca="1">OFFSET('表二（录入表）'!$B$6,COLUMN(内置数据!RT$2),2)</f>
        <v>0</v>
      </c>
      <c r="ABQ5" s="18">
        <f ca="1">OFFSET('表二（录入表）'!$B$6,COLUMN(内置数据!RU$2),2)</f>
        <v>0</v>
      </c>
      <c r="ABR5" s="18">
        <f ca="1">OFFSET('表二（录入表）'!$B$6,COLUMN(内置数据!RV$2),2)</f>
        <v>156</v>
      </c>
      <c r="ABS5" s="18">
        <f ca="1">OFFSET('表二（录入表）'!$B$6,COLUMN(内置数据!RW$2),2)</f>
        <v>47</v>
      </c>
      <c r="ABT5" s="18">
        <f ca="1">OFFSET('表二（录入表）'!$B$6,COLUMN(内置数据!RX$2),2)</f>
        <v>0</v>
      </c>
      <c r="ABU5" s="18">
        <f ca="1">OFFSET('表二（录入表）'!$B$6,COLUMN(内置数据!RY$2),2)</f>
        <v>0</v>
      </c>
      <c r="ABV5" s="18">
        <f ca="1">OFFSET('表二（录入表）'!$B$6,COLUMN(内置数据!RZ$2),2)</f>
        <v>0</v>
      </c>
      <c r="ABW5" s="18">
        <f ca="1">OFFSET('表二（录入表）'!$B$6,COLUMN(内置数据!SA$2),2)</f>
        <v>0</v>
      </c>
      <c r="ABX5" s="18">
        <f ca="1">OFFSET('表二（录入表）'!$B$6,COLUMN(内置数据!SB$2),2)</f>
        <v>0</v>
      </c>
      <c r="ABY5" s="18">
        <f ca="1">OFFSET('表二（录入表）'!$B$6,COLUMN(内置数据!SC$2),2)</f>
        <v>0</v>
      </c>
      <c r="ABZ5" s="18">
        <f ca="1">OFFSET('表二（录入表）'!$B$6,COLUMN(内置数据!SD$2),2)</f>
        <v>0</v>
      </c>
      <c r="ACA5" s="18">
        <f ca="1">OFFSET('表二（录入表）'!$B$6,COLUMN(内置数据!SE$2),2)</f>
        <v>0</v>
      </c>
      <c r="ACB5" s="18">
        <f ca="1">OFFSET('表二（录入表）'!$B$6,COLUMN(内置数据!SF$2),2)</f>
        <v>0</v>
      </c>
      <c r="ACC5" s="18">
        <f ca="1">OFFSET('表二（录入表）'!$B$6,COLUMN(内置数据!SG$2),2)</f>
        <v>0</v>
      </c>
      <c r="ACD5" s="18">
        <f ca="1">OFFSET('表二（录入表）'!$B$6,COLUMN(内置数据!SH$2),2)</f>
        <v>85</v>
      </c>
      <c r="ACE5" s="18">
        <f ca="1">OFFSET('表二（录入表）'!$B$6,COLUMN(内置数据!SI$2),2)</f>
        <v>553</v>
      </c>
      <c r="ACF5" s="18">
        <f ca="1">OFFSET('表二（录入表）'!$B$6,COLUMN(内置数据!SJ$2),2)</f>
        <v>0</v>
      </c>
      <c r="ACG5" s="18">
        <f ca="1">OFFSET('表二（录入表）'!$B$6,COLUMN(内置数据!SK$2),2)</f>
        <v>0</v>
      </c>
      <c r="ACH5" s="18">
        <f ca="1">OFFSET('表二（录入表）'!$B$6,COLUMN(内置数据!SL$2),2)</f>
        <v>0</v>
      </c>
      <c r="ACI5" s="18">
        <f ca="1">OFFSET('表二（录入表）'!$B$6,COLUMN(内置数据!SM$2),2)</f>
        <v>0</v>
      </c>
      <c r="ACJ5" s="18">
        <f ca="1">OFFSET('表二（录入表）'!$B$6,COLUMN(内置数据!SN$2),2)</f>
        <v>537</v>
      </c>
      <c r="ACK5" s="18">
        <f ca="1">OFFSET('表二（录入表）'!$B$6,COLUMN(内置数据!SO$2),2)</f>
        <v>0</v>
      </c>
      <c r="ACL5" s="18">
        <f ca="1">OFFSET('表二（录入表）'!$B$6,COLUMN(内置数据!SP$2),2)</f>
        <v>99</v>
      </c>
      <c r="ACM5" s="18">
        <f ca="1">OFFSET('表二（录入表）'!$B$6,COLUMN(内置数据!SQ$2),2)</f>
        <v>848</v>
      </c>
      <c r="ACN5" s="18">
        <f ca="1">OFFSET('表二（录入表）'!$B$6,COLUMN(内置数据!SR$2),2)</f>
        <v>0</v>
      </c>
      <c r="ACO5" s="18">
        <f ca="1">OFFSET('表二（录入表）'!$B$6,COLUMN(内置数据!SS$2),2)</f>
        <v>2680</v>
      </c>
      <c r="ACP5" s="18">
        <f ca="1">OFFSET('表二（录入表）'!$B$6,COLUMN(内置数据!ST$2),2)</f>
        <v>23800</v>
      </c>
      <c r="ACQ5" s="18">
        <f ca="1">OFFSET('表二（录入表）'!$B$6,COLUMN(内置数据!SU$2),2)</f>
        <v>0</v>
      </c>
      <c r="ACR5" s="18">
        <f ca="1">OFFSET('表二（录入表）'!$B$6,COLUMN(内置数据!SV$2),2)</f>
        <v>52</v>
      </c>
      <c r="ACS5" s="18">
        <f ca="1">OFFSET('表二（录入表）'!$B$6,COLUMN(内置数据!SW$2),2)</f>
        <v>20</v>
      </c>
      <c r="ACT5" s="18">
        <f ca="1">OFFSET('表二（录入表）'!$B$6,COLUMN(内置数据!SX$2),2)</f>
        <v>0</v>
      </c>
      <c r="ACU5" s="18">
        <f ca="1">OFFSET('表二（录入表）'!$B$6,COLUMN(内置数据!SY$2),2)</f>
        <v>0</v>
      </c>
      <c r="ACV5" s="18">
        <f ca="1">OFFSET('表二（录入表）'!$B$6,COLUMN(内置数据!SZ$2),2)</f>
        <v>897</v>
      </c>
      <c r="ACW5" s="18">
        <f ca="1">OFFSET('表二（录入表）'!$B$6,COLUMN(内置数据!TA$2),2)</f>
        <v>510</v>
      </c>
      <c r="ACX5" s="18">
        <f ca="1">OFFSET('表二（录入表）'!$B$6,COLUMN(内置数据!TB$2),2)</f>
        <v>451</v>
      </c>
      <c r="ACY5" s="18">
        <f ca="1">OFFSET('表二（录入表）'!$B$6,COLUMN(内置数据!TC$2),2)</f>
        <v>781</v>
      </c>
      <c r="ACZ5" s="18">
        <f ca="1">OFFSET('表二（录入表）'!$B$6,COLUMN(内置数据!TD$2),2)</f>
        <v>0</v>
      </c>
      <c r="ADA5" s="18">
        <f ca="1">OFFSET('表二（录入表）'!$B$6,COLUMN(内置数据!TE$2),2)</f>
        <v>0</v>
      </c>
      <c r="ADB5" s="18">
        <f ca="1">OFFSET('表二（录入表）'!$B$6,COLUMN(内置数据!TF$2),2)</f>
        <v>0</v>
      </c>
      <c r="ADC5" s="18">
        <f ca="1">OFFSET('表二（录入表）'!$B$6,COLUMN(内置数据!TG$2),2)</f>
        <v>0</v>
      </c>
      <c r="ADD5" s="18">
        <f ca="1">OFFSET('表二（录入表）'!$B$6,COLUMN(内置数据!TH$2),2)</f>
        <v>396</v>
      </c>
      <c r="ADE5" s="18">
        <f ca="1">OFFSET('表二（录入表）'!$B$6,COLUMN(内置数据!TI$2),2)</f>
        <v>550</v>
      </c>
      <c r="ADF5" s="18">
        <f ca="1">OFFSET('表二（录入表）'!$B$6,COLUMN(内置数据!TJ$2),2)</f>
        <v>347</v>
      </c>
      <c r="ADG5" s="18">
        <f ca="1">OFFSET('表二（录入表）'!$B$6,COLUMN(内置数据!TK$2),2)</f>
        <v>1016</v>
      </c>
      <c r="ADH5" s="18">
        <f ca="1">OFFSET('表二（录入表）'!$B$6,COLUMN(内置数据!TL$2),2)</f>
        <v>761</v>
      </c>
      <c r="ADI5" s="18">
        <f ca="1">OFFSET('表二（录入表）'!$B$6,COLUMN(内置数据!TM$2),2)</f>
        <v>1101</v>
      </c>
      <c r="ADJ5" s="18">
        <f ca="1">OFFSET('表二（录入表）'!$B$6,COLUMN(内置数据!TN$2),2)</f>
        <v>637</v>
      </c>
      <c r="ADK5" s="18">
        <f ca="1">OFFSET('表二（录入表）'!$B$6,COLUMN(内置数据!TO$2),2)</f>
        <v>191</v>
      </c>
      <c r="ADL5" s="18">
        <f ca="1">OFFSET('表二（录入表）'!$B$6,COLUMN(内置数据!TP$2),2)</f>
        <v>258</v>
      </c>
      <c r="ADM5" s="18">
        <f ca="1">OFFSET('表二（录入表）'!$B$6,COLUMN(内置数据!TQ$2),2)</f>
        <v>241</v>
      </c>
      <c r="ADN5" s="18">
        <f ca="1">OFFSET('表二（录入表）'!$B$6,COLUMN(内置数据!TR$2),2)</f>
        <v>0</v>
      </c>
      <c r="ADO5" s="18">
        <f ca="1">OFFSET('表二（录入表）'!$B$6,COLUMN(内置数据!TS$2),2)</f>
        <v>6</v>
      </c>
      <c r="ADP5" s="18">
        <f ca="1">OFFSET('表二（录入表）'!$B$6,COLUMN(内置数据!TT$2),2)</f>
        <v>25</v>
      </c>
      <c r="ADQ5" s="18">
        <f ca="1">OFFSET('表二（录入表）'!$B$6,COLUMN(内置数据!TU$2),2)</f>
        <v>0</v>
      </c>
      <c r="ADR5" s="18">
        <f ca="1">OFFSET('表二（录入表）'!$B$6,COLUMN(内置数据!TV$2),2)</f>
        <v>489</v>
      </c>
      <c r="ADS5" s="18">
        <f ca="1">OFFSET('表二（录入表）'!$B$6,COLUMN(内置数据!TW$2),2)</f>
        <v>369</v>
      </c>
      <c r="ADT5" s="18">
        <f ca="1">OFFSET('表二（录入表）'!$B$6,COLUMN(内置数据!TX$2),2)</f>
        <v>2213</v>
      </c>
      <c r="ADU5" s="18">
        <f ca="1">OFFSET('表二（录入表）'!$B$6,COLUMN(内置数据!TY$2),2)</f>
        <v>0</v>
      </c>
      <c r="ADV5" s="18">
        <f ca="1">OFFSET('表二（录入表）'!$B$6,COLUMN(内置数据!TZ$2),2)</f>
        <v>218</v>
      </c>
      <c r="ADW5" s="18">
        <f ca="1">OFFSET('表二（录入表）'!$B$6,COLUMN(内置数据!UA$2),2)</f>
        <v>0</v>
      </c>
      <c r="ADX5" s="18">
        <f ca="1">OFFSET('表二（录入表）'!$B$6,COLUMN(内置数据!UB$2),2)</f>
        <v>350</v>
      </c>
      <c r="ADY5" s="18">
        <f ca="1">OFFSET('表二（录入表）'!$B$6,COLUMN(内置数据!UC$2),2)</f>
        <v>198</v>
      </c>
      <c r="ADZ5" s="18">
        <f ca="1">OFFSET('表二（录入表）'!$B$6,COLUMN(内置数据!UD$2),2)</f>
        <v>73</v>
      </c>
      <c r="AEA5" s="18">
        <f ca="1">OFFSET('表二（录入表）'!$B$6,COLUMN(内置数据!UE$2),2)</f>
        <v>0</v>
      </c>
      <c r="AEB5" s="18">
        <f ca="1">OFFSET('表二（录入表）'!$B$6,COLUMN(内置数据!UF$2),2)</f>
        <v>43</v>
      </c>
      <c r="AEC5" s="18">
        <f ca="1">OFFSET('表二（录入表）'!$B$6,COLUMN(内置数据!UG$2),2)</f>
        <v>188</v>
      </c>
      <c r="AED5" s="18">
        <f ca="1">OFFSET('表二（录入表）'!$B$6,COLUMN(内置数据!UH$2),2)</f>
        <v>93</v>
      </c>
      <c r="AEE5" s="18">
        <f ca="1">OFFSET('表二（录入表）'!$B$6,COLUMN(内置数据!UI$2),2)</f>
        <v>0</v>
      </c>
      <c r="AEF5" s="18">
        <f ca="1">OFFSET('表二（录入表）'!$B$6,COLUMN(内置数据!UJ$2),2)</f>
        <v>1378</v>
      </c>
      <c r="AEG5" s="18">
        <f ca="1">OFFSET('表二（录入表）'!$B$6,COLUMN(内置数据!UK$2),2)</f>
        <v>188</v>
      </c>
      <c r="AEH5" s="18">
        <f ca="1">OFFSET('表二（录入表）'!$B$6,COLUMN(内置数据!UL$2),2)</f>
        <v>0</v>
      </c>
      <c r="AEI5" s="18">
        <f ca="1">OFFSET('表二（录入表）'!$B$6,COLUMN(内置数据!UM$2),2)</f>
        <v>0</v>
      </c>
      <c r="AEJ5" s="18">
        <f ca="1">OFFSET('表二（录入表）'!$B$6,COLUMN(内置数据!UN$2),2)</f>
        <v>0</v>
      </c>
      <c r="AEK5" s="18">
        <f ca="1">OFFSET('表二（录入表）'!$B$6,COLUMN(内置数据!UO$2),2)</f>
        <v>0</v>
      </c>
      <c r="AEL5" s="18">
        <f ca="1">OFFSET('表二（录入表）'!$B$6,COLUMN(内置数据!UP$2),2)</f>
        <v>0</v>
      </c>
      <c r="AEM5" s="18">
        <f ca="1">OFFSET('表二（录入表）'!$B$6,COLUMN(内置数据!UQ$2),2)</f>
        <v>984</v>
      </c>
      <c r="AEN5" s="18">
        <f ca="1">OFFSET('表二（录入表）'!$B$6,COLUMN(内置数据!UR$2),2)</f>
        <v>5123</v>
      </c>
      <c r="AEO5" s="18">
        <f ca="1">OFFSET('表二（录入表）'!$B$6,COLUMN(内置数据!US$2),2)</f>
        <v>312</v>
      </c>
      <c r="AEP5" s="18">
        <f ca="1">OFFSET('表二（录入表）'!$B$6,COLUMN(内置数据!UT$2),2)</f>
        <v>78</v>
      </c>
      <c r="AEQ5" s="18">
        <f ca="1">OFFSET('表二（录入表）'!$B$6,COLUMN(内置数据!UU$2),2)</f>
        <v>209</v>
      </c>
      <c r="AER5" s="18">
        <f ca="1">OFFSET('表二（录入表）'!$B$6,COLUMN(内置数据!UV$2),2)</f>
        <v>4013</v>
      </c>
      <c r="AES5" s="18">
        <f ca="1">OFFSET('表二（录入表）'!$B$6,COLUMN(内置数据!UW$2),2)</f>
        <v>0</v>
      </c>
      <c r="AET5" s="18">
        <f ca="1">OFFSET('表二（录入表）'!$B$6,COLUMN(内置数据!UX$2),2)</f>
        <v>0</v>
      </c>
      <c r="AEU5" s="18">
        <f ca="1">OFFSET('表二（录入表）'!$B$6,COLUMN(内置数据!UY$2),2)</f>
        <v>0</v>
      </c>
      <c r="AEV5" s="18">
        <f ca="1">OFFSET('表二（录入表）'!$B$6,COLUMN(内置数据!UZ$2),2)</f>
        <v>680</v>
      </c>
      <c r="AEW5" s="18">
        <f ca="1">OFFSET('表二（录入表）'!$B$6,COLUMN(内置数据!VA$2),2)</f>
        <v>0</v>
      </c>
      <c r="AEX5" s="18">
        <f ca="1">OFFSET('表二（录入表）'!$B$6,COLUMN(内置数据!VB$2),2)</f>
        <v>2638</v>
      </c>
      <c r="AEY5" s="18">
        <f ca="1">OFFSET('表二（录入表）'!$B$6,COLUMN(内置数据!VC$2),2)</f>
        <v>0</v>
      </c>
      <c r="AEZ5" s="18">
        <f ca="1">OFFSET('表二（录入表）'!$B$6,COLUMN(内置数据!VD$2),2)</f>
        <v>0</v>
      </c>
      <c r="AFA5" s="18">
        <f ca="1">OFFSET('表二（录入表）'!$B$6,COLUMN(内置数据!VE$2),2)</f>
        <v>0</v>
      </c>
      <c r="AFB5" s="18">
        <f ca="1">OFFSET('表二（录入表）'!$B$6,COLUMN(内置数据!VF$2),2)</f>
        <v>0</v>
      </c>
      <c r="AFC5" s="18">
        <f ca="1">OFFSET('表二（录入表）'!$B$6,COLUMN(内置数据!VG$2),2)</f>
        <v>230</v>
      </c>
      <c r="AFD5" s="18">
        <f ca="1">OFFSET('表二（录入表）'!$B$6,COLUMN(内置数据!VH$2),2)</f>
        <v>0</v>
      </c>
      <c r="AFE5" s="18">
        <f ca="1">OFFSET('表二（录入表）'!$B$6,COLUMN(内置数据!VI$2),2)</f>
        <v>0</v>
      </c>
      <c r="AFF5" s="18">
        <f ca="1">OFFSET('表二（录入表）'!$B$6,COLUMN(内置数据!VJ$2),2)</f>
        <v>0</v>
      </c>
      <c r="AFG5" s="18">
        <f ca="1">OFFSET('表二（录入表）'!$B$6,COLUMN(内置数据!VK$2),2)</f>
        <v>0</v>
      </c>
      <c r="AFH5" s="18">
        <f ca="1">OFFSET('表二（录入表）'!$B$6,COLUMN(内置数据!VL$2),2)</f>
        <v>0</v>
      </c>
      <c r="AFI5" s="18">
        <f ca="1">OFFSET('表二（录入表）'!$B$6,COLUMN(内置数据!VM$2),2)</f>
        <v>0</v>
      </c>
      <c r="AFJ5" s="18">
        <f ca="1">OFFSET('表二（录入表）'!$B$6,COLUMN(内置数据!VN$2),2)</f>
        <v>72</v>
      </c>
      <c r="AFK5" s="18">
        <f ca="1">OFFSET('表二（录入表）'!$B$6,COLUMN(内置数据!VO$2),2)</f>
        <v>91</v>
      </c>
      <c r="AFL5" s="18">
        <f ca="1">OFFSET('表二（录入表）'!$B$6,COLUMN(内置数据!VP$2),2)</f>
        <v>0</v>
      </c>
      <c r="AFM5" s="18">
        <f ca="1">OFFSET('表二（录入表）'!$B$6,COLUMN(内置数据!VQ$2),2)</f>
        <v>87</v>
      </c>
      <c r="AFN5" s="18">
        <f ca="1">OFFSET('表二（录入表）'!$B$6,COLUMN(内置数据!VR$2),2)</f>
        <v>989</v>
      </c>
      <c r="AFO5" s="18">
        <f ca="1">OFFSET('表二（录入表）'!$B$6,COLUMN(内置数据!VS$2),2)</f>
        <v>17</v>
      </c>
      <c r="AFP5" s="18">
        <f ca="1">OFFSET('表二（录入表）'!$B$6,COLUMN(内置数据!VT$2),2)</f>
        <v>255</v>
      </c>
      <c r="AFQ5" s="18">
        <f ca="1">OFFSET('表二（录入表）'!$B$6,COLUMN(内置数据!VU$2),2)</f>
        <v>115</v>
      </c>
      <c r="AFR5" s="18">
        <f ca="1">OFFSET('表二（录入表）'!$B$6,COLUMN(内置数据!VV$2),2)</f>
        <v>5879</v>
      </c>
      <c r="AFS5" s="18">
        <f ca="1">OFFSET('表二（录入表）'!$B$6,COLUMN(内置数据!VW$2),2)</f>
        <v>2980</v>
      </c>
      <c r="AFT5" s="18">
        <f ca="1">OFFSET('表二（录入表）'!$B$6,COLUMN(内置数据!VX$2),2)</f>
        <v>0</v>
      </c>
      <c r="AFU5" s="18">
        <f ca="1">OFFSET('表二（录入表）'!$B$6,COLUMN(内置数据!VY$2),2)</f>
        <v>0</v>
      </c>
      <c r="AFV5" s="18">
        <f ca="1">OFFSET('表二（录入表）'!$B$6,COLUMN(内置数据!VZ$2),2)</f>
        <v>0</v>
      </c>
      <c r="AFW5" s="18">
        <f ca="1">OFFSET('表二（录入表）'!$B$6,COLUMN(内置数据!WA$2),2)</f>
        <v>0</v>
      </c>
      <c r="AFX5" s="18">
        <f ca="1">OFFSET('表二（录入表）'!$B$6,COLUMN(内置数据!WB$2),2)</f>
        <v>0</v>
      </c>
      <c r="AFY5" s="18">
        <f ca="1">OFFSET('表二（录入表）'!$B$6,COLUMN(内置数据!WC$2),2)</f>
        <v>0</v>
      </c>
      <c r="AFZ5" s="18">
        <f ca="1">OFFSET('表二（录入表）'!$B$6,COLUMN(内置数据!WD$2),2)</f>
        <v>0</v>
      </c>
      <c r="AGA5" s="18">
        <f ca="1">OFFSET('表二（录入表）'!$B$6,COLUMN(内置数据!WE$2),2)</f>
        <v>0</v>
      </c>
      <c r="AGB5" s="18">
        <f ca="1">OFFSET('表二（录入表）'!$B$6,COLUMN(内置数据!WF$2),2)</f>
        <v>0</v>
      </c>
      <c r="AGC5" s="18">
        <f ca="1">OFFSET('表二（录入表）'!$B$6,COLUMN(内置数据!WG$2),2)</f>
        <v>0</v>
      </c>
      <c r="AGD5" s="18">
        <f ca="1">OFFSET('表二（录入表）'!$B$6,COLUMN(内置数据!WH$2),2)</f>
        <v>507</v>
      </c>
      <c r="AGE5" s="18">
        <f ca="1">OFFSET('表二（录入表）'!$B$6,COLUMN(内置数据!WI$2),2)</f>
        <v>210</v>
      </c>
      <c r="AGF5" s="18">
        <f ca="1">OFFSET('表二（录入表）'!$B$6,COLUMN(内置数据!WJ$2),2)</f>
        <v>0</v>
      </c>
      <c r="AGG5" s="18">
        <f ca="1">OFFSET('表二（录入表）'!$B$6,COLUMN(内置数据!WK$2),2)</f>
        <v>2630</v>
      </c>
      <c r="AGH5" s="18">
        <f ca="1">OFFSET('表二（录入表）'!$B$6,COLUMN(内置数据!WL$2),2)</f>
        <v>3051</v>
      </c>
      <c r="AGI5" s="18">
        <f ca="1">OFFSET('表二（录入表）'!$B$6,COLUMN(内置数据!WM$2),2)</f>
        <v>378</v>
      </c>
      <c r="AGJ5" s="18">
        <f ca="1">OFFSET('表二（录入表）'!$B$6,COLUMN(内置数据!WN$2),2)</f>
        <v>281</v>
      </c>
      <c r="AGK5" s="18">
        <f ca="1">OFFSET('表二（录入表）'!$B$6,COLUMN(内置数据!WO$2),2)</f>
        <v>261</v>
      </c>
      <c r="AGL5" s="18">
        <f ca="1">OFFSET('表二（录入表）'!$B$6,COLUMN(内置数据!WP$2),2)</f>
        <v>0</v>
      </c>
      <c r="AGM5" s="18">
        <f ca="1">OFFSET('表二（录入表）'!$B$6,COLUMN(内置数据!WQ$2),2)</f>
        <v>19</v>
      </c>
      <c r="AGN5" s="18">
        <f ca="1">OFFSET('表二（录入表）'!$B$6,COLUMN(内置数据!WR$2),2)</f>
        <v>0</v>
      </c>
      <c r="AGO5" s="18">
        <f ca="1">OFFSET('表二（录入表）'!$B$6,COLUMN(内置数据!WS$2),2)</f>
        <v>22</v>
      </c>
      <c r="AGP5" s="18">
        <f ca="1">OFFSET('表二（录入表）'!$B$6,COLUMN(内置数据!WT$2),2)</f>
        <v>4597</v>
      </c>
      <c r="AGQ5" s="18">
        <f ca="1">OFFSET('表二（录入表）'!$B$6,COLUMN(内置数据!WU$2),2)</f>
        <v>1069</v>
      </c>
      <c r="AGR5" s="18">
        <f ca="1">OFFSET('表二（录入表）'!$B$6,COLUMN(内置数据!WV$2),2)</f>
        <v>433</v>
      </c>
      <c r="AGS5" s="18">
        <f ca="1">OFFSET('表二（录入表）'!$B$6,COLUMN(内置数据!WW$2),2)</f>
        <v>712</v>
      </c>
      <c r="AGT5" s="18">
        <f ca="1">OFFSET('表二（录入表）'!$B$6,COLUMN(内置数据!WX$2),2)</f>
        <v>595</v>
      </c>
      <c r="AGU5" s="18">
        <f ca="1">OFFSET('表二（录入表）'!$B$6,COLUMN(内置数据!WY$2),2)</f>
        <v>2123</v>
      </c>
      <c r="AGV5" s="18">
        <f ca="1">OFFSET('表二（录入表）'!$B$6,COLUMN(内置数据!WZ$2),2)</f>
        <v>0</v>
      </c>
      <c r="AGW5" s="18">
        <f ca="1">OFFSET('表二（录入表）'!$B$6,COLUMN(内置数据!XA$2),2)</f>
        <v>0</v>
      </c>
      <c r="AGX5" s="18">
        <f ca="1">OFFSET('表二（录入表）'!$B$6,COLUMN(内置数据!XB$2),2)</f>
        <v>12</v>
      </c>
      <c r="AGY5" s="18">
        <f ca="1">OFFSET('表二（录入表）'!$B$6,COLUMN(内置数据!XC$2),2)</f>
        <v>0</v>
      </c>
      <c r="AGZ5" s="18">
        <f ca="1">OFFSET('表二（录入表）'!$B$6,COLUMN(内置数据!XD$2),2)</f>
        <v>0</v>
      </c>
      <c r="AHA5" s="18">
        <f ca="1">OFFSET('表二（录入表）'!$B$6,COLUMN(内置数据!XE$2),2)</f>
        <v>0</v>
      </c>
      <c r="AHB5" s="18">
        <f ca="1">OFFSET('表二（录入表）'!$B$6,COLUMN(内置数据!XF$2),2)</f>
        <v>8978</v>
      </c>
      <c r="AHC5" s="18">
        <f ca="1">OFFSET('表二（录入表）'!$B$6,COLUMN(内置数据!XG$2),2)</f>
        <v>0</v>
      </c>
      <c r="AHD5" s="18">
        <f ca="1">OFFSET('表二（录入表）'!$B$6,COLUMN(内置数据!XH$2),2)</f>
        <v>1620</v>
      </c>
      <c r="AHE5" s="18">
        <f ca="1">OFFSET('表二（录入表）'!$B$6,COLUMN(内置数据!XI$2),2)</f>
        <v>0</v>
      </c>
      <c r="AHF5" s="18">
        <f ca="1">OFFSET('表二（录入表）'!$B$6,COLUMN(内置数据!XJ$2),2)</f>
        <v>24</v>
      </c>
      <c r="AHG5" s="18">
        <f ca="1">OFFSET('表二（录入表）'!$B$6,COLUMN(内置数据!XK$2),2)</f>
        <v>221</v>
      </c>
      <c r="AHH5" s="18">
        <f ca="1">OFFSET('表二（录入表）'!$B$6,COLUMN(内置数据!XL$2),2)</f>
        <v>7</v>
      </c>
      <c r="AHI5" s="18">
        <f ca="1">OFFSET('表二（录入表）'!$B$6,COLUMN(内置数据!XM$2),2)</f>
        <v>19</v>
      </c>
      <c r="AHJ5" s="18">
        <f ca="1">OFFSET('表二（录入表）'!$B$6,COLUMN(内置数据!XN$2),2)</f>
        <v>27</v>
      </c>
      <c r="AHK5" s="18">
        <f ca="1">OFFSET('表二（录入表）'!$B$6,COLUMN(内置数据!XO$2),2)</f>
        <v>0</v>
      </c>
      <c r="AHL5" s="18">
        <f ca="1">OFFSET('表二（录入表）'!$B$6,COLUMN(内置数据!XP$2),2)</f>
        <v>0</v>
      </c>
      <c r="AHM5" s="18">
        <f ca="1">OFFSET('表二（录入表）'!$B$6,COLUMN(内置数据!XQ$2),2)</f>
        <v>0</v>
      </c>
      <c r="AHN5" s="18">
        <f ca="1">OFFSET('表二（录入表）'!$B$6,COLUMN(内置数据!XR$2),2)</f>
        <v>0</v>
      </c>
      <c r="AHO5" s="18">
        <f ca="1">OFFSET('表二（录入表）'!$B$6,COLUMN(内置数据!XS$2),2)</f>
        <v>110</v>
      </c>
      <c r="AHP5" s="18">
        <f ca="1">OFFSET('表二（录入表）'!$B$6,COLUMN(内置数据!XT$2),2)</f>
        <v>34</v>
      </c>
      <c r="AHQ5" s="18">
        <f ca="1">OFFSET('表二（录入表）'!$B$6,COLUMN(内置数据!XU$2),2)</f>
        <v>0</v>
      </c>
      <c r="AHR5" s="18">
        <f ca="1">OFFSET('表二（录入表）'!$B$6,COLUMN(内置数据!XV$2),2)</f>
        <v>0</v>
      </c>
      <c r="AHS5" s="18">
        <f ca="1">OFFSET('表二（录入表）'!$B$6,COLUMN(内置数据!XW$2),2)</f>
        <v>290</v>
      </c>
      <c r="AHT5" s="18">
        <f ca="1">OFFSET('表二（录入表）'!$B$6,COLUMN(内置数据!XX$2),2)</f>
        <v>0</v>
      </c>
      <c r="AHU5" s="18">
        <f ca="1">OFFSET('表二（录入表）'!$B$6,COLUMN(内置数据!XY$2),2)</f>
        <v>0</v>
      </c>
      <c r="AHV5" s="18">
        <f ca="1">OFFSET('表二（录入表）'!$B$6,COLUMN(内置数据!XZ$2),2)</f>
        <v>0</v>
      </c>
      <c r="AHW5" s="18">
        <f ca="1">OFFSET('表二（录入表）'!$B$6,COLUMN(内置数据!YA$2),2)</f>
        <v>0</v>
      </c>
      <c r="AHX5" s="18">
        <f ca="1">OFFSET('表二（录入表）'!$B$6,COLUMN(内置数据!YB$2),2)</f>
        <v>0</v>
      </c>
      <c r="AHY5" s="18">
        <f ca="1">OFFSET('表二（录入表）'!$B$6,COLUMN(内置数据!YC$2),2)</f>
        <v>0</v>
      </c>
      <c r="AHZ5" s="18">
        <f ca="1">OFFSET('表二（录入表）'!$B$6,COLUMN(内置数据!YD$2),2)</f>
        <v>0</v>
      </c>
      <c r="AIA5" s="18">
        <f ca="1">OFFSET('表二（录入表）'!$B$6,COLUMN(内置数据!YE$2),2)</f>
        <v>0</v>
      </c>
      <c r="AIB5" s="18">
        <f ca="1">OFFSET('表二（录入表）'!$B$6,COLUMN(内置数据!YF$2),2)</f>
        <v>0</v>
      </c>
      <c r="AIC5" s="18">
        <f ca="1">OFFSET('表二（录入表）'!$B$6,COLUMN(内置数据!YG$2),2)</f>
        <v>6479</v>
      </c>
      <c r="AID5" s="18">
        <f ca="1">OFFSET('表二（录入表）'!$B$6,COLUMN(内置数据!YH$2),2)</f>
        <v>0</v>
      </c>
      <c r="AIE5" s="18">
        <f ca="1">OFFSET('表二（录入表）'!$B$6,COLUMN(内置数据!YI$2),2)</f>
        <v>0</v>
      </c>
      <c r="AIF5" s="18">
        <f ca="1">OFFSET('表二（录入表）'!$B$6,COLUMN(内置数据!YJ$2),2)</f>
        <v>0</v>
      </c>
      <c r="AIG5" s="18">
        <f ca="1">OFFSET('表二（录入表）'!$B$6,COLUMN(内置数据!YK$2),2)</f>
        <v>0</v>
      </c>
      <c r="AIH5" s="18">
        <f ca="1">OFFSET('表二（录入表）'!$B$6,COLUMN(内置数据!YL$2),2)</f>
        <v>0</v>
      </c>
      <c r="AII5" s="18">
        <f ca="1">OFFSET('表二（录入表）'!$B$6,COLUMN(内置数据!YM$2),2)</f>
        <v>0</v>
      </c>
      <c r="AIJ5" s="18">
        <f ca="1">OFFSET('表二（录入表）'!$B$6,COLUMN(内置数据!YN$2),2)</f>
        <v>0</v>
      </c>
      <c r="AIK5" s="18">
        <f ca="1">OFFSET('表二（录入表）'!$B$6,COLUMN(内置数据!YO$2),2)</f>
        <v>0</v>
      </c>
      <c r="AIL5" s="18">
        <f ca="1">OFFSET('表二（录入表）'!$B$6,COLUMN(内置数据!YP$2),2)</f>
        <v>0</v>
      </c>
      <c r="AIM5" s="18">
        <f ca="1">OFFSET('表二（录入表）'!$B$6,COLUMN(内置数据!YQ$2),2)</f>
        <v>0</v>
      </c>
      <c r="AIN5" s="18">
        <f ca="1">OFFSET('表二（录入表）'!$B$6,COLUMN(内置数据!YR$2),2)</f>
        <v>0</v>
      </c>
      <c r="AIO5" s="18">
        <f ca="1">OFFSET('表二（录入表）'!$B$6,COLUMN(内置数据!YS$2),2)</f>
        <v>0</v>
      </c>
      <c r="AIP5" s="18">
        <f ca="1">OFFSET('表二（录入表）'!$B$6,COLUMN(内置数据!YT$2),2)</f>
        <v>1583</v>
      </c>
      <c r="AIQ5" s="18">
        <f ca="1">OFFSET('表二（录入表）'!$B$6,COLUMN(内置数据!YU$2),2)</f>
        <v>12096</v>
      </c>
      <c r="AIR5" s="18">
        <f ca="1">OFFSET('表二（录入表）'!$B$6,COLUMN(内置数据!YV$2),2)</f>
        <v>0</v>
      </c>
      <c r="AIS5" s="18">
        <f ca="1">OFFSET('表二（录入表）'!$B$6,COLUMN(内置数据!YW$2),2)</f>
        <v>0</v>
      </c>
      <c r="AIT5" s="18">
        <f ca="1">OFFSET('表二（录入表）'!$B$6,COLUMN(内置数据!YX$2),2)</f>
        <v>0</v>
      </c>
      <c r="AIU5" s="18">
        <f ca="1">OFFSET('表二（录入表）'!$B$6,COLUMN(内置数据!YY$2),2)</f>
        <v>0</v>
      </c>
      <c r="AIV5" s="18">
        <f ca="1">OFFSET('表二（录入表）'!$B$6,COLUMN(内置数据!YZ$2),2)</f>
        <v>0</v>
      </c>
      <c r="AIW5" s="18">
        <f ca="1">OFFSET('表二（录入表）'!$B$6,COLUMN(内置数据!ZA$2),2)</f>
        <v>0</v>
      </c>
      <c r="AIX5" s="18">
        <f ca="1">OFFSET('表二（录入表）'!$B$6,COLUMN(内置数据!ZB$2),2)</f>
        <v>4700</v>
      </c>
      <c r="AIY5" s="18">
        <f ca="1">OFFSET('表二（录入表）'!$B$6,COLUMN(内置数据!ZC$2),2)</f>
        <v>0</v>
      </c>
      <c r="AIZ5" s="18">
        <f ca="1">OFFSET('表二（录入表）'!$B$6,COLUMN(内置数据!ZD$2),2)</f>
        <v>0</v>
      </c>
      <c r="AJA5" s="18">
        <f ca="1">OFFSET('表二（录入表）'!$B$6,COLUMN(内置数据!ZE$2),2)</f>
        <v>0</v>
      </c>
      <c r="AJB5" s="18">
        <f ca="1">OFFSET('表二（录入表）'!$B$6,COLUMN(内置数据!ZF$2),2)</f>
        <v>0</v>
      </c>
      <c r="AJC5" s="18">
        <f ca="1">OFFSET('表二（录入表）'!$B$6,COLUMN(内置数据!ZG$2),2)</f>
        <v>0</v>
      </c>
      <c r="AJD5" s="18">
        <f ca="1">OFFSET('表二（录入表）'!$B$6,COLUMN(内置数据!ZH$2),2)</f>
        <v>0</v>
      </c>
      <c r="AJE5" s="18">
        <f ca="1">OFFSET('表二（录入表）'!$B$6,COLUMN(内置数据!ZI$2),2)</f>
        <v>0</v>
      </c>
      <c r="AJF5" s="18">
        <f ca="1">OFFSET('表二（录入表）'!$B$6,COLUMN(内置数据!ZJ$2),2)</f>
        <v>0</v>
      </c>
      <c r="AJG5" s="18">
        <f ca="1">OFFSET('表二（录入表）'!$B$6,COLUMN(内置数据!ZK$2),2)</f>
        <v>0</v>
      </c>
      <c r="AJH5" s="18">
        <f ca="1">OFFSET('表二（录入表）'!$B$6,COLUMN(内置数据!ZL$2),2)</f>
        <v>0</v>
      </c>
      <c r="AJI5" s="18">
        <f ca="1">OFFSET('表二（录入表）'!$B$6,COLUMN(内置数据!ZM$2),2)</f>
        <v>0</v>
      </c>
      <c r="AJJ5" s="18">
        <f ca="1">OFFSET('表二（录入表）'!$B$6,COLUMN(内置数据!ZN$2),2)</f>
        <v>0</v>
      </c>
      <c r="AJK5" s="18">
        <f ca="1">OFFSET('表二（录入表）'!$B$6,COLUMN(内置数据!ZO$2),2)</f>
        <v>0</v>
      </c>
      <c r="AJL5" s="18">
        <f ca="1">OFFSET('表二（录入表）'!$B$6,COLUMN(内置数据!ZP$2),2)</f>
        <v>0</v>
      </c>
      <c r="AJM5" s="18">
        <f ca="1">OFFSET('表二（录入表）'!$B$6,COLUMN(内置数据!ZQ$2),2)</f>
        <v>0</v>
      </c>
      <c r="AJN5" s="18">
        <f ca="1">OFFSET('表二（录入表）'!$B$6,COLUMN(内置数据!ZR$2),2)</f>
        <v>0</v>
      </c>
      <c r="AJO5" s="18">
        <f ca="1">OFFSET('表二（录入表）'!$B$6,COLUMN(内置数据!ZS$2),2)</f>
        <v>0</v>
      </c>
      <c r="AJP5" s="18">
        <f ca="1">OFFSET('表二（录入表）'!$B$6,COLUMN(内置数据!ZT$2),2)</f>
        <v>0</v>
      </c>
      <c r="AJQ5" s="18">
        <f ca="1">OFFSET('表二（录入表）'!$B$6,COLUMN(内置数据!ZU$2),2)</f>
        <v>0</v>
      </c>
      <c r="AJR5" s="18">
        <f ca="1">OFFSET('表二（录入表）'!$B$6,COLUMN(内置数据!ZV$2),2)</f>
        <v>0</v>
      </c>
      <c r="AJS5" s="18">
        <f ca="1">OFFSET('表二（录入表）'!$B$6,COLUMN(内置数据!ZW$2),2)</f>
        <v>0</v>
      </c>
      <c r="AJT5" s="18">
        <f ca="1">OFFSET('表二（录入表）'!$B$6,COLUMN(内置数据!ZX$2),2)</f>
        <v>0</v>
      </c>
      <c r="AJU5" s="18">
        <f ca="1">OFFSET('表二（录入表）'!$B$6,COLUMN(内置数据!ZY$2),2)</f>
        <v>0</v>
      </c>
      <c r="AJV5" s="18">
        <f ca="1">OFFSET('表二（录入表）'!$B$6,COLUMN(内置数据!ZZ$2),2)</f>
        <v>0</v>
      </c>
      <c r="AJW5" s="18">
        <f ca="1">OFFSET('表二（录入表）'!$B$6,COLUMN(内置数据!AAA$2),2)</f>
        <v>0</v>
      </c>
      <c r="AJX5" s="18">
        <f ca="1">OFFSET('表二（录入表）'!$B$6,COLUMN(内置数据!AAB$2),2)</f>
        <v>0</v>
      </c>
      <c r="AJY5" s="18">
        <f ca="1">OFFSET('表二（录入表）'!$B$6,COLUMN(内置数据!AAC$2),2)</f>
        <v>0</v>
      </c>
      <c r="AJZ5" s="18">
        <f ca="1">OFFSET('表二（录入表）'!$B$6,COLUMN(内置数据!AAD$2),2)</f>
        <v>0</v>
      </c>
      <c r="AKA5" s="18">
        <f ca="1">OFFSET('表二（录入表）'!$B$6,COLUMN(内置数据!AAE$2),2)</f>
        <v>0</v>
      </c>
      <c r="AKB5" s="18">
        <f ca="1">OFFSET('表二（录入表）'!$B$6,COLUMN(内置数据!AAF$2),2)</f>
        <v>0</v>
      </c>
      <c r="AKC5" s="18">
        <f ca="1">OFFSET('表二（录入表）'!$B$6,COLUMN(内置数据!AAG$2),2)</f>
        <v>0</v>
      </c>
      <c r="AKD5" s="18">
        <f ca="1">OFFSET('表二（录入表）'!$B$6,COLUMN(内置数据!AAH$2),2)</f>
        <v>0</v>
      </c>
      <c r="AKE5" s="18">
        <f ca="1">OFFSET('表二（录入表）'!$B$6,COLUMN(内置数据!AAI$2),2)</f>
        <v>0</v>
      </c>
      <c r="AKF5" s="18">
        <f ca="1">OFFSET('表二（录入表）'!$B$6,COLUMN(内置数据!AAJ$2),2)</f>
        <v>0</v>
      </c>
      <c r="AKG5" s="18">
        <f ca="1">OFFSET('表二（录入表）'!$B$6,COLUMN(内置数据!AAK$2),2)</f>
        <v>0</v>
      </c>
      <c r="AKH5" s="18">
        <f ca="1">OFFSET('表二（录入表）'!$B$6,COLUMN(内置数据!AAL$2),2)</f>
        <v>4893</v>
      </c>
      <c r="AKI5" s="18">
        <f ca="1">OFFSET('表二（录入表）'!$B$6,COLUMN(内置数据!AAM$2),2)</f>
        <v>246</v>
      </c>
      <c r="AKJ5" s="18">
        <f ca="1">OFFSET('表二（录入表）'!$B$6,COLUMN(内置数据!AAN$2),2)</f>
        <v>0</v>
      </c>
      <c r="AKK5" s="18">
        <f ca="1">OFFSET('表二（录入表）'!$B$6,COLUMN(内置数据!AAO$2),2)</f>
        <v>0</v>
      </c>
      <c r="AKL5" s="18">
        <f ca="1">OFFSET('表二（录入表）'!$B$6,COLUMN(内置数据!AAP$2),2)</f>
        <v>73</v>
      </c>
      <c r="AKM5" s="18">
        <f ca="1">OFFSET('表二（录入表）'!$B$6,COLUMN(内置数据!AAQ$2),2)</f>
        <v>0</v>
      </c>
      <c r="AKN5" s="18">
        <f ca="1">OFFSET('表二（录入表）'!$B$6,COLUMN(内置数据!AAR$2),2)</f>
        <v>135</v>
      </c>
      <c r="AKO5" s="18">
        <f ca="1">OFFSET('表二（录入表）'!$B$6,COLUMN(内置数据!AAS$2),2)</f>
        <v>0</v>
      </c>
      <c r="AKP5" s="18">
        <f ca="1">OFFSET('表二（录入表）'!$B$6,COLUMN(内置数据!AAT$2),2)</f>
        <v>0</v>
      </c>
      <c r="AKQ5" s="18">
        <f ca="1">OFFSET('表二（录入表）'!$B$6,COLUMN(内置数据!AAU$2),2)</f>
        <v>0</v>
      </c>
      <c r="AKR5" s="18">
        <f ca="1">OFFSET('表二（录入表）'!$B$6,COLUMN(内置数据!AAV$2),2)</f>
        <v>652</v>
      </c>
      <c r="AKS5" s="18">
        <f ca="1">OFFSET('表二（录入表）'!$B$6,COLUMN(内置数据!AAW$2),2)</f>
        <v>0</v>
      </c>
      <c r="AKT5" s="18">
        <f ca="1">OFFSET('表二（录入表）'!$B$6,COLUMN(内置数据!AAX$2),2)</f>
        <v>0</v>
      </c>
      <c r="AKU5" s="18">
        <f ca="1">OFFSET('表二（录入表）'!$B$6,COLUMN(内置数据!AAY$2),2)</f>
        <v>43</v>
      </c>
      <c r="AKV5" s="18">
        <f ca="1">OFFSET('表二（录入表）'!$B$6,COLUMN(内置数据!AAZ$2),2)</f>
        <v>477</v>
      </c>
      <c r="AKW5" s="18">
        <f ca="1">OFFSET('表二（录入表）'!$B$6,COLUMN(内置数据!ABA$2),2)</f>
        <v>2057</v>
      </c>
      <c r="AKX5" s="18">
        <f ca="1">OFFSET('表二（录入表）'!$B$6,COLUMN(内置数据!ABB$2),2)</f>
        <v>0</v>
      </c>
      <c r="AKY5" s="18">
        <f ca="1">OFFSET('表二（录入表）'!$B$6,COLUMN(内置数据!ABC$2),2)</f>
        <v>30</v>
      </c>
      <c r="AKZ5" s="18">
        <f ca="1">OFFSET('表二（录入表）'!$B$6,COLUMN(内置数据!ABD$2),2)</f>
        <v>0</v>
      </c>
      <c r="ALA5" s="18">
        <f ca="1">OFFSET('表二（录入表）'!$B$6,COLUMN(内置数据!ABE$2),2)</f>
        <v>75</v>
      </c>
      <c r="ALB5" s="18">
        <f ca="1">OFFSET('表二（录入表）'!$B$6,COLUMN(内置数据!ABF$2),2)</f>
        <v>17</v>
      </c>
      <c r="ALC5" s="18">
        <f ca="1">OFFSET('表二（录入表）'!$B$6,COLUMN(内置数据!ABG$2),2)</f>
        <v>0</v>
      </c>
      <c r="ALD5" s="18">
        <f ca="1">OFFSET('表二（录入表）'!$B$6,COLUMN(内置数据!ABH$2),2)</f>
        <v>51</v>
      </c>
      <c r="ALE5" s="18">
        <f ca="1">OFFSET('表二（录入表）'!$B$6,COLUMN(内置数据!ABI$2),2)</f>
        <v>117</v>
      </c>
      <c r="ALF5" s="18">
        <f ca="1">OFFSET('表二（录入表）'!$B$6,COLUMN(内置数据!ABJ$2),2)</f>
        <v>0</v>
      </c>
      <c r="ALG5" s="18">
        <f ca="1">OFFSET('表二（录入表）'!$B$6,COLUMN(内置数据!ABK$2),2)</f>
        <v>7</v>
      </c>
      <c r="ALH5" s="18">
        <f ca="1">OFFSET('表二（录入表）'!$B$6,COLUMN(内置数据!ABL$2),2)</f>
        <v>79</v>
      </c>
      <c r="ALI5" s="18">
        <f ca="1">OFFSET('表二（录入表）'!$B$6,COLUMN(内置数据!ABM$2),2)</f>
        <v>0</v>
      </c>
      <c r="ALJ5" s="18">
        <f ca="1">OFFSET('表二（录入表）'!$B$6,COLUMN(内置数据!ABN$2),2)</f>
        <v>223</v>
      </c>
      <c r="ALK5" s="18">
        <f ca="1">OFFSET('表二（录入表）'!$B$6,COLUMN(内置数据!ABO$2),2)</f>
        <v>0</v>
      </c>
      <c r="ALL5" s="18">
        <f ca="1">OFFSET('表二（录入表）'!$B$6,COLUMN(内置数据!ABP$2),2)</f>
        <v>0</v>
      </c>
      <c r="ALM5" s="18">
        <f ca="1">OFFSET('表二（录入表）'!$B$6,COLUMN(内置数据!ABQ$2),2)</f>
        <v>0</v>
      </c>
      <c r="ALN5" s="18">
        <f ca="1">OFFSET('表二（录入表）'!$B$6,COLUMN(内置数据!ABR$2),2)</f>
        <v>11</v>
      </c>
      <c r="ALO5" s="18">
        <f ca="1">OFFSET('表二（录入表）'!$B$6,COLUMN(内置数据!ABS$2),2)</f>
        <v>0</v>
      </c>
      <c r="ALP5" s="18">
        <f ca="1">OFFSET('表二（录入表）'!$B$6,COLUMN(内置数据!ABT$2),2)</f>
        <v>1</v>
      </c>
      <c r="ALQ5" s="18">
        <f ca="1">OFFSET('表二（录入表）'!$B$6,COLUMN(内置数据!ABU$2),2)</f>
        <v>0</v>
      </c>
      <c r="ALR5" s="18">
        <f ca="1">OFFSET('表二（录入表）'!$B$6,COLUMN(内置数据!ABV$2),2)</f>
        <v>155</v>
      </c>
      <c r="ALS5" s="18">
        <f ca="1">OFFSET('表二（录入表）'!$B$6,COLUMN(内置数据!ABW$2),2)</f>
        <v>8093</v>
      </c>
      <c r="ALT5" s="18">
        <f ca="1">OFFSET('表二（录入表）'!$B$6,COLUMN(内置数据!ABX$2),2)</f>
        <v>63</v>
      </c>
      <c r="ALU5" s="18">
        <f ca="1">OFFSET('表二（录入表）'!$B$6,COLUMN(内置数据!ABY$2),2)</f>
        <v>0</v>
      </c>
      <c r="ALV5" s="18">
        <f ca="1">OFFSET('表二（录入表）'!$B$6,COLUMN(内置数据!ABZ$2),2)</f>
        <v>0</v>
      </c>
      <c r="ALW5" s="18">
        <f ca="1">OFFSET('表二（录入表）'!$B$6,COLUMN(内置数据!ACA$2),2)</f>
        <v>57</v>
      </c>
      <c r="ALX5" s="18">
        <f ca="1">OFFSET('表二（录入表）'!$B$6,COLUMN(内置数据!ACB$2),2)</f>
        <v>4985</v>
      </c>
      <c r="ALY5" s="18">
        <f ca="1">OFFSET('表二（录入表）'!$B$6,COLUMN(内置数据!ACC$2),2)</f>
        <v>50</v>
      </c>
      <c r="ALZ5" s="18">
        <f ca="1">OFFSET('表二（录入表）'!$B$6,COLUMN(内置数据!ACD$2),2)</f>
        <v>8</v>
      </c>
      <c r="AMA5" s="18">
        <f ca="1">OFFSET('表二（录入表）'!$B$6,COLUMN(内置数据!ACE$2),2)</f>
        <v>694</v>
      </c>
      <c r="AMB5" s="18">
        <f ca="1">OFFSET('表二（录入表）'!$B$6,COLUMN(内置数据!ACF$2),2)</f>
        <v>27</v>
      </c>
      <c r="AMC5" s="18">
        <f ca="1">OFFSET('表二（录入表）'!$B$6,COLUMN(内置数据!ACG$2),2)</f>
        <v>2</v>
      </c>
      <c r="AMD5" s="18">
        <f ca="1">OFFSET('表二（录入表）'!$B$6,COLUMN(内置数据!ACH$2),2)</f>
        <v>0</v>
      </c>
      <c r="AME5" s="18">
        <f ca="1">OFFSET('表二（录入表）'!$B$6,COLUMN(内置数据!ACI$2),2)</f>
        <v>0</v>
      </c>
      <c r="AMF5" s="18">
        <f ca="1">OFFSET('表二（录入表）'!$B$6,COLUMN(内置数据!ACJ$2),2)</f>
        <v>0</v>
      </c>
      <c r="AMG5" s="18">
        <f ca="1">OFFSET('表二（录入表）'!$B$6,COLUMN(内置数据!ACK$2),2)</f>
        <v>46</v>
      </c>
      <c r="AMH5" s="18">
        <f ca="1">OFFSET('表二（录入表）'!$B$6,COLUMN(内置数据!ACL$2),2)</f>
        <v>0</v>
      </c>
      <c r="AMI5" s="18">
        <f ca="1">OFFSET('表二（录入表）'!$B$6,COLUMN(内置数据!ACM$2),2)</f>
        <v>0</v>
      </c>
      <c r="AMJ5" s="18">
        <f ca="1">OFFSET('表二（录入表）'!$B$6,COLUMN(内置数据!ACN$2),2)</f>
        <v>0</v>
      </c>
      <c r="AMK5" s="18">
        <f ca="1">OFFSET('表二（录入表）'!$B$6,COLUMN(内置数据!ACO$2),2)</f>
        <v>65</v>
      </c>
      <c r="AML5" s="18">
        <f ca="1">OFFSET('表二（录入表）'!$B$6,COLUMN(内置数据!ACP$2),2)</f>
        <v>0</v>
      </c>
      <c r="AMM5" s="18">
        <f ca="1">OFFSET('表二（录入表）'!$B$6,COLUMN(内置数据!ACQ$2),2)</f>
        <v>0</v>
      </c>
      <c r="AMN5" s="18">
        <f ca="1">OFFSET('表二（录入表）'!$B$6,COLUMN(内置数据!ACR$2),2)</f>
        <v>77</v>
      </c>
      <c r="AMO5" s="18">
        <f ca="1">OFFSET('表二（录入表）'!$B$6,COLUMN(内置数据!ACS$2),2)</f>
        <v>82</v>
      </c>
      <c r="AMP5" s="18">
        <f ca="1">OFFSET('表二（录入表）'!$B$6,COLUMN(内置数据!ACT$2),2)</f>
        <v>2351</v>
      </c>
      <c r="AMQ5" s="18">
        <f ca="1">OFFSET('表二（录入表）'!$B$6,COLUMN(内置数据!ACU$2),2)</f>
        <v>0</v>
      </c>
      <c r="AMR5" s="18">
        <f ca="1">OFFSET('表二（录入表）'!$B$6,COLUMN(内置数据!ACV$2),2)</f>
        <v>39</v>
      </c>
      <c r="AMS5" s="18">
        <f ca="1">OFFSET('表二（录入表）'!$B$6,COLUMN(内置数据!ACW$2),2)</f>
        <v>489</v>
      </c>
      <c r="AMT5" s="18">
        <f ca="1">OFFSET('表二（录入表）'!$B$6,COLUMN(内置数据!ACX$2),2)</f>
        <v>191</v>
      </c>
      <c r="AMU5" s="18">
        <f ca="1">OFFSET('表二（录入表）'!$B$6,COLUMN(内置数据!ACY$2),2)</f>
        <v>435</v>
      </c>
      <c r="AMV5" s="18">
        <f ca="1">OFFSET('表二（录入表）'!$B$6,COLUMN(内置数据!ACZ$2),2)</f>
        <v>0</v>
      </c>
      <c r="AMW5" s="18">
        <f ca="1">OFFSET('表二（录入表）'!$B$6,COLUMN(内置数据!ADA$2),2)</f>
        <v>0</v>
      </c>
      <c r="AMX5" s="18">
        <f ca="1">OFFSET('表二（录入表）'!$B$6,COLUMN(内置数据!ADB$2),2)</f>
        <v>0</v>
      </c>
      <c r="AMY5" s="18">
        <f ca="1">OFFSET('表二（录入表）'!$B$6,COLUMN(内置数据!ADC$2),2)</f>
        <v>20</v>
      </c>
      <c r="AMZ5" s="18">
        <f ca="1">OFFSET('表二（录入表）'!$B$6,COLUMN(内置数据!ADD$2),2)</f>
        <v>0</v>
      </c>
      <c r="ANA5" s="18">
        <f ca="1">OFFSET('表二（录入表）'!$B$6,COLUMN(内置数据!ADE$2),2)</f>
        <v>0</v>
      </c>
      <c r="ANB5" s="18">
        <f ca="1">OFFSET('表二（录入表）'!$B$6,COLUMN(内置数据!ADF$2),2)</f>
        <v>0</v>
      </c>
      <c r="ANC5" s="18">
        <f ca="1">OFFSET('表二（录入表）'!$B$6,COLUMN(内置数据!ADG$2),2)</f>
        <v>93</v>
      </c>
      <c r="AND5" s="18">
        <f ca="1">OFFSET('表二（录入表）'!$B$6,COLUMN(内置数据!ADH$2),2)</f>
        <v>28</v>
      </c>
      <c r="ANE5" s="18">
        <f ca="1">OFFSET('表二（录入表）'!$B$6,COLUMN(内置数据!ADI$2),2)</f>
        <v>24</v>
      </c>
      <c r="ANF5" s="18">
        <f ca="1">OFFSET('表二（录入表）'!$B$6,COLUMN(内置数据!ADJ$2),2)</f>
        <v>0</v>
      </c>
      <c r="ANG5" s="18">
        <f ca="1">OFFSET('表二（录入表）'!$B$6,COLUMN(内置数据!ADK$2),2)</f>
        <v>0</v>
      </c>
      <c r="ANH5" s="18">
        <f ca="1">OFFSET('表二（录入表）'!$B$6,COLUMN(内置数据!ADL$2),2)</f>
        <v>35</v>
      </c>
      <c r="ANI5" s="18">
        <f ca="1">OFFSET('表二（录入表）'!$B$6,COLUMN(内置数据!ADM$2),2)</f>
        <v>133</v>
      </c>
      <c r="ANJ5" s="18">
        <f ca="1">OFFSET('表二（录入表）'!$B$6,COLUMN(内置数据!ADN$2),2)</f>
        <v>0</v>
      </c>
      <c r="ANK5" s="18">
        <f ca="1">OFFSET('表二（录入表）'!$B$6,COLUMN(内置数据!ADO$2),2)</f>
        <v>0</v>
      </c>
      <c r="ANL5" s="18">
        <f ca="1">OFFSET('表二（录入表）'!$B$6,COLUMN(内置数据!ADP$2),2)</f>
        <v>129</v>
      </c>
      <c r="ANM5" s="18">
        <f ca="1">OFFSET('表二（录入表）'!$B$6,COLUMN(内置数据!ADQ$2),2)</f>
        <v>47</v>
      </c>
      <c r="ANN5" s="18">
        <f ca="1">OFFSET('表二（录入表）'!$B$6,COLUMN(内置数据!ADR$2),2)</f>
        <v>0</v>
      </c>
      <c r="ANO5" s="18">
        <f ca="1">OFFSET('表二（录入表）'!$B$6,COLUMN(内置数据!ADS$2),2)</f>
        <v>0</v>
      </c>
      <c r="ANP5" s="18">
        <f ca="1">OFFSET('表二（录入表）'!$B$6,COLUMN(内置数据!ADT$2),2)</f>
        <v>122</v>
      </c>
      <c r="ANQ5" s="18">
        <f ca="1">OFFSET('表二（录入表）'!$B$6,COLUMN(内置数据!ADU$2),2)</f>
        <v>264</v>
      </c>
      <c r="ANR5" s="18">
        <f ca="1">OFFSET('表二（录入表）'!$B$6,COLUMN(内置数据!ADV$2),2)</f>
        <v>30</v>
      </c>
      <c r="ANS5" s="18">
        <f ca="1">OFFSET('表二（录入表）'!$B$6,COLUMN(内置数据!ADW$2),2)</f>
        <v>0</v>
      </c>
      <c r="ANT5" s="18">
        <f ca="1">OFFSET('表二（录入表）'!$B$6,COLUMN(内置数据!ADX$2),2)</f>
        <v>0</v>
      </c>
      <c r="ANU5" s="18">
        <f ca="1">OFFSET('表二（录入表）'!$B$6,COLUMN(内置数据!ADY$2),2)</f>
        <v>0</v>
      </c>
      <c r="ANV5" s="18">
        <f ca="1">OFFSET('表二（录入表）'!$B$6,COLUMN(内置数据!ADZ$2),2)</f>
        <v>450</v>
      </c>
      <c r="ANW5" s="18">
        <f ca="1">OFFSET('表二（录入表）'!$B$6,COLUMN(内置数据!AEA$2),2)</f>
        <v>4693</v>
      </c>
      <c r="ANX5" s="18">
        <f ca="1">OFFSET('表二（录入表）'!$B$6,COLUMN(内置数据!AEB$2),2)</f>
        <v>0</v>
      </c>
      <c r="ANY5" s="18">
        <f ca="1">OFFSET('表二（录入表）'!$B$6,COLUMN(内置数据!AEC$2),2)</f>
        <v>6417</v>
      </c>
      <c r="ANZ5" s="18">
        <f ca="1">OFFSET('表二（录入表）'!$B$6,COLUMN(内置数据!AED$2),2)</f>
        <v>47</v>
      </c>
      <c r="AOA5" s="18">
        <f ca="1">OFFSET('表二（录入表）'!$B$6,COLUMN(内置数据!AEE$2),2)</f>
        <v>11660</v>
      </c>
      <c r="AOB5" s="18">
        <f ca="1">OFFSET('表二（录入表）'!$B$6,COLUMN(内置数据!AEF$2),2)</f>
        <v>0</v>
      </c>
      <c r="AOC5" s="18">
        <f ca="1">OFFSET('表二（录入表）'!$B$6,COLUMN(内置数据!AEG$2),2)</f>
        <v>1473</v>
      </c>
      <c r="AOD5" s="18">
        <f ca="1">OFFSET('表二（录入表）'!$B$6,COLUMN(内置数据!AEH$2),2)</f>
        <v>62</v>
      </c>
      <c r="AOE5" s="18">
        <f ca="1">OFFSET('表二（录入表）'!$B$6,COLUMN(内置数据!AEI$2),2)</f>
        <v>0</v>
      </c>
      <c r="AOF5" s="18">
        <f ca="1">OFFSET('表二（录入表）'!$B$6,COLUMN(内置数据!AEJ$2),2)</f>
        <v>151</v>
      </c>
      <c r="AOG5" s="18">
        <f ca="1">OFFSET('表二（录入表）'!$B$6,COLUMN(内置数据!AEK$2),2)</f>
        <v>0</v>
      </c>
      <c r="AOH5" s="18">
        <f ca="1">OFFSET('表二（录入表）'!$B$6,COLUMN(内置数据!AEL$2),2)</f>
        <v>0</v>
      </c>
      <c r="AOI5" s="18">
        <f ca="1">OFFSET('表二（录入表）'!$B$6,COLUMN(内置数据!AEM$2),2)</f>
        <v>0</v>
      </c>
      <c r="AOJ5" s="18">
        <f ca="1">OFFSET('表二（录入表）'!$B$6,COLUMN(内置数据!AEN$2),2)</f>
        <v>16401</v>
      </c>
      <c r="AOK5" s="18">
        <f ca="1">OFFSET('表二（录入表）'!$B$6,COLUMN(内置数据!AEO$2),2)</f>
        <v>213</v>
      </c>
      <c r="AOL5" s="18">
        <f ca="1">OFFSET('表二（录入表）'!$B$6,COLUMN(内置数据!AEP$2),2)</f>
        <v>0</v>
      </c>
      <c r="AOM5" s="18">
        <f ca="1">OFFSET('表二（录入表）'!$B$6,COLUMN(内置数据!AEQ$2),2)</f>
        <v>0</v>
      </c>
      <c r="AON5" s="18">
        <f ca="1">OFFSET('表二（录入表）'!$B$6,COLUMN(内置数据!AER$2),2)</f>
        <v>6130</v>
      </c>
      <c r="AOO5" s="18">
        <f ca="1">OFFSET('表二（录入表）'!$B$6,COLUMN(内置数据!AES$2),2)</f>
        <v>4018</v>
      </c>
      <c r="AOP5" s="18">
        <f ca="1">OFFSET('表二（录入表）'!$B$6,COLUMN(内置数据!AET$2),2)</f>
        <v>0</v>
      </c>
      <c r="AOQ5" s="18">
        <f ca="1">OFFSET('表二（录入表）'!$B$6,COLUMN(内置数据!AEU$2),2)</f>
        <v>0</v>
      </c>
      <c r="AOR5" s="18">
        <f ca="1">OFFSET('表二（录入表）'!$B$6,COLUMN(内置数据!AEV$2),2)</f>
        <v>0</v>
      </c>
      <c r="AOS5" s="18">
        <f ca="1">OFFSET('表二（录入表）'!$B$6,COLUMN(内置数据!AEW$2),2)</f>
        <v>0</v>
      </c>
      <c r="AOT5" s="18">
        <f ca="1">OFFSET('表二（录入表）'!$B$6,COLUMN(内置数据!AEX$2),2)</f>
        <v>0</v>
      </c>
      <c r="AOU5" s="18">
        <f ca="1">OFFSET('表二（录入表）'!$B$6,COLUMN(内置数据!AEY$2),2)</f>
        <v>0</v>
      </c>
      <c r="AOV5" s="18">
        <f ca="1">OFFSET('表二（录入表）'!$B$6,COLUMN(内置数据!AEZ$2),2)</f>
        <v>0</v>
      </c>
      <c r="AOW5" s="18">
        <f ca="1">OFFSET('表二（录入表）'!$B$6,COLUMN(内置数据!AFA$2),2)</f>
        <v>0</v>
      </c>
      <c r="AOX5" s="18">
        <f ca="1">OFFSET('表二（录入表）'!$B$6,COLUMN(内置数据!AFB$2),2)</f>
        <v>0</v>
      </c>
      <c r="AOY5" s="18">
        <f ca="1">OFFSET('表二（录入表）'!$B$6,COLUMN(内置数据!AFC$2),2)</f>
        <v>0</v>
      </c>
      <c r="AOZ5" s="18">
        <f ca="1">OFFSET('表二（录入表）'!$B$6,COLUMN(内置数据!AFD$2),2)</f>
        <v>92</v>
      </c>
      <c r="APA5" s="18">
        <f ca="1">OFFSET('表二（录入表）'!$B$6,COLUMN(内置数据!AFE$2),2)</f>
        <v>0</v>
      </c>
      <c r="APB5" s="18">
        <f ca="1">OFFSET('表二（录入表）'!$B$6,COLUMN(内置数据!AFF$2),2)</f>
        <v>0</v>
      </c>
      <c r="APC5" s="18">
        <f ca="1">OFFSET('表二（录入表）'!$B$6,COLUMN(内置数据!AFG$2),2)</f>
        <v>0</v>
      </c>
      <c r="APD5" s="18">
        <f ca="1">OFFSET('表二（录入表）'!$B$6,COLUMN(内置数据!AFH$2),2)</f>
        <v>0</v>
      </c>
      <c r="APE5" s="18">
        <f ca="1">OFFSET('表二（录入表）'!$B$6,COLUMN(内置数据!AFI$2),2)</f>
        <v>0</v>
      </c>
      <c r="APF5" s="18">
        <f ca="1">OFFSET('表二（录入表）'!$B$6,COLUMN(内置数据!AFJ$2),2)</f>
        <v>0</v>
      </c>
      <c r="APG5" s="18">
        <f ca="1">OFFSET('表二（录入表）'!$B$6,COLUMN(内置数据!AFK$2),2)</f>
        <v>0</v>
      </c>
      <c r="APH5" s="18">
        <f ca="1">OFFSET('表二（录入表）'!$B$6,COLUMN(内置数据!AFL$2),2)</f>
        <v>277</v>
      </c>
      <c r="API5" s="18">
        <f ca="1">OFFSET('表二（录入表）'!$B$6,COLUMN(内置数据!AFM$2),2)</f>
        <v>0</v>
      </c>
      <c r="APJ5" s="18">
        <f ca="1">OFFSET('表二（录入表）'!$B$6,COLUMN(内置数据!AFN$2),2)</f>
        <v>0</v>
      </c>
      <c r="APK5" s="18">
        <f ca="1">OFFSET('表二（录入表）'!$B$6,COLUMN(内置数据!AFO$2),2)</f>
        <v>0</v>
      </c>
      <c r="APL5" s="18">
        <f ca="1">OFFSET('表二（录入表）'!$B$6,COLUMN(内置数据!AFP$2),2)</f>
        <v>0</v>
      </c>
      <c r="APM5" s="18">
        <f ca="1">OFFSET('表二（录入表）'!$B$6,COLUMN(内置数据!AFQ$2),2)</f>
        <v>0</v>
      </c>
      <c r="APN5" s="18">
        <f ca="1">OFFSET('表二（录入表）'!$B$6,COLUMN(内置数据!AFR$2),2)</f>
        <v>3</v>
      </c>
      <c r="APO5" s="18">
        <f ca="1">OFFSET('表二（录入表）'!$B$6,COLUMN(内置数据!AFS$2),2)</f>
        <v>0</v>
      </c>
      <c r="APP5" s="18">
        <f ca="1">OFFSET('表二（录入表）'!$B$6,COLUMN(内置数据!AFT$2),2)</f>
        <v>0</v>
      </c>
      <c r="APQ5" s="18">
        <f ca="1">OFFSET('表二（录入表）'!$B$6,COLUMN(内置数据!AFU$2),2)</f>
        <v>0</v>
      </c>
      <c r="APR5" s="18">
        <f ca="1">OFFSET('表二（录入表）'!$B$6,COLUMN(内置数据!AFV$2),2)</f>
        <v>0</v>
      </c>
      <c r="APS5" s="18">
        <f ca="1">OFFSET('表二（录入表）'!$B$6,COLUMN(内置数据!AFW$2),2)</f>
        <v>0</v>
      </c>
      <c r="APT5" s="18">
        <f ca="1">OFFSET('表二（录入表）'!$B$6,COLUMN(内置数据!AFX$2),2)</f>
        <v>0</v>
      </c>
      <c r="APU5" s="18">
        <f ca="1">OFFSET('表二（录入表）'!$B$6,COLUMN(内置数据!AFY$2),2)</f>
        <v>0</v>
      </c>
      <c r="APV5" s="18">
        <f ca="1">OFFSET('表二（录入表）'!$B$6,COLUMN(内置数据!AFZ$2),2)</f>
        <v>0</v>
      </c>
      <c r="APW5" s="18">
        <f ca="1">OFFSET('表二（录入表）'!$B$6,COLUMN(内置数据!AGA$2),2)</f>
        <v>0</v>
      </c>
      <c r="APX5" s="18">
        <f ca="1">OFFSET('表二（录入表）'!$B$6,COLUMN(内置数据!AGB$2),2)</f>
        <v>0</v>
      </c>
      <c r="APY5" s="18">
        <f ca="1">OFFSET('表二（录入表）'!$B$6,COLUMN(内置数据!AGC$2),2)</f>
        <v>0</v>
      </c>
      <c r="APZ5" s="18">
        <f ca="1">OFFSET('表二（录入表）'!$B$6,COLUMN(内置数据!AGD$2),2)</f>
        <v>0</v>
      </c>
      <c r="AQA5" s="18">
        <f ca="1">OFFSET('表二（录入表）'!$B$6,COLUMN(内置数据!AGE$2),2)</f>
        <v>0</v>
      </c>
      <c r="AQB5" s="18">
        <f ca="1">OFFSET('表二（录入表）'!$B$6,COLUMN(内置数据!AGF$2),2)</f>
        <v>0</v>
      </c>
      <c r="AQC5" s="18">
        <f ca="1">OFFSET('表二（录入表）'!$B$6,COLUMN(内置数据!AGG$2),2)</f>
        <v>0</v>
      </c>
      <c r="AQD5" s="18">
        <f ca="1">OFFSET('表二（录入表）'!$B$6,COLUMN(内置数据!AGH$2),2)</f>
        <v>180</v>
      </c>
      <c r="AQE5" s="18">
        <f ca="1">OFFSET('表二（录入表）'!$B$6,COLUMN(内置数据!AGI$2),2)</f>
        <v>0</v>
      </c>
      <c r="AQF5" s="18">
        <f ca="1">OFFSET('表二（录入表）'!$B$6,COLUMN(内置数据!AGJ$2),2)</f>
        <v>0</v>
      </c>
      <c r="AQG5" s="18">
        <f ca="1">OFFSET('表二（录入表）'!$B$6,COLUMN(内置数据!AGK$2),2)</f>
        <v>0</v>
      </c>
      <c r="AQH5" s="18">
        <f ca="1">OFFSET('表二（录入表）'!$B$6,COLUMN(内置数据!AGL$2),2)</f>
        <v>0</v>
      </c>
      <c r="AQI5" s="18">
        <f ca="1">OFFSET('表二（录入表）'!$B$6,COLUMN(内置数据!AGM$2),2)</f>
        <v>0</v>
      </c>
      <c r="AQJ5" s="18">
        <f ca="1">OFFSET('表二（录入表）'!$B$6,COLUMN(内置数据!AGN$2),2)</f>
        <v>0</v>
      </c>
      <c r="AQK5" s="18">
        <f ca="1">OFFSET('表二（录入表）'!$B$6,COLUMN(内置数据!AGO$2),2)</f>
        <v>0</v>
      </c>
      <c r="AQL5" s="18">
        <f ca="1">OFFSET('表二（录入表）'!$B$6,COLUMN(内置数据!AGP$2),2)</f>
        <v>0</v>
      </c>
      <c r="AQM5" s="18">
        <f ca="1">OFFSET('表二（录入表）'!$B$6,COLUMN(内置数据!AGQ$2),2)</f>
        <v>16</v>
      </c>
      <c r="AQN5" s="18">
        <f ca="1">OFFSET('表二（录入表）'!$B$6,COLUMN(内置数据!AGR$2),2)</f>
        <v>962</v>
      </c>
      <c r="AQO5" s="18">
        <f ca="1">OFFSET('表二（录入表）'!$B$6,COLUMN(内置数据!AGS$2),2)</f>
        <v>0</v>
      </c>
      <c r="AQP5" s="18">
        <f ca="1">OFFSET('表二（录入表）'!$B$6,COLUMN(内置数据!AGT$2),2)</f>
        <v>0</v>
      </c>
      <c r="AQQ5" s="18">
        <f ca="1">OFFSET('表二（录入表）'!$B$6,COLUMN(内置数据!AGU$2),2)</f>
        <v>0</v>
      </c>
      <c r="AQR5" s="18">
        <f ca="1">OFFSET('表二（录入表）'!$B$6,COLUMN(内置数据!AGV$2),2)</f>
        <v>0</v>
      </c>
      <c r="AQS5" s="18">
        <f ca="1">OFFSET('表二（录入表）'!$B$6,COLUMN(内置数据!AGW$2),2)</f>
        <v>0</v>
      </c>
      <c r="AQT5" s="18">
        <f ca="1">OFFSET('表二（录入表）'!$B$6,COLUMN(内置数据!AGX$2),2)</f>
        <v>0</v>
      </c>
      <c r="AQU5" s="18">
        <f ca="1">OFFSET('表二（录入表）'!$B$6,COLUMN(内置数据!AGY$2),2)</f>
        <v>0</v>
      </c>
      <c r="AQV5" s="18">
        <f ca="1">OFFSET('表二（录入表）'!$B$6,COLUMN(内置数据!AGZ$2),2)</f>
        <v>0</v>
      </c>
      <c r="AQW5" s="18">
        <f ca="1">OFFSET('表二（录入表）'!$B$6,COLUMN(内置数据!AHA$2),2)</f>
        <v>0</v>
      </c>
      <c r="AQX5" s="18">
        <f ca="1">OFFSET('表二（录入表）'!$B$6,COLUMN(内置数据!AHB$2),2)</f>
        <v>0</v>
      </c>
      <c r="AQY5" s="18">
        <f ca="1">OFFSET('表二（录入表）'!$B$6,COLUMN(内置数据!AHC$2),2)</f>
        <v>0</v>
      </c>
      <c r="AQZ5" s="18">
        <f ca="1">OFFSET('表二（录入表）'!$B$6,COLUMN(内置数据!AHD$2),2)</f>
        <v>0</v>
      </c>
      <c r="ARA5" s="18">
        <f ca="1">OFFSET('表二（录入表）'!$B$6,COLUMN(内置数据!AHE$2),2)</f>
        <v>0</v>
      </c>
      <c r="ARB5" s="18">
        <f ca="1">OFFSET('表二（录入表）'!$B$6,COLUMN(内置数据!AHF$2),2)</f>
        <v>1184</v>
      </c>
      <c r="ARC5" s="18">
        <f ca="1">OFFSET('表二（录入表）'!$B$6,COLUMN(内置数据!AHG$2),2)</f>
        <v>0</v>
      </c>
      <c r="ARD5" s="18">
        <f ca="1">OFFSET('表二（录入表）'!$B$6,COLUMN(内置数据!AHH$2),2)</f>
        <v>0</v>
      </c>
      <c r="ARE5" s="18">
        <f ca="1">OFFSET('表二（录入表）'!$B$6,COLUMN(内置数据!AHI$2),2)</f>
        <v>0</v>
      </c>
      <c r="ARF5" s="18">
        <f ca="1">OFFSET('表二（录入表）'!$B$6,COLUMN(内置数据!AHJ$2),2)</f>
        <v>0</v>
      </c>
      <c r="ARG5" s="18">
        <f ca="1">OFFSET('表二（录入表）'!$B$6,COLUMN(内置数据!AHK$2),2)</f>
        <v>219</v>
      </c>
      <c r="ARH5" s="18">
        <f ca="1">OFFSET('表二（录入表）'!$B$6,COLUMN(内置数据!AHL$2),2)</f>
        <v>0</v>
      </c>
      <c r="ARI5" s="18">
        <f ca="1">OFFSET('表二（录入表）'!$B$6,COLUMN(内置数据!AHM$2),2)</f>
        <v>0</v>
      </c>
      <c r="ARJ5" s="18">
        <f ca="1">OFFSET('表二（录入表）'!$B$6,COLUMN(内置数据!AHN$2),2)</f>
        <v>0</v>
      </c>
      <c r="ARK5" s="18">
        <f ca="1">OFFSET('表二（录入表）'!$B$6,COLUMN(内置数据!AHO$2),2)</f>
        <v>0</v>
      </c>
      <c r="ARL5" s="18">
        <f ca="1">OFFSET('表二（录入表）'!$B$6,COLUMN(内置数据!AHP$2),2)</f>
        <v>0</v>
      </c>
      <c r="ARM5" s="18">
        <f ca="1">OFFSET('表二（录入表）'!$B$6,COLUMN(内置数据!AHQ$2),2)</f>
        <v>0</v>
      </c>
      <c r="ARN5" s="18">
        <f ca="1">OFFSET('表二（录入表）'!$B$6,COLUMN(内置数据!AHR$2),2)</f>
        <v>1500</v>
      </c>
      <c r="ARO5" s="18">
        <f ca="1">OFFSET('表二（录入表）'!$B$6,COLUMN(内置数据!AHS$2),2)</f>
        <v>0</v>
      </c>
      <c r="ARP5" s="18">
        <f ca="1">OFFSET('表二（录入表）'!$B$6,COLUMN(内置数据!AHT$2),2)</f>
        <v>94</v>
      </c>
      <c r="ARQ5" s="18">
        <f ca="1">OFFSET('表二（录入表）'!$B$6,COLUMN(内置数据!AHU$2),2)</f>
        <v>0</v>
      </c>
      <c r="ARR5" s="18">
        <f ca="1">OFFSET('表二（录入表）'!$B$6,COLUMN(内置数据!AHV$2),2)</f>
        <v>0</v>
      </c>
      <c r="ARS5" s="18">
        <f ca="1">OFFSET('表二（录入表）'!$B$6,COLUMN(内置数据!AHW$2),2)</f>
        <v>0</v>
      </c>
      <c r="ART5" s="18">
        <f ca="1">OFFSET('表二（录入表）'!$B$6,COLUMN(内置数据!AHX$2),2)</f>
        <v>0</v>
      </c>
      <c r="ARU5" s="18">
        <f ca="1">OFFSET('表二（录入表）'!$B$6,COLUMN(内置数据!AHY$2),2)</f>
        <v>0</v>
      </c>
      <c r="ARV5" s="18">
        <f ca="1">OFFSET('表二（录入表）'!$B$6,COLUMN(内置数据!AHZ$2),2)</f>
        <v>356</v>
      </c>
      <c r="ARW5" s="18">
        <f ca="1">OFFSET('表二（录入表）'!$B$6,COLUMN(内置数据!AIA$2),2)</f>
        <v>0</v>
      </c>
      <c r="ARX5" s="18">
        <f ca="1">OFFSET('表二（录入表）'!$B$6,COLUMN(内置数据!AIB$2),2)</f>
        <v>0</v>
      </c>
      <c r="ARY5" s="18">
        <f ca="1">OFFSET('表二（录入表）'!$B$6,COLUMN(内置数据!AIC$2),2)</f>
        <v>0</v>
      </c>
      <c r="ARZ5" s="18">
        <f ca="1">OFFSET('表二（录入表）'!$B$6,COLUMN(内置数据!AID$2),2)</f>
        <v>1043</v>
      </c>
      <c r="ASA5" s="18">
        <f ca="1">OFFSET('表二（录入表）'!$B$6,COLUMN(内置数据!AIE$2),2)</f>
        <v>0</v>
      </c>
      <c r="ASB5" s="18">
        <f ca="1">OFFSET('表二（录入表）'!$B$6,COLUMN(内置数据!AIF$2),2)</f>
        <v>0</v>
      </c>
      <c r="ASC5" s="18">
        <f ca="1">OFFSET('表二（录入表）'!$B$6,COLUMN(内置数据!AIG$2),2)</f>
        <v>0</v>
      </c>
      <c r="ASD5" s="18">
        <f ca="1">OFFSET('表二（录入表）'!$B$6,COLUMN(内置数据!AIH$2),2)</f>
        <v>0</v>
      </c>
      <c r="ASE5" s="18">
        <f ca="1">OFFSET('表二（录入表）'!$B$6,COLUMN(内置数据!AII$2),2)</f>
        <v>0</v>
      </c>
      <c r="ASF5" s="18">
        <f ca="1">OFFSET('表二（录入表）'!$B$6,COLUMN(内置数据!AIJ$2),2)</f>
        <v>0</v>
      </c>
      <c r="ASG5" s="18">
        <f ca="1">OFFSET('表二（录入表）'!$B$6,COLUMN(内置数据!AIK$2),2)</f>
        <v>0</v>
      </c>
      <c r="ASH5" s="18">
        <f ca="1">OFFSET('表二（录入表）'!$B$6,COLUMN(内置数据!AIL$2),2)</f>
        <v>6</v>
      </c>
      <c r="ASI5" s="18">
        <f ca="1">OFFSET('表二（录入表）'!$B$6,COLUMN(内置数据!AIM$2),2)</f>
        <v>0</v>
      </c>
      <c r="ASJ5" s="18">
        <f ca="1">OFFSET('表二（录入表）'!$B$6,COLUMN(内置数据!AIN$2),2)</f>
        <v>0</v>
      </c>
      <c r="ASK5" s="18">
        <f ca="1">OFFSET('表二（录入表）'!$B$6,COLUMN(内置数据!AIO$2),2)</f>
        <v>0</v>
      </c>
      <c r="ASL5" s="18">
        <f ca="1">OFFSET('表二（录入表）'!$B$6,COLUMN(内置数据!AIP$2),2)</f>
        <v>0</v>
      </c>
      <c r="ASM5" s="18">
        <f ca="1">OFFSET('表二（录入表）'!$B$6,COLUMN(内置数据!AIQ$2),2)</f>
        <v>0</v>
      </c>
      <c r="ASN5" s="18">
        <f ca="1">OFFSET('表二（录入表）'!$B$6,COLUMN(内置数据!AIR$2),2)</f>
        <v>0</v>
      </c>
      <c r="ASO5" s="18">
        <f ca="1">OFFSET('表二（录入表）'!$B$6,COLUMN(内置数据!AIS$2),2)</f>
        <v>0</v>
      </c>
      <c r="ASP5" s="18">
        <f ca="1">OFFSET('表二（录入表）'!$B$6,COLUMN(内置数据!AIT$2),2)</f>
        <v>0</v>
      </c>
      <c r="ASQ5" s="18">
        <f ca="1">OFFSET('表二（录入表）'!$B$6,COLUMN(内置数据!AIU$2),2)</f>
        <v>0</v>
      </c>
      <c r="ASR5" s="18">
        <f ca="1">OFFSET('表二（录入表）'!$B$6,COLUMN(内置数据!AIV$2),2)</f>
        <v>0</v>
      </c>
      <c r="ASS5" s="18">
        <f ca="1">OFFSET('表二（录入表）'!$B$6,COLUMN(内置数据!AIW$2),2)</f>
        <v>0</v>
      </c>
      <c r="AST5" s="18">
        <f ca="1">OFFSET('表二（录入表）'!$B$6,COLUMN(内置数据!AIX$2),2)</f>
        <v>0</v>
      </c>
      <c r="ASU5" s="18">
        <f ca="1">OFFSET('表二（录入表）'!$B$6,COLUMN(内置数据!AIY$2),2)</f>
        <v>0</v>
      </c>
      <c r="ASV5" s="18">
        <f ca="1">OFFSET('表二（录入表）'!$B$6,COLUMN(内置数据!AIZ$2),2)</f>
        <v>0</v>
      </c>
      <c r="ASW5" s="18">
        <f ca="1">OFFSET('表二（录入表）'!$B$6,COLUMN(内置数据!AJA$2),2)</f>
        <v>5</v>
      </c>
      <c r="ASX5" s="18">
        <f ca="1">OFFSET('表二（录入表）'!$B$6,COLUMN(内置数据!AJB$2),2)</f>
        <v>0</v>
      </c>
      <c r="ASY5" s="18">
        <f ca="1">OFFSET('表二（录入表）'!$B$6,COLUMN(内置数据!AJC$2),2)</f>
        <v>0</v>
      </c>
      <c r="ASZ5" s="18">
        <f ca="1">OFFSET('表二（录入表）'!$B$6,COLUMN(内置数据!AJD$2),2)</f>
        <v>0</v>
      </c>
      <c r="ATA5" s="18">
        <f ca="1">OFFSET('表二（录入表）'!$B$6,COLUMN(内置数据!AJE$2),2)</f>
        <v>0</v>
      </c>
      <c r="ATB5" s="18">
        <f ca="1">OFFSET('表二（录入表）'!$B$6,COLUMN(内置数据!AJF$2),2)</f>
        <v>0</v>
      </c>
      <c r="ATC5" s="18">
        <f ca="1">OFFSET('表二（录入表）'!$B$6,COLUMN(内置数据!AJG$2),2)</f>
        <v>0</v>
      </c>
      <c r="ATD5" s="18">
        <f ca="1">OFFSET('表二（录入表）'!$B$6,COLUMN(内置数据!AJH$2),2)</f>
        <v>0</v>
      </c>
      <c r="ATE5" s="18">
        <f ca="1">OFFSET('表二（录入表）'!$B$6,COLUMN(内置数据!AJI$2),2)</f>
        <v>0</v>
      </c>
      <c r="ATF5" s="18">
        <f ca="1">OFFSET('表二（录入表）'!$B$6,COLUMN(内置数据!AJJ$2),2)</f>
        <v>0</v>
      </c>
      <c r="ATG5" s="18">
        <f ca="1">OFFSET('表二（录入表）'!$B$6,COLUMN(内置数据!AJK$2),2)</f>
        <v>0</v>
      </c>
      <c r="ATH5" s="18">
        <f ca="1">OFFSET('表二（录入表）'!$B$6,COLUMN(内置数据!AJL$2),2)</f>
        <v>0</v>
      </c>
      <c r="ATI5" s="18">
        <f ca="1">OFFSET('表二（录入表）'!$B$6,COLUMN(内置数据!AJM$2),2)</f>
        <v>0</v>
      </c>
      <c r="ATJ5" s="18">
        <f ca="1">OFFSET('表二（录入表）'!$B$6,COLUMN(内置数据!AJN$2),2)</f>
        <v>0</v>
      </c>
      <c r="ATK5" s="18">
        <f ca="1">OFFSET('表二（录入表）'!$B$6,COLUMN(内置数据!AJO$2),2)</f>
        <v>0</v>
      </c>
      <c r="ATL5" s="18">
        <f ca="1">OFFSET('表二（录入表）'!$B$6,COLUMN(内置数据!AJP$2),2)</f>
        <v>0</v>
      </c>
      <c r="ATM5" s="18">
        <f ca="1">OFFSET('表二（录入表）'!$B$6,COLUMN(内置数据!AJQ$2),2)</f>
        <v>0</v>
      </c>
      <c r="ATN5" s="18">
        <f ca="1">OFFSET('表二（录入表）'!$B$6,COLUMN(内置数据!AJR$2),2)</f>
        <v>0</v>
      </c>
      <c r="ATO5" s="18">
        <f ca="1">OFFSET('表二（录入表）'!$B$6,COLUMN(内置数据!AJS$2),2)</f>
        <v>0</v>
      </c>
      <c r="ATP5" s="18">
        <f ca="1">OFFSET('表二（录入表）'!$B$6,COLUMN(内置数据!AJT$2),2)</f>
        <v>0</v>
      </c>
      <c r="ATQ5" s="18">
        <f ca="1">OFFSET('表二（录入表）'!$B$6,COLUMN(内置数据!AJU$2),2)</f>
        <v>26</v>
      </c>
      <c r="ATR5" s="18">
        <f ca="1">OFFSET('表二（录入表）'!$B$6,COLUMN(内置数据!AJV$2),2)</f>
        <v>0</v>
      </c>
      <c r="ATS5" s="18">
        <f ca="1">OFFSET('表二（录入表）'!$B$6,COLUMN(内置数据!AJW$2),2)</f>
        <v>0</v>
      </c>
      <c r="ATT5" s="18">
        <f ca="1">OFFSET('表二（录入表）'!$B$6,COLUMN(内置数据!AJX$2),2)</f>
        <v>0</v>
      </c>
      <c r="ATU5" s="18">
        <f ca="1">OFFSET('表二（录入表）'!$B$6,COLUMN(内置数据!AJY$2),2)</f>
        <v>0</v>
      </c>
      <c r="ATV5" s="18">
        <f ca="1">OFFSET('表二（录入表）'!$B$6,COLUMN(内置数据!AJZ$2),2)</f>
        <v>0</v>
      </c>
      <c r="ATW5" s="18">
        <f ca="1">OFFSET('表二（录入表）'!$B$6,COLUMN(内置数据!AKA$2),2)</f>
        <v>0</v>
      </c>
      <c r="ATX5" s="18">
        <f ca="1">OFFSET('表二（录入表）'!$B$6,COLUMN(内置数据!AKB$2),2)</f>
        <v>0</v>
      </c>
      <c r="ATY5" s="18">
        <f ca="1">OFFSET('表二（录入表）'!$B$6,COLUMN(内置数据!AKC$2),2)</f>
        <v>0</v>
      </c>
      <c r="ATZ5" s="18">
        <f ca="1">OFFSET('表二（录入表）'!$B$6,COLUMN(内置数据!AKD$2),2)</f>
        <v>0</v>
      </c>
      <c r="AUA5" s="18">
        <f ca="1">OFFSET('表二（录入表）'!$B$6,COLUMN(内置数据!AKE$2),2)</f>
        <v>0</v>
      </c>
      <c r="AUB5" s="18">
        <f ca="1">OFFSET('表二（录入表）'!$B$6,COLUMN(内置数据!AKF$2),2)</f>
        <v>0</v>
      </c>
      <c r="AUC5" s="18">
        <f ca="1">OFFSET('表二（录入表）'!$B$6,COLUMN(内置数据!AKG$2),2)</f>
        <v>0</v>
      </c>
      <c r="AUD5" s="18">
        <f ca="1">OFFSET('表二（录入表）'!$B$6,COLUMN(内置数据!AKH$2),2)</f>
        <v>2484</v>
      </c>
      <c r="AUE5" s="18">
        <f ca="1">OFFSET('表二（录入表）'!$B$6,COLUMN(内置数据!AKI$2),2)</f>
        <v>0</v>
      </c>
      <c r="AUF5" s="18">
        <f ca="1">OFFSET('表二（录入表）'!$B$6,COLUMN(内置数据!AKJ$2),2)</f>
        <v>0</v>
      </c>
      <c r="AUG5" s="18">
        <f ca="1">OFFSET('表二（录入表）'!$B$6,COLUMN(内置数据!AKK$2),2)</f>
        <v>0</v>
      </c>
      <c r="AUH5" s="18">
        <f ca="1">OFFSET('表二（录入表）'!$B$6,COLUMN(内置数据!AKL$2),2)</f>
        <v>309</v>
      </c>
      <c r="AUI5" s="18">
        <f ca="1">OFFSET('表二（录入表）'!$B$6,COLUMN(内置数据!AKM$2),2)</f>
        <v>0</v>
      </c>
      <c r="AUJ5" s="18">
        <f ca="1">OFFSET('表二（录入表）'!$B$6,COLUMN(内置数据!AKN$2),2)</f>
        <v>0</v>
      </c>
      <c r="AUK5" s="18">
        <f ca="1">OFFSET('表二（录入表）'!$B$6,COLUMN(内置数据!AKO$2),2)</f>
        <v>0</v>
      </c>
      <c r="AUL5" s="18">
        <f ca="1">OFFSET('表二（录入表）'!$B$6,COLUMN(内置数据!AKP$2),2)</f>
        <v>0</v>
      </c>
      <c r="AUM5" s="18">
        <f ca="1">OFFSET('表二（录入表）'!$B$6,COLUMN(内置数据!AKQ$2),2)</f>
        <v>0</v>
      </c>
      <c r="AUN5" s="18">
        <f ca="1">OFFSET('表二（录入表）'!$B$6,COLUMN(内置数据!AKR$2),2)</f>
        <v>0</v>
      </c>
      <c r="AUO5" s="18">
        <f ca="1">OFFSET('表二（录入表）'!$B$6,COLUMN(内置数据!AKS$2),2)</f>
        <v>0</v>
      </c>
      <c r="AUP5" s="18">
        <f ca="1">OFFSET('表二（录入表）'!$B$6,COLUMN(内置数据!AKT$2),2)</f>
        <v>0</v>
      </c>
      <c r="AUQ5" s="18">
        <f ca="1">OFFSET('表二（录入表）'!$B$6,COLUMN(内置数据!AKU$2),2)</f>
        <v>0</v>
      </c>
      <c r="AUR5" s="18">
        <f ca="1">OFFSET('表二（录入表）'!$B$6,COLUMN(内置数据!AKV$2),2)</f>
        <v>0</v>
      </c>
      <c r="AUS5" s="18">
        <f ca="1">OFFSET('表二（录入表）'!$B$6,COLUMN(内置数据!AKW$2),2)</f>
        <v>0</v>
      </c>
      <c r="AUT5" s="18">
        <f ca="1">OFFSET('表二（录入表）'!$B$6,COLUMN(内置数据!AKX$2),2)</f>
        <v>0</v>
      </c>
      <c r="AUU5" s="18">
        <f ca="1">OFFSET('表二（录入表）'!$B$6,COLUMN(内置数据!AKY$2),2)</f>
        <v>0</v>
      </c>
      <c r="AUV5" s="18">
        <f ca="1">OFFSET('表二（录入表）'!$B$6,COLUMN(内置数据!AKZ$2),2)</f>
        <v>0</v>
      </c>
      <c r="AUW5" s="18">
        <f ca="1">OFFSET('表二（录入表）'!$B$6,COLUMN(内置数据!ALA$2),2)</f>
        <v>0</v>
      </c>
      <c r="AUX5" s="18">
        <f ca="1">OFFSET('表二（录入表）'!$B$6,COLUMN(内置数据!ALB$2),2)</f>
        <v>0</v>
      </c>
      <c r="AUY5" s="18">
        <f ca="1">OFFSET('表二（录入表）'!$B$6,COLUMN(内置数据!ALC$2),2)</f>
        <v>0</v>
      </c>
      <c r="AUZ5" s="18">
        <f ca="1">OFFSET('表二（录入表）'!$B$6,COLUMN(内置数据!ALD$2),2)</f>
        <v>0</v>
      </c>
      <c r="AVA5" s="18">
        <f ca="1">OFFSET('表二（录入表）'!$B$6,COLUMN(内置数据!ALE$2),2)</f>
        <v>0</v>
      </c>
      <c r="AVB5" s="18">
        <f ca="1">OFFSET('表二（录入表）'!$B$6,COLUMN(内置数据!ALF$2),2)</f>
        <v>0</v>
      </c>
      <c r="AVC5" s="18">
        <f ca="1">OFFSET('表二（录入表）'!$B$6,COLUMN(内置数据!ALG$2),2)</f>
        <v>1065</v>
      </c>
      <c r="AVD5" s="18">
        <f ca="1">OFFSET('表二（录入表）'!$B$6,COLUMN(内置数据!ALH$2),2)</f>
        <v>17</v>
      </c>
      <c r="AVE5" s="18">
        <f ca="1">OFFSET('表二（录入表）'!$B$6,COLUMN(内置数据!ALI$2),2)</f>
        <v>0</v>
      </c>
      <c r="AVF5" s="18">
        <f ca="1">OFFSET('表二（录入表）'!$B$6,COLUMN(内置数据!ALJ$2),2)</f>
        <v>0</v>
      </c>
      <c r="AVG5" s="18">
        <f ca="1">OFFSET('表二（录入表）'!$B$6,COLUMN(内置数据!ALK$2),2)</f>
        <v>4</v>
      </c>
      <c r="AVH5" s="18">
        <f ca="1">OFFSET('表二（录入表）'!$B$6,COLUMN(内置数据!ALL$2),2)</f>
        <v>0</v>
      </c>
      <c r="AVI5" s="18">
        <f ca="1">OFFSET('表二（录入表）'!$B$6,COLUMN(内置数据!ALM$2),2)</f>
        <v>0</v>
      </c>
      <c r="AVJ5" s="18">
        <f ca="1">OFFSET('表二（录入表）'!$B$6,COLUMN(内置数据!ALN$2),2)</f>
        <v>0</v>
      </c>
      <c r="AVK5" s="18">
        <f ca="1">OFFSET('表二（录入表）'!$B$6,COLUMN(内置数据!ALO$2),2)</f>
        <v>63</v>
      </c>
      <c r="AVL5" s="18">
        <f ca="1">OFFSET('表二（录入表）'!$B$6,COLUMN(内置数据!ALP$2),2)</f>
        <v>0</v>
      </c>
      <c r="AVM5" s="18">
        <f ca="1">OFFSET('表二（录入表）'!$B$6,COLUMN(内置数据!ALQ$2),2)</f>
        <v>0</v>
      </c>
      <c r="AVN5" s="18">
        <f ca="1">OFFSET('表二（录入表）'!$B$6,COLUMN(内置数据!ALR$2),2)</f>
        <v>0</v>
      </c>
      <c r="AVO5" s="18">
        <f ca="1">OFFSET('表二（录入表）'!$B$6,COLUMN(内置数据!ALS$2),2)</f>
        <v>0</v>
      </c>
      <c r="AVP5" s="18">
        <f ca="1">OFFSET('表二（录入表）'!$B$6,COLUMN(内置数据!ALT$2),2)</f>
        <v>0</v>
      </c>
      <c r="AVQ5" s="18">
        <f ca="1">OFFSET('表二（录入表）'!$B$6,COLUMN(内置数据!ALU$2),2)</f>
        <v>0</v>
      </c>
      <c r="AVR5" s="18">
        <f ca="1">OFFSET('表二（录入表）'!$B$6,COLUMN(内置数据!ALV$2),2)</f>
        <v>0</v>
      </c>
      <c r="AVS5" s="18">
        <f ca="1">OFFSET('表二（录入表）'!$B$6,COLUMN(内置数据!ALW$2),2)</f>
        <v>0</v>
      </c>
      <c r="AVT5" s="18">
        <f ca="1">OFFSET('表二（录入表）'!$B$6,COLUMN(内置数据!ALX$2),2)</f>
        <v>13</v>
      </c>
      <c r="AVU5" s="18">
        <f ca="1">OFFSET('表二（录入表）'!$B$6,COLUMN(内置数据!ALY$2),2)</f>
        <v>0</v>
      </c>
      <c r="AVV5" s="18">
        <f ca="1">OFFSET('表二（录入表）'!$B$6,COLUMN(内置数据!ALZ$2),2)</f>
        <v>41</v>
      </c>
      <c r="AVW5" s="18">
        <f ca="1">OFFSET('表二（录入表）'!$B$6,COLUMN(内置数据!AMA$2),2)</f>
        <v>930</v>
      </c>
      <c r="AVX5" s="18">
        <f ca="1">OFFSET('表二（录入表）'!$B$6,COLUMN(内置数据!AMB$2),2)</f>
        <v>0</v>
      </c>
      <c r="AVY5" s="18">
        <f ca="1">OFFSET('表二（录入表）'!$B$6,COLUMN(内置数据!AMC$2),2)</f>
        <v>0</v>
      </c>
      <c r="AVZ5" s="18">
        <f ca="1">OFFSET('表二（录入表）'!$B$6,COLUMN(内置数据!AMD$2),2)</f>
        <v>1506</v>
      </c>
      <c r="AWA5" s="18">
        <f ca="1">OFFSET('表二（录入表）'!$B$6,COLUMN(内置数据!AME$2),2)</f>
        <v>0</v>
      </c>
      <c r="AWB5" s="18">
        <f ca="1">OFFSET('表二（录入表）'!$B$6,COLUMN(内置数据!AMF$2),2)</f>
        <v>0</v>
      </c>
      <c r="AWC5" s="18">
        <f ca="1">OFFSET('表二（录入表）'!$B$6,COLUMN(内置数据!AMG$2),2)</f>
        <v>0</v>
      </c>
      <c r="AWD5" s="18">
        <f ca="1">OFFSET('表二（录入表）'!$B$6,COLUMN(内置数据!AMH$2),2)</f>
        <v>0</v>
      </c>
      <c r="AWE5" s="18">
        <f ca="1">OFFSET('表二（录入表）'!$B$6,COLUMN(内置数据!AMI$2),2)</f>
        <v>0</v>
      </c>
      <c r="AWF5" s="18">
        <f ca="1">OFFSET('表二（录入表）'!$B$6,COLUMN(内置数据!AMJ$2),2)</f>
        <v>2238</v>
      </c>
      <c r="AWG5" s="18">
        <f ca="1">OFFSET('表二（录入表）'!$B$6,COLUMN(内置数据!AMK$2),2)</f>
        <v>0</v>
      </c>
      <c r="AWH5" s="18">
        <f ca="1">OFFSET('表二（录入表）'!$B$6,COLUMN(内置数据!AML$2),2)</f>
        <v>0</v>
      </c>
      <c r="AWI5" s="18">
        <f ca="1">OFFSET('表二（录入表）'!$B$6,COLUMN(内置数据!AMM$2),2)</f>
        <v>0</v>
      </c>
      <c r="AWJ5" s="18">
        <f ca="1">OFFSET('表二（录入表）'!$B$6,COLUMN(内置数据!AMN$2),2)</f>
        <v>0</v>
      </c>
      <c r="AWK5" s="18">
        <f ca="1">OFFSET('表二（录入表）'!$B$6,COLUMN(内置数据!AMO$2),2)</f>
        <v>0</v>
      </c>
      <c r="AWL5" s="18">
        <f ca="1">OFFSET('表二（录入表）'!$B$6,COLUMN(内置数据!AMP$2),2)</f>
        <v>0</v>
      </c>
      <c r="AWM5" s="18">
        <f ca="1">OFFSET('表二（录入表）'!$B$6,COLUMN(内置数据!AMQ$2),2)</f>
        <v>0</v>
      </c>
      <c r="AWN5" s="18">
        <f ca="1">OFFSET('表二（录入表）'!$B$6,COLUMN(内置数据!AMR$2),2)</f>
        <v>0</v>
      </c>
      <c r="AWO5" s="18">
        <f ca="1">OFFSET('表二（录入表）'!$B$6,COLUMN(内置数据!AMS$2),2)</f>
        <v>0</v>
      </c>
      <c r="AWP5" s="18">
        <f ca="1">OFFSET('表二（录入表）'!$B$6,COLUMN(内置数据!AMT$2),2)</f>
        <v>0</v>
      </c>
      <c r="AWQ5" s="18">
        <f ca="1">OFFSET('表二（录入表）'!$B$6,COLUMN(内置数据!AMU$2),2)</f>
        <v>0</v>
      </c>
      <c r="AWR5" s="18">
        <f ca="1">OFFSET('表二（录入表）'!$B$6,COLUMN(内置数据!AMV$2),2)</f>
        <v>0</v>
      </c>
      <c r="AWS5" s="18">
        <f ca="1">OFFSET('表二（录入表）'!$B$6,COLUMN(内置数据!AMW$2),2)</f>
        <v>0</v>
      </c>
      <c r="AWT5" s="18">
        <f ca="1">OFFSET('表二（录入表）'!$B$6,COLUMN(内置数据!AMX$2),2)</f>
        <v>0</v>
      </c>
      <c r="AWU5" s="18">
        <f ca="1">OFFSET('表二（录入表）'!$B$6,COLUMN(内置数据!AMY$2),2)</f>
        <v>0</v>
      </c>
      <c r="AWV5" s="18">
        <f ca="1">OFFSET('表二（录入表）'!$B$6,COLUMN(内置数据!AMZ$2),2)</f>
        <v>0</v>
      </c>
      <c r="AWW5" s="18">
        <f ca="1">OFFSET('表二（录入表）'!$B$6,COLUMN(内置数据!ANA$2),2)</f>
        <v>4673</v>
      </c>
      <c r="AWX5" s="18">
        <f ca="1">OFFSET('表二（录入表）'!$B$6,COLUMN(内置数据!ANB$2),2)</f>
        <v>0</v>
      </c>
      <c r="AWY5" s="18">
        <f ca="1">OFFSET('表二（录入表）'!$B$6,COLUMN(内置数据!ANC$2),2)</f>
        <v>0</v>
      </c>
      <c r="AWZ5" s="18">
        <f ca="1">OFFSET('表二（录入表）'!$B$6,COLUMN(内置数据!AND$2),2)</f>
        <v>0</v>
      </c>
      <c r="AXA5" s="18">
        <f ca="1">OFFSET('表二（录入表）'!$B$6,COLUMN(内置数据!ANE$2),2)</f>
        <v>0</v>
      </c>
      <c r="AXB5" s="18">
        <f ca="1">OFFSET('表二（录入表）'!$B$6,COLUMN(内置数据!ANF$2),2)</f>
        <v>0</v>
      </c>
      <c r="AXC5" s="18">
        <f ca="1">OFFSET('表二（录入表）'!$B$6,COLUMN(内置数据!ANG$2),2)</f>
        <v>0</v>
      </c>
      <c r="AXD5" s="18">
        <f ca="1">OFFSET('表二（录入表）'!$B$6,COLUMN(内置数据!ANH$2),2)</f>
        <v>0</v>
      </c>
      <c r="AXE5" s="18">
        <f ca="1">OFFSET('表二（录入表）'!$B$6,COLUMN(内置数据!ANI$2),2)</f>
        <v>0</v>
      </c>
      <c r="AXF5" s="18">
        <f ca="1">OFFSET('表二（录入表）'!$B$6,COLUMN(内置数据!ANJ$2),2)</f>
        <v>118</v>
      </c>
      <c r="AXG5" s="18">
        <f ca="1">OFFSET('表二（录入表）'!$B$6,COLUMN(内置数据!ANK$2),2)</f>
        <v>0</v>
      </c>
      <c r="AXH5" s="18">
        <f ca="1">OFFSET('表二（录入表）'!$B$6,COLUMN(内置数据!ANL$2),2)</f>
        <v>0</v>
      </c>
      <c r="AXI5" s="18">
        <f ca="1">OFFSET('表二（录入表）'!$B$6,COLUMN(内置数据!ANM$2),2)</f>
        <v>0</v>
      </c>
      <c r="AXJ5" s="18">
        <f ca="1">OFFSET('表二（录入表）'!$B$6,COLUMN(内置数据!ANN$2),2)</f>
        <v>0</v>
      </c>
      <c r="AXK5" s="18">
        <f ca="1">OFFSET('表二（录入表）'!$B$6,COLUMN(内置数据!ANO$2),2)</f>
        <v>0</v>
      </c>
      <c r="AXL5" s="18">
        <f ca="1">OFFSET('表二（录入表）'!$B$6,COLUMN(内置数据!ANP$2),2)</f>
        <v>0</v>
      </c>
      <c r="AXM5" s="18">
        <f ca="1">OFFSET('表二（录入表）'!$B$6,COLUMN(内置数据!ANQ$2),2)</f>
        <v>0</v>
      </c>
      <c r="AXN5" s="18">
        <f ca="1">OFFSET('表二（录入表）'!$B$6,COLUMN(内置数据!ANR$2),2)</f>
        <v>0</v>
      </c>
      <c r="AXO5" s="18">
        <f ca="1">OFFSET('表二（录入表）'!$B$6,COLUMN(内置数据!ANS$2),2)</f>
        <v>0</v>
      </c>
      <c r="AXP5" s="18">
        <f ca="1">OFFSET('表二（录入表）'!$B$6,COLUMN(内置数据!ANT$2),2)</f>
        <v>0</v>
      </c>
      <c r="AXQ5" s="18">
        <f ca="1">OFFSET('表二（录入表）'!$B$6,COLUMN(内置数据!ANU$2),2)</f>
        <v>20</v>
      </c>
      <c r="AXR5" s="18">
        <f ca="1">OFFSET('表二（录入表）'!$B$6,COLUMN(内置数据!ANV$2),2)</f>
        <v>0</v>
      </c>
      <c r="AXS5" s="18">
        <f ca="1">OFFSET('表二（录入表）'!$B$6,COLUMN(内置数据!ANW$2),2)</f>
        <v>2000</v>
      </c>
      <c r="AXT5" s="18">
        <f ca="1">OFFSET('表二（录入表）'!$B$6,COLUMN(内置数据!ANX$2),2)</f>
        <v>0</v>
      </c>
      <c r="AXU5" s="18">
        <f ca="1">OFFSET('表二（录入表）'!$B$6,COLUMN(内置数据!ANY$2),2)</f>
        <v>0</v>
      </c>
      <c r="AXV5" s="18">
        <f ca="1">OFFSET('表二（录入表）'!$B$6,COLUMN(内置数据!ANZ$2),2)</f>
        <v>0</v>
      </c>
      <c r="AXW5" s="18">
        <f ca="1">OFFSET('表二（录入表）'!$B$6,COLUMN(内置数据!AOA$2),2)</f>
        <v>0</v>
      </c>
      <c r="AXX5" s="18">
        <f ca="1">OFFSET('表二（录入表）'!$B$6,COLUMN(内置数据!AOB$2),2)</f>
        <v>0</v>
      </c>
      <c r="AXY5" s="18">
        <f ca="1">OFFSET('表二（录入表）'!$B$6,COLUMN(内置数据!AOC$2),2)</f>
        <v>0</v>
      </c>
      <c r="AXZ5" s="18">
        <f ca="1">OFFSET('表二（录入表）'!$B$6,COLUMN(内置数据!AOD$2),2)</f>
        <v>9</v>
      </c>
      <c r="AYA5" s="18">
        <f ca="1">OFFSET('表二（录入表）'!$B$6,COLUMN(内置数据!AOE$2),2)</f>
        <v>0</v>
      </c>
      <c r="AYB5" s="18">
        <f ca="1">OFFSET('表二（录入表）'!$B$6,COLUMN(内置数据!AOF$2),2)</f>
        <v>0</v>
      </c>
      <c r="AYC5" s="18">
        <f ca="1">OFFSET('表二（录入表）'!$B$6,COLUMN(内置数据!AOG$2),2)</f>
        <v>0</v>
      </c>
      <c r="AYD5" s="18">
        <f ca="1">OFFSET('表二（录入表）'!$B$6,COLUMN(内置数据!AOH$2),2)</f>
        <v>23</v>
      </c>
      <c r="AYE5" s="18">
        <f ca="1">OFFSET('表二（录入表）'!$B$6,COLUMN(内置数据!AOI$2),2)</f>
        <v>0</v>
      </c>
      <c r="AYF5" s="18">
        <f ca="1">OFFSET('表二（录入表）'!$B$6,COLUMN(内置数据!AOJ$2),2)</f>
        <v>0</v>
      </c>
      <c r="AYG5" s="18">
        <f ca="1">OFFSET('表二（录入表）'!$B$6,COLUMN(内置数据!AOK$2),2)</f>
        <v>0</v>
      </c>
      <c r="AYH5" s="18">
        <f ca="1">OFFSET('表二（录入表）'!$B$6,COLUMN(内置数据!AOL$2),2)</f>
        <v>203</v>
      </c>
      <c r="AYI5" s="18">
        <f ca="1">OFFSET('表二（录入表）'!$B$6,COLUMN(内置数据!AOM$2),2)</f>
        <v>0</v>
      </c>
      <c r="AYJ5" s="18">
        <f ca="1">OFFSET('表二（录入表）'!$B$6,COLUMN(内置数据!AON$2),2)</f>
        <v>0</v>
      </c>
      <c r="AYK5" s="18">
        <f ca="1">OFFSET('表二（录入表）'!$B$6,COLUMN(内置数据!AOO$2),2)</f>
        <v>0</v>
      </c>
      <c r="AYL5" s="18">
        <f ca="1">OFFSET('表二（录入表）'!$B$6,COLUMN(内置数据!AOP$2),2)</f>
        <v>0</v>
      </c>
      <c r="AYM5" s="18">
        <f ca="1">OFFSET('表二（录入表）'!$B$6,COLUMN(内置数据!AOQ$2),2)</f>
        <v>0</v>
      </c>
      <c r="AYN5" s="18">
        <f ca="1">OFFSET('表二（录入表）'!$B$6,COLUMN(内置数据!AOR$2),2)</f>
        <v>0</v>
      </c>
      <c r="AYO5" s="18">
        <f ca="1">OFFSET('表二（录入表）'!$B$6,COLUMN(内置数据!AOS$2),2)</f>
        <v>0</v>
      </c>
      <c r="AYP5" s="18">
        <f ca="1">OFFSET('表二（录入表）'!$B$6,COLUMN(内置数据!AOT$2),2)</f>
        <v>0</v>
      </c>
      <c r="AYQ5" s="18">
        <f ca="1">OFFSET('表二（录入表）'!$B$6,COLUMN(内置数据!AOU$2),2)</f>
        <v>0</v>
      </c>
      <c r="AYR5" s="18">
        <f ca="1">OFFSET('表二（录入表）'!$B$6,COLUMN(内置数据!AOV$2),2)</f>
        <v>0</v>
      </c>
      <c r="AYS5" s="18">
        <f ca="1">OFFSET('表二（录入表）'!$B$6,COLUMN(内置数据!AOW$2),2)</f>
        <v>0</v>
      </c>
      <c r="AYT5" s="18">
        <f ca="1">OFFSET('表二（录入表）'!$B$6,COLUMN(内置数据!AOX$2),2)</f>
        <v>0</v>
      </c>
      <c r="AYU5" s="18">
        <f ca="1">OFFSET('表二（录入表）'!$B$6,COLUMN(内置数据!AOY$2),2)</f>
        <v>0</v>
      </c>
      <c r="AYV5" s="18">
        <f ca="1">OFFSET('表二（录入表）'!$B$6,COLUMN(内置数据!AOZ$2),2)</f>
        <v>0</v>
      </c>
      <c r="AYW5" s="18">
        <f ca="1">OFFSET('表二（录入表）'!$B$6,COLUMN(内置数据!APA$2),2)</f>
        <v>0</v>
      </c>
      <c r="AYX5" s="18">
        <f ca="1">OFFSET('表二（录入表）'!$B$6,COLUMN(内置数据!APB$2),2)</f>
        <v>0</v>
      </c>
      <c r="AYY5" s="18">
        <f ca="1">OFFSET('表二（录入表）'!$B$6,COLUMN(内置数据!APC$2),2)</f>
        <v>0</v>
      </c>
      <c r="AYZ5" s="18">
        <f ca="1">OFFSET('表二（录入表）'!$B$6,COLUMN(内置数据!APD$2),2)</f>
        <v>0</v>
      </c>
      <c r="AZA5" s="18">
        <f ca="1">OFFSET('表二（录入表）'!$B$6,COLUMN(内置数据!APE$2),2)</f>
        <v>0</v>
      </c>
      <c r="AZB5" s="18">
        <f ca="1">OFFSET('表二（录入表）'!$B$6,COLUMN(内置数据!APF$2),2)</f>
        <v>0</v>
      </c>
      <c r="AZC5" s="18">
        <f ca="1">OFFSET('表二（录入表）'!$B$6,COLUMN(内置数据!APG$2),2)</f>
        <v>0</v>
      </c>
      <c r="AZD5" s="18">
        <f ca="1">OFFSET('表二（录入表）'!$B$6,COLUMN(内置数据!APH$2),2)</f>
        <v>1452</v>
      </c>
      <c r="AZE5" s="18">
        <f ca="1">OFFSET('表二（录入表）'!$B$6,COLUMN(内置数据!API$2),2)</f>
        <v>0</v>
      </c>
      <c r="AZF5" s="18">
        <f ca="1">OFFSET('表二（录入表）'!$B$6,COLUMN(内置数据!APJ$2),2)</f>
        <v>0</v>
      </c>
      <c r="AZG5" s="18">
        <f ca="1">OFFSET('表二（录入表）'!$B$6,COLUMN(内置数据!APK$2),2)</f>
        <v>235</v>
      </c>
      <c r="AZH5" s="18">
        <f ca="1">OFFSET('表二（录入表）'!$B$6,COLUMN(内置数据!APL$2),2)</f>
        <v>0</v>
      </c>
      <c r="AZI5" s="18">
        <f ca="1">OFFSET('表二（录入表）'!$B$6,COLUMN(内置数据!APM$2),2)</f>
        <v>0</v>
      </c>
      <c r="AZJ5" s="18">
        <f ca="1">OFFSET('表二（录入表）'!$B$6,COLUMN(内置数据!APN$2),2)</f>
        <v>20</v>
      </c>
      <c r="AZK5" s="18">
        <f ca="1">OFFSET('表二（录入表）'!$B$6,COLUMN(内置数据!APO$2),2)</f>
        <v>0</v>
      </c>
      <c r="AZL5" s="18">
        <f ca="1">OFFSET('表二（录入表）'!$B$6,COLUMN(内置数据!APP$2),2)</f>
        <v>0</v>
      </c>
      <c r="AZM5" s="18">
        <f ca="1">OFFSET('表二（录入表）'!$B$6,COLUMN(内置数据!APQ$2),2)</f>
        <v>0</v>
      </c>
      <c r="AZN5" s="18">
        <f ca="1">OFFSET('表二（录入表）'!$B$6,COLUMN(内置数据!APR$2),2)</f>
        <v>5393</v>
      </c>
      <c r="AZO5" s="18">
        <f ca="1">OFFSET('表二（录入表）'!$B$6,COLUMN(内置数据!APS$2),2)</f>
        <v>0</v>
      </c>
      <c r="AZP5" s="18">
        <f ca="1">OFFSET('表二（录入表）'!$B$6,COLUMN(内置数据!APT$2),2)</f>
        <v>0</v>
      </c>
      <c r="AZQ5" s="18">
        <f ca="1">OFFSET('表二（录入表）'!$B$6,COLUMN(内置数据!APU$2),2)</f>
        <v>0</v>
      </c>
      <c r="AZR5" s="18">
        <f ca="1">OFFSET('表二（录入表）'!$B$6,COLUMN(内置数据!APV$2),2)</f>
        <v>1</v>
      </c>
      <c r="AZS5" s="19"/>
      <c r="AZT5" s="18">
        <f ca="1">OFFSET(表三!$B$7,COLUMN(内置数据!A$2)-1,2)</f>
        <v>183277</v>
      </c>
      <c r="AZU5" s="18">
        <f ca="1">OFFSET(表三!$B$7,COLUMN(内置数据!B$2)-1,2)</f>
        <v>302562</v>
      </c>
      <c r="AZV5" s="18">
        <f ca="1">OFFSET(表三!$B$7,COLUMN(内置数据!C$2)-1,2)</f>
        <v>234451</v>
      </c>
      <c r="AZW5" s="18">
        <f ca="1">OFFSET(表三!$B$7,COLUMN(内置数据!D$2)-1,2)</f>
        <v>1813</v>
      </c>
      <c r="AZX5" s="18">
        <f ca="1">OFFSET(表三!$B$7,COLUMN(内置数据!E$2)-1,2)</f>
        <v>1085</v>
      </c>
      <c r="AZY5" s="18">
        <f ca="1">OFFSET(表三!$B$7,COLUMN(内置数据!F$2)-1,2)</f>
        <v>883</v>
      </c>
      <c r="AZZ5" s="18">
        <f ca="1">OFFSET(表三!$B$7,COLUMN(内置数据!G$2)-1,2)</f>
        <v>3851</v>
      </c>
      <c r="BAA5" s="18">
        <f ca="1">OFFSET(表三!$B$7,COLUMN(内置数据!H$2)-1,2)</f>
        <v>27</v>
      </c>
      <c r="BAB5" s="18">
        <f ca="1">OFFSET(表三!$B$7,COLUMN(内置数据!I$2)-1,2)</f>
        <v>-4033</v>
      </c>
      <c r="BAC5" s="18">
        <f ca="1">OFFSET(表三!$B$7,COLUMN(内置数据!J$2)-1,2)</f>
        <v>0</v>
      </c>
      <c r="BAD5" s="18">
        <f ca="1">OFFSET(表三!$B$7,COLUMN(内置数据!K$2)-1,2)</f>
        <v>171286</v>
      </c>
      <c r="BAE5" s="18">
        <f ca="1">OFFSET(表三!$B$7,COLUMN(内置数据!L$2)-1,2)</f>
        <v>0</v>
      </c>
      <c r="BAF5" s="18">
        <f ca="1">OFFSET(表三!$B$7,COLUMN(内置数据!M$2)-1,2)</f>
        <v>41310</v>
      </c>
      <c r="BAG5" s="18">
        <f ca="1">OFFSET(表三!$B$7,COLUMN(内置数据!N$2)-1,2)</f>
        <v>14567</v>
      </c>
      <c r="BAH5" s="18">
        <f ca="1">OFFSET(表三!$B$7,COLUMN(内置数据!O$2)-1,2)</f>
        <v>6557</v>
      </c>
      <c r="BAI5" s="18">
        <f ca="1">OFFSET(表三!$B$7,COLUMN(内置数据!P$2)-1,2)</f>
        <v>0</v>
      </c>
      <c r="BAJ5" s="18">
        <f ca="1">OFFSET(表三!$B$7,COLUMN(内置数据!Q$2)-1,2)</f>
        <v>0</v>
      </c>
      <c r="BAK5" s="18">
        <f ca="1">OFFSET(表三!$B$7,COLUMN(内置数据!R$2)-1,2)</f>
        <v>0</v>
      </c>
      <c r="BAL5" s="18">
        <f ca="1">OFFSET(表三!$B$7,COLUMN(内置数据!S$2)-1,2)</f>
        <v>28900</v>
      </c>
      <c r="BAM5" s="18">
        <f ca="1">OFFSET(表三!$B$7,COLUMN(内置数据!T$2)-1,2)</f>
        <v>24034</v>
      </c>
      <c r="BAN5" s="18">
        <f ca="1">OFFSET(表三!$B$7,COLUMN(内置数据!U$2)-1,2)</f>
        <v>0</v>
      </c>
      <c r="BAO5" s="18">
        <f ca="1">OFFSET(表三!$B$7,COLUMN(内置数据!V$2)-1,2)</f>
        <v>0</v>
      </c>
      <c r="BAP5" s="18">
        <f ca="1">OFFSET(表三!$B$7,COLUMN(内置数据!W$2)-1,2)</f>
        <v>0</v>
      </c>
      <c r="BAQ5" s="18">
        <f ca="1">OFFSET(表三!$B$7,COLUMN(内置数据!X$2)-1,2)</f>
        <v>4112</v>
      </c>
      <c r="BAR5" s="18">
        <f ca="1">OFFSET(表三!$B$7,COLUMN(内置数据!Y$2)-1,2)</f>
        <v>0</v>
      </c>
      <c r="BAS5" s="18">
        <f ca="1">OFFSET(表三!$B$7,COLUMN(内置数据!Z$2)-1,2)</f>
        <v>0</v>
      </c>
      <c r="BAT5" s="18">
        <f ca="1">OFFSET(表三!$B$7,COLUMN(内置数据!AA$2)-1,2)</f>
        <v>0</v>
      </c>
      <c r="BAU5" s="18">
        <f ca="1">OFFSET(表三!$B$7,COLUMN(内置数据!AB$2)-1,2)</f>
        <v>1807</v>
      </c>
      <c r="BAV5" s="18">
        <f ca="1">OFFSET(表三!$B$7,COLUMN(内置数据!AC$2)-1,2)</f>
        <v>16967</v>
      </c>
      <c r="BAW5" s="18">
        <f ca="1">OFFSET(表三!$B$7,COLUMN(内置数据!AD$2)-1,2)</f>
        <v>0</v>
      </c>
      <c r="BAX5" s="18">
        <f ca="1">OFFSET(表三!$B$7,COLUMN(内置数据!AE$2)-1,2)</f>
        <v>388</v>
      </c>
      <c r="BAY5" s="18">
        <f ca="1">OFFSET(表三!$B$7,COLUMN(内置数据!AF$2)-1,2)</f>
        <v>11045</v>
      </c>
      <c r="BAZ5" s="18">
        <f ca="1">OFFSET(表三!$B$7,COLUMN(内置数据!AG$2)-1,2)</f>
        <v>6954</v>
      </c>
      <c r="BBA5" s="18">
        <f ca="1">OFFSET(表三!$B$7,COLUMN(内置数据!AH$2)-1,2)</f>
        <v>736</v>
      </c>
      <c r="BBB5" s="18">
        <f ca="1">OFFSET(表三!$B$7,COLUMN(内置数据!AI$2)-1,2)</f>
        <v>0</v>
      </c>
      <c r="BBC5" s="18">
        <f ca="1">OFFSET(表三!$B$7,COLUMN(内置数据!AJ$2)-1,2)</f>
        <v>8284</v>
      </c>
      <c r="BBD5" s="18">
        <f ca="1">OFFSET(表三!$B$7,COLUMN(内置数据!AK$2)-1,2)</f>
        <v>4379</v>
      </c>
      <c r="BBE5" s="18">
        <f ca="1">OFFSET(表三!$B$7,COLUMN(内置数据!AL$2)-1,2)</f>
        <v>0</v>
      </c>
      <c r="BBF5" s="18">
        <f ca="1">OFFSET(表三!$B$7,COLUMN(内置数据!AM$2)-1,2)</f>
        <v>0</v>
      </c>
      <c r="BBG5" s="18">
        <f ca="1">OFFSET(表三!$B$7,COLUMN(内置数据!AN$2)-1,2)</f>
        <v>0</v>
      </c>
      <c r="BBH5" s="18">
        <f ca="1">OFFSET(表三!$B$7,COLUMN(内置数据!AO$2)-1,2)</f>
        <v>0</v>
      </c>
      <c r="BBI5" s="18">
        <f ca="1">OFFSET(表三!$B$7,COLUMN(内置数据!AP$2)-1,2)</f>
        <v>742</v>
      </c>
      <c r="BBJ5" s="18">
        <f ca="1">OFFSET(表三!$B$7,COLUMN(内置数据!AQ$2)-1,2)</f>
        <v>0</v>
      </c>
      <c r="BBK5" s="18">
        <f ca="1">OFFSET(表三!$B$7,COLUMN(内置数据!AR$2)-1,2)</f>
        <v>504</v>
      </c>
      <c r="BBL5" s="18">
        <f ca="1">OFFSET(表三!$B$7,COLUMN(内置数据!AS$2)-1,2)</f>
        <v>0</v>
      </c>
      <c r="BBM5" s="18">
        <f ca="1">OFFSET(表三!$B$7,COLUMN(内置数据!AT$2)-1,2)</f>
        <v>0</v>
      </c>
      <c r="BBN5" s="18">
        <f ca="1">OFFSET(表三!$B$7,COLUMN(内置数据!AU$2)-1,2)</f>
        <v>61352</v>
      </c>
      <c r="BBO5" s="18">
        <f ca="1">OFFSET(表三!$B$7,COLUMN(内置数据!AV$2)-1,2)</f>
        <v>170</v>
      </c>
      <c r="BBP5" s="18">
        <f ca="1">OFFSET(表三!$B$7,COLUMN(内置数据!AW$2)-1,2)</f>
        <v>0</v>
      </c>
      <c r="BBQ5" s="18">
        <f ca="1">OFFSET(表三!$B$7,COLUMN(内置数据!AX$2)-1,2)</f>
        <v>12</v>
      </c>
      <c r="BBR5" s="18">
        <f ca="1">OFFSET(表三!$B$7,COLUMN(内置数据!AY$2)-1,2)</f>
        <v>57</v>
      </c>
      <c r="BBS5" s="18">
        <f ca="1">OFFSET(表三!$B$7,COLUMN(内置数据!AZ$2)-1,2)</f>
        <v>718</v>
      </c>
      <c r="BBT5" s="18">
        <f ca="1">OFFSET(表三!$B$7,COLUMN(内置数据!BA$2)-1,2)</f>
        <v>63</v>
      </c>
      <c r="BBU5" s="18">
        <f ca="1">OFFSET(表三!$B$7,COLUMN(内置数据!BB$2)-1,2)</f>
        <v>138</v>
      </c>
      <c r="BBV5" s="18">
        <f ca="1">OFFSET(表三!$B$7,COLUMN(内置数据!BC$2)-1,2)</f>
        <v>17</v>
      </c>
      <c r="BBW5" s="18">
        <f ca="1">OFFSET(表三!$B$7,COLUMN(内置数据!BD$2)-1,2)</f>
        <v>166</v>
      </c>
      <c r="BBX5" s="18">
        <f ca="1">OFFSET(表三!$B$7,COLUMN(内置数据!BE$2)-1,2)</f>
        <v>23272</v>
      </c>
      <c r="BBY5" s="18">
        <f ca="1">OFFSET(表三!$B$7,COLUMN(内置数据!BF$2)-1,2)</f>
        <v>0</v>
      </c>
      <c r="BBZ5" s="18">
        <f ca="1">OFFSET(表三!$B$7,COLUMN(内置数据!BG$2)-1,2)</f>
        <v>20514</v>
      </c>
      <c r="BCA5" s="18">
        <f ca="1">OFFSET(表三!$B$7,COLUMN(内置数据!BH$2)-1,2)</f>
        <v>9540</v>
      </c>
      <c r="BCB5" s="18">
        <f ca="1">OFFSET(表三!$B$7,COLUMN(内置数据!BI$2)-1,2)</f>
        <v>2977</v>
      </c>
      <c r="BCC5" s="18">
        <f ca="1">OFFSET(表三!$B$7,COLUMN(内置数据!BJ$2)-1,2)</f>
        <v>0</v>
      </c>
      <c r="BCD5" s="18">
        <f ca="1">OFFSET(表三!$B$7,COLUMN(内置数据!BK$2)-1,2)</f>
        <v>0</v>
      </c>
      <c r="BCE5" s="18">
        <f ca="1">OFFSET(表三!$B$7,COLUMN(内置数据!BL$2)-1,2)</f>
        <v>236</v>
      </c>
      <c r="BCF5" s="18">
        <f ca="1">OFFSET(表三!$B$7,COLUMN(内置数据!BM$2)-1,2)</f>
        <v>0</v>
      </c>
      <c r="BCG5" s="18">
        <f ca="1">OFFSET(表三!$B$7,COLUMN(内置数据!BN$2)-1,2)</f>
        <v>2000</v>
      </c>
      <c r="BCH5" s="18">
        <f ca="1">OFFSET(表三!$B$7,COLUMN(内置数据!BO$2)-1,2)</f>
        <v>1472</v>
      </c>
      <c r="BCI5" s="18">
        <f ca="1">OFFSET(表三!$B$7,COLUMN(内置数据!BP$2)-1,2)</f>
        <v>0</v>
      </c>
      <c r="BCJ5" s="18">
        <f ca="1">OFFSET(表三!$B$7,COLUMN(内置数据!BQ$2)-1,2)</f>
        <v>0</v>
      </c>
      <c r="BCK5" s="18">
        <f ca="1">OFFSET(表三!$B$7,COLUMN(内置数据!BR$2)-1,2)</f>
        <v>0</v>
      </c>
      <c r="BCL5" s="18">
        <f ca="1">OFFSET(表三!$B$7,COLUMN(内置数据!BS$2)-1,2)</f>
        <v>0</v>
      </c>
      <c r="BCM5" s="18">
        <f ca="1">OFFSET(表三!$B$7,COLUMN(内置数据!BT$2)-1,2)</f>
        <v>23069</v>
      </c>
      <c r="BCN5" s="18">
        <f ca="1">OFFSET(表三!$B$7,COLUMN(内置数据!BU$2)-1,2)</f>
        <v>21774</v>
      </c>
      <c r="BCO5" s="18">
        <f ca="1">OFFSET(表三!$B$7,COLUMN(内置数据!BV$2)-1,2)</f>
        <v>21774</v>
      </c>
      <c r="BCP5" s="18">
        <f ca="1">OFFSET(表三!$B$7,COLUMN(内置数据!BW$2)-1,2)</f>
        <v>11771</v>
      </c>
      <c r="BCQ5" s="18">
        <f ca="1">OFFSET(表三!$B$7,COLUMN(内置数据!BX$2)-1,2)</f>
        <v>10003</v>
      </c>
      <c r="BCR5" s="18">
        <f ca="1">OFFSET(表三!$B$7,COLUMN(内置数据!BY$2)-1,2)</f>
        <v>0</v>
      </c>
      <c r="BCS5" s="18">
        <f ca="1">OFFSET(表三!$B$7,COLUMN(内置数据!BZ$2)-1,2)</f>
        <v>20300</v>
      </c>
      <c r="BCT5" s="18">
        <f ca="1">OFFSET(表三!$B$7,COLUMN(内置数据!CA$2)-1,2)</f>
        <v>20300</v>
      </c>
      <c r="BCU5" s="18">
        <f ca="1">OFFSET(表三!$B$7,COLUMN(内置数据!CB$2)-1,2)</f>
        <v>20300</v>
      </c>
      <c r="BCV5" s="18">
        <f ca="1">OFFSET(表三!$B$7,COLUMN(内置数据!CC$2)-1,2)</f>
        <v>0</v>
      </c>
      <c r="BCW5" s="18">
        <f ca="1">OFFSET(表三!$B$7,COLUMN(内置数据!CD$2)-1,2)</f>
        <v>0</v>
      </c>
      <c r="BCX5" s="18">
        <f ca="1">OFFSET(表三!$B$7,COLUMN(内置数据!CE$2)-1,2)</f>
        <v>0</v>
      </c>
      <c r="BCY5" s="18">
        <f ca="1">OFFSET(表三!$B$7,COLUMN(内置数据!CF$2)-1,2)</f>
        <v>2968</v>
      </c>
      <c r="BCZ5" s="18">
        <f ca="1">OFFSET(表三!$B$7,COLUMN(内置数据!CG$2)-1,2)</f>
        <v>0</v>
      </c>
      <c r="BDA5" s="18">
        <f ca="1">OFFSET(表三!$B$7,COLUMN(内置数据!CH$2)-1,2)</f>
        <v>0</v>
      </c>
      <c r="BDB5" s="18">
        <f ca="1">OFFSET(表三!$B$7,COLUMN(内置数据!CI$2)-1,2)</f>
        <v>0</v>
      </c>
      <c r="BDC5" s="18">
        <f ca="1">OFFSET(表三!$B$7,COLUMN(内置数据!CJ$2)-1,2)</f>
        <v>0</v>
      </c>
      <c r="BDD5" s="18">
        <f ca="1">OFFSET(表三!$B$7,COLUMN(内置数据!CK$2)-1,2)</f>
        <v>0</v>
      </c>
      <c r="BDE5" s="19"/>
      <c r="BDF5" s="18">
        <f ca="1">OFFSET(表三!$B$7,COLUMN(内置数据!CM$2)-1,2)</f>
        <v>0</v>
      </c>
      <c r="BDG5" s="18">
        <f ca="1">OFFSET(表三!$B$7,COLUMN(内置数据!CN$2)-1,2)</f>
        <v>0</v>
      </c>
      <c r="BDH5" s="18">
        <f ca="1">OFFSET(表三!$B$7,COLUMN(内置数据!CO$2)-1,2)</f>
        <v>0</v>
      </c>
      <c r="BDI5" s="18">
        <f ca="1">OFFSET(表三!$B$7,COLUMN(内置数据!CP$2)-1,2)</f>
        <v>0</v>
      </c>
      <c r="BDJ5" s="18">
        <f ca="1">OFFSET(表三!$B$7,COLUMN(内置数据!CQ$2)-1,2)</f>
        <v>0</v>
      </c>
      <c r="BDK5" s="18">
        <f ca="1">OFFSET(表三!$B$7,COLUMN(内置数据!CR$2)-1,2)</f>
        <v>0</v>
      </c>
      <c r="BDL5" s="18">
        <f ca="1">OFFSET(表三!$B$7,COLUMN(内置数据!CS$2)-1,2)</f>
        <v>0</v>
      </c>
      <c r="BDM5" s="19"/>
      <c r="BDN5" s="18">
        <f ca="1">OFFSET(表三!$B$7,COLUMN(内置数据!CU$2)-1,2)</f>
        <v>485839</v>
      </c>
      <c r="BDO5" s="19"/>
      <c r="BDP5" s="18">
        <f ca="1">OFFSET(表三!$I$7,COLUMN(内置数据!A$2)-1,2)</f>
        <v>422777</v>
      </c>
      <c r="BDQ5" s="18">
        <f ca="1">OFFSET(表三!$I$7,COLUMN(内置数据!B$2)-1,2)</f>
        <v>44531</v>
      </c>
      <c r="BDR5" s="18">
        <f ca="1">OFFSET(表三!$I$7,COLUMN(内置数据!C$2)-1,2)</f>
        <v>0</v>
      </c>
      <c r="BDS5" s="18">
        <f ca="1">OFFSET(表三!$I$7,COLUMN(内置数据!D$2)-1,2)</f>
        <v>0</v>
      </c>
      <c r="BDT5" s="18">
        <f ca="1">OFFSET(表三!$I$7,COLUMN(内置数据!E$2)-1,2)</f>
        <v>0</v>
      </c>
      <c r="BDU5" s="18">
        <f ca="1">OFFSET(表三!$I$7,COLUMN(内置数据!F$2)-1,2)</f>
        <v>0</v>
      </c>
      <c r="BDV5" s="19"/>
      <c r="BDW5" s="19"/>
      <c r="BDX5" s="19"/>
      <c r="BDY5" s="19"/>
      <c r="BDZ5" s="19"/>
      <c r="BEA5" s="19"/>
      <c r="BEB5" s="19"/>
      <c r="BEC5" s="19"/>
      <c r="BED5" s="19"/>
      <c r="BEE5" s="19"/>
      <c r="BEF5" s="19"/>
      <c r="BEG5" s="19"/>
      <c r="BEH5" s="19"/>
      <c r="BEI5" s="19"/>
      <c r="BEJ5" s="19"/>
      <c r="BEK5" s="19"/>
      <c r="BEL5" s="19"/>
      <c r="BEM5" s="19"/>
      <c r="BEN5" s="19"/>
      <c r="BEO5" s="19"/>
      <c r="BEP5" s="19"/>
      <c r="BEQ5" s="19"/>
      <c r="BER5" s="19"/>
      <c r="BES5" s="19"/>
      <c r="BET5" s="19"/>
      <c r="BEU5" s="19"/>
      <c r="BEV5" s="19"/>
      <c r="BEW5" s="19"/>
      <c r="BEX5" s="19"/>
      <c r="BEY5" s="19"/>
      <c r="BEZ5" s="19"/>
      <c r="BFA5" s="19"/>
      <c r="BFB5" s="19"/>
      <c r="BFC5" s="19"/>
      <c r="BFD5" s="19"/>
      <c r="BFE5" s="19"/>
      <c r="BFF5" s="19"/>
      <c r="BFG5" s="19"/>
      <c r="BFH5" s="19"/>
      <c r="BFI5" s="19"/>
      <c r="BFJ5" s="19"/>
      <c r="BFK5" s="19"/>
      <c r="BFL5" s="19"/>
      <c r="BFM5" s="19"/>
      <c r="BFN5" s="19"/>
      <c r="BFO5" s="19"/>
      <c r="BFP5" s="19"/>
      <c r="BFQ5" s="19"/>
      <c r="BFR5" s="19"/>
      <c r="BFS5" s="19"/>
      <c r="BFT5" s="19"/>
      <c r="BFU5" s="19"/>
      <c r="BFV5" s="19"/>
      <c r="BFW5" s="19"/>
      <c r="BFX5" s="19"/>
      <c r="BFY5" s="19"/>
      <c r="BFZ5" s="19"/>
      <c r="BGA5" s="19"/>
      <c r="BGB5" s="19"/>
      <c r="BGC5" s="19"/>
      <c r="BGD5" s="19"/>
      <c r="BGE5" s="19"/>
      <c r="BGF5" s="18">
        <f ca="1">OFFSET(表三!$I$7,COLUMN(内置数据!BQ$2)-1,2)</f>
        <v>39554</v>
      </c>
      <c r="BGG5" s="18">
        <f ca="1">OFFSET(表三!$I$7,COLUMN(内置数据!BR$2)-1,2)</f>
        <v>2907</v>
      </c>
      <c r="BGH5" s="18">
        <f ca="1">OFFSET(表三!$I$7,COLUMN(内置数据!BS$2)-1,2)</f>
        <v>36647</v>
      </c>
      <c r="BGI5" s="18">
        <f ca="1">OFFSET(表三!$I$7,COLUMN(内置数据!BT$2)-1,2)</f>
        <v>0</v>
      </c>
      <c r="BGJ5" s="18">
        <f ca="1">OFFSET(表三!$I$7,COLUMN(内置数据!BU$2)-1,2)</f>
        <v>3700</v>
      </c>
      <c r="BGK5" s="18">
        <f ca="1">OFFSET(表三!$I$7,COLUMN(内置数据!BV$2)-1,2)</f>
        <v>3700</v>
      </c>
      <c r="BGL5" s="19"/>
      <c r="BGM5" s="19"/>
      <c r="BGN5" s="19"/>
      <c r="BGO5" s="18">
        <f ca="1">OFFSET(表三!$I$7,COLUMN(内置数据!BZ$2)-1,2)</f>
        <v>0</v>
      </c>
      <c r="BGP5" s="18">
        <f ca="1">OFFSET(表三!$I$7,COLUMN(内置数据!CA$2)-1,2)</f>
        <v>0</v>
      </c>
      <c r="BGQ5" s="18">
        <f ca="1">OFFSET(表三!$I$7,COLUMN(内置数据!CB$2)-1,2)</f>
        <v>0</v>
      </c>
      <c r="BGR5" s="18">
        <f ca="1">OFFSET(表三!$I$7,COLUMN(内置数据!CC$2)-1,2)</f>
        <v>0</v>
      </c>
      <c r="BGS5" s="18">
        <f ca="1">OFFSET(表三!$I$7,COLUMN(内置数据!CD$2)-1,2)</f>
        <v>0</v>
      </c>
      <c r="BGT5" s="18">
        <f ca="1">OFFSET(表三!$I$7,COLUMN(内置数据!CE$2)-1,2)</f>
        <v>1277</v>
      </c>
      <c r="BGU5" s="18">
        <f ca="1">OFFSET(表三!$I$7,COLUMN(内置数据!CF$2)-1,2)</f>
        <v>0</v>
      </c>
      <c r="BGV5" s="18">
        <f ca="1">OFFSET(表三!$I$7,COLUMN(内置数据!CG$2)-1,2)</f>
        <v>0</v>
      </c>
      <c r="BGW5" s="18">
        <f ca="1">OFFSET(表三!$I$7,COLUMN(内置数据!CH$2)-1,2)</f>
        <v>0</v>
      </c>
      <c r="BGX5" s="18">
        <f ca="1">OFFSET(表三!$I$7,COLUMN(内置数据!CI$2)-1,2)</f>
        <v>0</v>
      </c>
      <c r="BGY5" s="18">
        <f ca="1">OFFSET(表三!$I$7,COLUMN(内置数据!CJ$2)-1,2)</f>
        <v>0</v>
      </c>
      <c r="BGZ5" s="18">
        <f ca="1">OFFSET(表三!$I$7,COLUMN(内置数据!CK$2)-1,2)</f>
        <v>0</v>
      </c>
      <c r="BHA5" s="19"/>
      <c r="BHB5" s="18">
        <f ca="1">OFFSET(表三!$I$7,COLUMN(内置数据!CM$2)-1,2)</f>
        <v>18531</v>
      </c>
      <c r="BHC5" s="18">
        <f ca="1">OFFSET(表三!$I$7,COLUMN(内置数据!CN$2)-1,2)</f>
        <v>18531</v>
      </c>
      <c r="BHD5" s="18">
        <f ca="1">OFFSET(表三!$I$7,COLUMN(内置数据!CO$2)-1,2)</f>
        <v>18531</v>
      </c>
      <c r="BHE5" s="18">
        <f ca="1">OFFSET(表三!$I$7,COLUMN(内置数据!CP$2)-1,2)</f>
        <v>0</v>
      </c>
      <c r="BHF5" s="18">
        <f ca="1">OFFSET(表三!$I$7,COLUMN(内置数据!CQ$2)-1,2)</f>
        <v>0</v>
      </c>
      <c r="BHG5" s="18">
        <f ca="1">OFFSET(表三!$I$7,COLUMN(内置数据!CR$2)-1,2)</f>
        <v>0</v>
      </c>
      <c r="BHH5" s="19"/>
      <c r="BHI5" s="19"/>
      <c r="BHJ5" s="18">
        <f ca="1">OFFSET(表三!$I$7,COLUMN(内置数据!CU$2)-1,2)</f>
        <v>485839</v>
      </c>
      <c r="BHK5" s="19"/>
      <c r="BHL5" s="18">
        <f ca="1">OFFSET('表三（录入表）'!$B$6,COLUMN(内置数据!A$2),2)</f>
        <v>11771</v>
      </c>
      <c r="BHM5" s="18">
        <f ca="1">OFFSET('表三（录入表）'!$B$6,COLUMN(内置数据!B$2),2)</f>
        <v>0</v>
      </c>
      <c r="BHN5" s="18">
        <f ca="1">OFFSET('表三（录入表）'!$B$6,COLUMN(内置数据!C$2),2)</f>
        <v>23069</v>
      </c>
      <c r="BHO5" s="18">
        <f ca="1">OFFSET('表三（录入表）'!$B$6,COLUMN(内置数据!D$2),2)</f>
        <v>0</v>
      </c>
      <c r="BHP5" s="18">
        <f ca="1">OFFSET('表三（录入表）'!$B$6,COLUMN(内置数据!E$2),2)</f>
        <v>0</v>
      </c>
      <c r="BHQ5" s="18">
        <f ca="1">OFFSET('表三（录入表）'!$B$6,COLUMN(内置数据!F$2),2)</f>
        <v>1085</v>
      </c>
      <c r="BHR5" s="18">
        <f ca="1">OFFSET('表三（录入表）'!$B$6,COLUMN(内置数据!G$2),2)</f>
        <v>883</v>
      </c>
      <c r="BHS5" s="18">
        <f ca="1">OFFSET('表三（录入表）'!$B$6,COLUMN(内置数据!H$2),2)</f>
        <v>3851</v>
      </c>
      <c r="BHT5" s="18">
        <f ca="1">OFFSET('表三（录入表）'!$B$6,COLUMN(内置数据!I$2),2)</f>
        <v>27</v>
      </c>
      <c r="BHU5" s="18">
        <f ca="1">OFFSET('表三（录入表）'!$B$6,COLUMN(内置数据!J$2),2)</f>
        <v>-4033</v>
      </c>
      <c r="BHV5" s="18">
        <f ca="1">OFFSET('表三（录入表）'!$B$6,COLUMN(内置数据!K$2),2)</f>
        <v>0</v>
      </c>
      <c r="BHW5" s="18">
        <f ca="1">OFFSET('表三（录入表）'!$B$6,COLUMN(内置数据!L$2),2)</f>
        <v>0</v>
      </c>
      <c r="BHX5" s="18">
        <f ca="1">OFFSET('表三（录入表）'!$B$6,COLUMN(内置数据!M$2),2)</f>
        <v>41310</v>
      </c>
      <c r="BHY5" s="18">
        <f ca="1">OFFSET('表三（录入表）'!$B$6,COLUMN(内置数据!N$2),2)</f>
        <v>14567</v>
      </c>
      <c r="BHZ5" s="18">
        <f ca="1">OFFSET('表三（录入表）'!$B$6,COLUMN(内置数据!O$2),2)</f>
        <v>6557</v>
      </c>
      <c r="BIA5" s="18">
        <f ca="1">OFFSET('表三（录入表）'!$B$6,COLUMN(内置数据!P$2),2)</f>
        <v>0</v>
      </c>
      <c r="BIB5" s="18">
        <f ca="1">OFFSET('表三（录入表）'!$B$6,COLUMN(内置数据!Q$2),2)</f>
        <v>0</v>
      </c>
      <c r="BIC5" s="18">
        <f ca="1">OFFSET('表三（录入表）'!$B$6,COLUMN(内置数据!R$2),2)</f>
        <v>0</v>
      </c>
      <c r="BID5" s="18">
        <f ca="1">OFFSET('表三（录入表）'!$B$6,COLUMN(内置数据!S$2),2)</f>
        <v>0</v>
      </c>
      <c r="BIE5" s="18">
        <f ca="1">OFFSET('表三（录入表）'!$B$6,COLUMN(内置数据!T$2),2)</f>
        <v>28900</v>
      </c>
      <c r="BIF5" s="18">
        <f ca="1">OFFSET('表三（录入表）'!$B$6,COLUMN(内置数据!U$2),2)</f>
        <v>24034</v>
      </c>
      <c r="BIG5" s="18">
        <f ca="1">OFFSET('表三（录入表）'!$B$6,COLUMN(内置数据!V$2),2)</f>
        <v>0</v>
      </c>
      <c r="BIH5" s="18">
        <f ca="1">OFFSET('表三（录入表）'!$B$6,COLUMN(内置数据!W$2),2)</f>
        <v>0</v>
      </c>
      <c r="BII5" s="18">
        <f ca="1">OFFSET('表三（录入表）'!$B$6,COLUMN(内置数据!X$2),2)</f>
        <v>0</v>
      </c>
      <c r="BIJ5" s="18">
        <f ca="1">OFFSET('表三（录入表）'!$B$6,COLUMN(内置数据!Y$2),2)</f>
        <v>4112</v>
      </c>
      <c r="BIK5" s="18">
        <f ca="1">OFFSET('表三（录入表）'!$B$6,COLUMN(内置数据!Z$2),2)</f>
        <v>0</v>
      </c>
      <c r="BIL5" s="18">
        <f ca="1">OFFSET('表三（录入表）'!$B$6,COLUMN(内置数据!AA$2),2)</f>
        <v>0</v>
      </c>
      <c r="BIM5" s="18">
        <f ca="1">OFFSET('表三（录入表）'!$B$6,COLUMN(内置数据!AB$2),2)</f>
        <v>0</v>
      </c>
      <c r="BIN5" s="18">
        <f ca="1">OFFSET('表三（录入表）'!$B$6,COLUMN(内置数据!AC$2),2)</f>
        <v>1807</v>
      </c>
      <c r="BIO5" s="18">
        <f ca="1">OFFSET('表三（录入表）'!$B$6,COLUMN(内置数据!AD$2),2)</f>
        <v>16967</v>
      </c>
      <c r="BIP5" s="18">
        <f ca="1">OFFSET('表三（录入表）'!$B$6,COLUMN(内置数据!AE$2),2)</f>
        <v>0</v>
      </c>
      <c r="BIQ5" s="18">
        <f ca="1">OFFSET('表三（录入表）'!$B$6,COLUMN(内置数据!AF$2),2)</f>
        <v>388</v>
      </c>
      <c r="BIR5" s="18">
        <f ca="1">OFFSET('表三（录入表）'!$B$6,COLUMN(内置数据!AG$2),2)</f>
        <v>11045</v>
      </c>
      <c r="BIS5" s="18">
        <f ca="1">OFFSET('表三（录入表）'!$B$6,COLUMN(内置数据!AH$2),2)</f>
        <v>6954</v>
      </c>
      <c r="BIT5" s="18">
        <f ca="1">OFFSET('表三（录入表）'!$B$6,COLUMN(内置数据!AI$2),2)</f>
        <v>736</v>
      </c>
      <c r="BIU5" s="18">
        <f ca="1">OFFSET('表三（录入表）'!$B$6,COLUMN(内置数据!AJ$2),2)</f>
        <v>0</v>
      </c>
      <c r="BIV5" s="18">
        <f ca="1">OFFSET('表三（录入表）'!$B$6,COLUMN(内置数据!AK$2),2)</f>
        <v>8284</v>
      </c>
      <c r="BIW5" s="18">
        <f ca="1">OFFSET('表三（录入表）'!$B$6,COLUMN(内置数据!AL$2),2)</f>
        <v>4379</v>
      </c>
      <c r="BIX5" s="18">
        <f ca="1">OFFSET('表三（录入表）'!$B$6,COLUMN(内置数据!AM$2),2)</f>
        <v>0</v>
      </c>
      <c r="BIY5" s="18">
        <f ca="1">OFFSET('表三（录入表）'!$B$6,COLUMN(内置数据!AN$2),2)</f>
        <v>0</v>
      </c>
      <c r="BIZ5" s="18">
        <f ca="1">OFFSET('表三（录入表）'!$B$6,COLUMN(内置数据!AO$2),2)</f>
        <v>0</v>
      </c>
      <c r="BJA5" s="18">
        <f ca="1">OFFSET('表三（录入表）'!$B$6,COLUMN(内置数据!AP$2),2)</f>
        <v>0</v>
      </c>
      <c r="BJB5" s="18">
        <f ca="1">OFFSET('表三（录入表）'!$B$6,COLUMN(内置数据!AQ$2),2)</f>
        <v>742</v>
      </c>
      <c r="BJC5" s="18">
        <f ca="1">OFFSET('表三（录入表）'!$B$6,COLUMN(内置数据!AR$2),2)</f>
        <v>0</v>
      </c>
      <c r="BJD5" s="18">
        <f ca="1">OFFSET('表三（录入表）'!$B$6,COLUMN(内置数据!AS$2),2)</f>
        <v>504</v>
      </c>
      <c r="BJE5" s="18">
        <f ca="1">OFFSET('表三（录入表）'!$B$6,COLUMN(内置数据!AT$2),2)</f>
        <v>0</v>
      </c>
      <c r="BJF5" s="18">
        <f ca="1">OFFSET('表三（录入表）'!$B$6,COLUMN(内置数据!AU$2),2)</f>
        <v>0</v>
      </c>
      <c r="BJG5" s="18">
        <f ca="1">OFFSET('表三（录入表）'!$B$6,COLUMN(内置数据!AV$2),2)</f>
        <v>170</v>
      </c>
      <c r="BJH5" s="18">
        <f ca="1">OFFSET('表三（录入表）'!$B$6,COLUMN(内置数据!AW$2),2)</f>
        <v>0</v>
      </c>
      <c r="BJI5" s="18">
        <f ca="1">OFFSET('表三（录入表）'!$B$6,COLUMN(内置数据!AX$2),2)</f>
        <v>12</v>
      </c>
      <c r="BJJ5" s="18">
        <f ca="1">OFFSET('表三（录入表）'!$B$6,COLUMN(内置数据!AY$2),2)</f>
        <v>57</v>
      </c>
      <c r="BJK5" s="18">
        <f ca="1">OFFSET('表三（录入表）'!$B$6,COLUMN(内置数据!AZ$2),2)</f>
        <v>718</v>
      </c>
      <c r="BJL5" s="18">
        <f ca="1">OFFSET('表三（录入表）'!$B$6,COLUMN(内置数据!BA$2),2)</f>
        <v>63</v>
      </c>
      <c r="BJM5" s="18">
        <f ca="1">OFFSET('表三（录入表）'!$B$6,COLUMN(内置数据!BB$2),2)</f>
        <v>138</v>
      </c>
      <c r="BJN5" s="18">
        <f ca="1">OFFSET('表三（录入表）'!$B$6,COLUMN(内置数据!BC$2),2)</f>
        <v>17</v>
      </c>
      <c r="BJO5" s="18">
        <f ca="1">OFFSET('表三（录入表）'!$B$6,COLUMN(内置数据!BD$2),2)</f>
        <v>166</v>
      </c>
      <c r="BJP5" s="18">
        <f ca="1">OFFSET('表三（录入表）'!$B$6,COLUMN(内置数据!BE$2),2)</f>
        <v>23272</v>
      </c>
      <c r="BJQ5" s="18">
        <f ca="1">OFFSET('表三（录入表）'!$B$6,COLUMN(内置数据!BF$2),2)</f>
        <v>0</v>
      </c>
      <c r="BJR5" s="18">
        <f ca="1">OFFSET('表三（录入表）'!$B$6,COLUMN(内置数据!BG$2),2)</f>
        <v>20514</v>
      </c>
      <c r="BJS5" s="18">
        <f ca="1">OFFSET('表三（录入表）'!$B$6,COLUMN(内置数据!BH$2),2)</f>
        <v>9540</v>
      </c>
      <c r="BJT5" s="18">
        <f ca="1">OFFSET('表三（录入表）'!$B$6,COLUMN(内置数据!BI$2),2)</f>
        <v>2977</v>
      </c>
      <c r="BJU5" s="18">
        <f ca="1">OFFSET('表三（录入表）'!$B$6,COLUMN(内置数据!BJ$2),2)</f>
        <v>0</v>
      </c>
      <c r="BJV5" s="18">
        <f ca="1">OFFSET('表三（录入表）'!$B$6,COLUMN(内置数据!BK$2),2)</f>
        <v>0</v>
      </c>
      <c r="BJW5" s="18">
        <f ca="1">OFFSET('表三（录入表）'!$B$6,COLUMN(内置数据!BL$2),2)</f>
        <v>236</v>
      </c>
      <c r="BJX5" s="18">
        <f ca="1">OFFSET('表三（录入表）'!$B$6,COLUMN(内置数据!BM$2),2)</f>
        <v>0</v>
      </c>
      <c r="BJY5" s="18">
        <f ca="1">OFFSET('表三（录入表）'!$B$6,COLUMN(内置数据!BN$2),2)</f>
        <v>2000</v>
      </c>
      <c r="BJZ5" s="18">
        <f ca="1">OFFSET('表三（录入表）'!$B$6,COLUMN(内置数据!BO$2),2)</f>
        <v>1472</v>
      </c>
      <c r="BKA5" s="18">
        <f ca="1">OFFSET('表三（录入表）'!$B$6,COLUMN(内置数据!BP$2),2)</f>
        <v>0</v>
      </c>
      <c r="BKB5" s="18">
        <f ca="1">OFFSET('表三（录入表）'!$B$6,COLUMN(内置数据!BQ$2),2)</f>
        <v>0</v>
      </c>
      <c r="BKC5" s="18">
        <f ca="1">OFFSET('表三（录入表）'!$B$6,COLUMN(内置数据!BR$2),2)</f>
        <v>0</v>
      </c>
      <c r="BKD5" s="18">
        <f ca="1">OFFSET('表三（录入表）'!$B$6,COLUMN(内置数据!BS$2),2)</f>
        <v>0</v>
      </c>
      <c r="BKE5" s="18">
        <f ca="1">OFFSET('表三（录入表）'!$B$6,COLUMN(内置数据!BT$2),2)</f>
        <v>10003</v>
      </c>
      <c r="BKF5" s="18">
        <f ca="1">OFFSET('表三（录入表）'!$B$6,COLUMN(内置数据!BU$2),2)</f>
        <v>0</v>
      </c>
      <c r="BKG5" s="18">
        <f ca="1">OFFSET('表三（录入表）'!$B$6,COLUMN(内置数据!BV$2),2)</f>
        <v>20300</v>
      </c>
      <c r="BKH5" s="18">
        <f ca="1">OFFSET('表三（录入表）'!$B$6,COLUMN(内置数据!BW$2),2)</f>
        <v>0</v>
      </c>
      <c r="BKI5" s="18">
        <f ca="1">OFFSET('表三（录入表）'!$B$6,COLUMN(内置数据!BX$2),2)</f>
        <v>0</v>
      </c>
      <c r="BKJ5" s="18">
        <f ca="1">OFFSET('表三（录入表）'!$B$6,COLUMN(内置数据!BY$2),2)</f>
        <v>0</v>
      </c>
      <c r="BKK5" s="18">
        <f ca="1">OFFSET('表三（录入表）'!$B$6,COLUMN(内置数据!BZ$2),2)</f>
        <v>2968</v>
      </c>
      <c r="BKL5" s="18">
        <f ca="1">OFFSET('表三（录入表）'!$B$6,COLUMN(内置数据!CA$2),2)</f>
        <v>0</v>
      </c>
      <c r="BKM5" s="18">
        <f ca="1">OFFSET('表三（录入表）'!$B$6,COLUMN(内置数据!CB$2),2)</f>
        <v>0</v>
      </c>
      <c r="BKN5" s="18">
        <f ca="1">OFFSET('表三（录入表）'!$B$6,COLUMN(内置数据!CC$2),2)</f>
        <v>0</v>
      </c>
      <c r="BKO5" s="18">
        <f ca="1">OFFSET('表三（录入表）'!$B$6,COLUMN(内置数据!CD$2),2)</f>
        <v>0</v>
      </c>
      <c r="BKP5" s="18">
        <f ca="1">OFFSET('表三（录入表）'!$B$6,COLUMN(内置数据!CE$2),2)</f>
        <v>0</v>
      </c>
      <c r="BKQ5" s="18">
        <f ca="1">OFFSET('表三（录入表）'!$B$6,COLUMN(内置数据!CF$2),2)</f>
        <v>0</v>
      </c>
      <c r="BKR5" s="18">
        <f ca="1">OFFSET('表三（录入表）'!$B$6,COLUMN(内置数据!CG$2),2)</f>
        <v>0</v>
      </c>
      <c r="BKS5" s="18">
        <f ca="1">OFFSET('表三（录入表）'!$B$6,COLUMN(内置数据!CH$2),2)</f>
        <v>0</v>
      </c>
      <c r="BKT5" s="18">
        <f ca="1">OFFSET('表三（录入表）'!$B$6,COLUMN(内置数据!CI$2),2)</f>
        <v>0</v>
      </c>
      <c r="BKU5" s="18">
        <f ca="1">OFFSET('表三（录入表）'!$B$6,COLUMN(内置数据!CJ$2),2)</f>
        <v>0</v>
      </c>
      <c r="BKV5" s="18">
        <f ca="1">OFFSET('表三（录入表）'!$B$6,COLUMN(内置数据!CK$2),2)</f>
        <v>0</v>
      </c>
      <c r="BKW5" s="18">
        <f ca="1">OFFSET('表三（录入表）'!$B$6,COLUMN(内置数据!CL$2),2)</f>
        <v>0</v>
      </c>
      <c r="BKX5" s="18">
        <f ca="1">OFFSET('表三（录入表）'!$B$6,COLUMN(内置数据!CM$2),2)</f>
        <v>0</v>
      </c>
      <c r="BKY5" s="18">
        <f ca="1">OFFSET('表三（录入表）'!$B$6,COLUMN(内置数据!CN$2),2)</f>
        <v>0</v>
      </c>
      <c r="BKZ5" s="18">
        <f ca="1">OFFSET('表三（录入表）'!$B$6,COLUMN(内置数据!CO$2),2)</f>
        <v>0</v>
      </c>
      <c r="BLA5" s="18">
        <f ca="1">OFFSET('表三（录入表）'!$B$6,COLUMN(内置数据!CP$2),2)</f>
        <v>0</v>
      </c>
      <c r="BLB5" s="18">
        <f ca="1">OFFSET('表三（录入表）'!$B$6,COLUMN(内置数据!CQ$2),2)</f>
        <v>0</v>
      </c>
      <c r="BLC5" s="18">
        <f ca="1">OFFSET('表三（录入表）'!$B$6,COLUMN(内置数据!CR$2),2)</f>
        <v>0</v>
      </c>
      <c r="BLD5" s="18">
        <f ca="1">OFFSET('表三（录入表）'!$B$6,COLUMN(内置数据!CS$2),2)</f>
        <v>0</v>
      </c>
      <c r="BLE5" s="18">
        <f ca="1">OFFSET('表三（录入表）'!$B$6,COLUMN(内置数据!CT$2),2)</f>
        <v>0</v>
      </c>
      <c r="BLF5" s="18">
        <f ca="1">OFFSET('表三（录入表）'!$B$6,COLUMN(内置数据!CU$2),2)</f>
        <v>2907</v>
      </c>
      <c r="BLG5" s="18">
        <f ca="1">OFFSET('表三（录入表）'!$B$6,COLUMN(内置数据!CV$2),2)</f>
        <v>36647</v>
      </c>
      <c r="BLH5" s="18">
        <f ca="1">OFFSET('表三（录入表）'!$B$6,COLUMN(内置数据!CW$2),2)</f>
        <v>0</v>
      </c>
      <c r="BLI5" s="18">
        <f ca="1">OFFSET('表三（录入表）'!$B$6,COLUMN(内置数据!CX$2),2)</f>
        <v>3700</v>
      </c>
      <c r="BLJ5" s="18">
        <f ca="1">OFFSET('表三（录入表）'!$B$6,COLUMN(内置数据!CY$2),2)</f>
        <v>0</v>
      </c>
      <c r="BLK5" s="18">
        <f ca="1">OFFSET('表三（录入表）'!$B$6,COLUMN(内置数据!CZ$2),2)</f>
        <v>0</v>
      </c>
      <c r="BLL5" s="18">
        <f ca="1">OFFSET('表三（录入表）'!$B$6,COLUMN(内置数据!DA$2),2)</f>
        <v>0</v>
      </c>
      <c r="BLM5" s="18">
        <f ca="1">OFFSET('表三（录入表）'!$B$6,COLUMN(内置数据!DB$2),2)</f>
        <v>0</v>
      </c>
      <c r="BLN5" s="18">
        <f ca="1">OFFSET('表三（录入表）'!$B$6,COLUMN(内置数据!DC$2),2)</f>
        <v>0</v>
      </c>
      <c r="BLO5" s="18">
        <f ca="1">OFFSET('表三（录入表）'!$B$6,COLUMN(内置数据!DD$2),2)</f>
        <v>0</v>
      </c>
      <c r="BLP5" s="18">
        <f ca="1">OFFSET('表三（录入表）'!$B$6,COLUMN(内置数据!DE$2),2)</f>
        <v>0</v>
      </c>
      <c r="BLQ5" s="18">
        <f ca="1">OFFSET('表三（录入表）'!$B$6,COLUMN(内置数据!DF$2),2)</f>
        <v>1277</v>
      </c>
      <c r="BLR5" s="18">
        <f ca="1">OFFSET('表三（录入表）'!$B$6,COLUMN(内置数据!DG$2),2)</f>
        <v>0</v>
      </c>
      <c r="BLS5" s="18">
        <f ca="1">OFFSET('表三（录入表）'!$B$6,COLUMN(内置数据!DH$2),2)</f>
        <v>0</v>
      </c>
      <c r="BLT5" s="18">
        <f ca="1">OFFSET('表三（录入表）'!$B$6,COLUMN(内置数据!DI$2),2)</f>
        <v>0</v>
      </c>
      <c r="BLU5" s="18">
        <f ca="1">OFFSET('表三（录入表）'!$B$6,COLUMN(内置数据!DJ$2),2)</f>
        <v>0</v>
      </c>
      <c r="BLV5" s="18">
        <f ca="1">OFFSET('表三（录入表）'!$B$6,COLUMN(内置数据!DK$2),2)</f>
        <v>0</v>
      </c>
      <c r="BLW5" s="18">
        <f ca="1">OFFSET('表三（录入表）'!$B$6,COLUMN(内置数据!DL$2),2)</f>
        <v>0</v>
      </c>
      <c r="BLX5" s="18">
        <f ca="1">OFFSET('表三（录入表）'!$B$6,COLUMN(内置数据!DM$2),2)</f>
        <v>0</v>
      </c>
      <c r="BLY5" s="18">
        <f ca="1">OFFSET('表三（录入表）'!$B$6,COLUMN(内置数据!DN$2),2)</f>
        <v>0</v>
      </c>
      <c r="BLZ5" s="18">
        <f ca="1">OFFSET('表三（录入表）'!$B$6,COLUMN(内置数据!DO$2),2)</f>
        <v>0</v>
      </c>
      <c r="BMA5" s="18">
        <f ca="1">OFFSET('表三（录入表）'!$B$6,COLUMN(内置数据!DP$2),2)</f>
        <v>0</v>
      </c>
      <c r="BMB5" s="18">
        <f ca="1">OFFSET('表三（录入表）'!$B$6,COLUMN(内置数据!DQ$2),2)</f>
        <v>0</v>
      </c>
      <c r="BMC5" s="18">
        <f ca="1">OFFSET('表三（录入表）'!$B$6,COLUMN(内置数据!DR$2),2)</f>
        <v>0</v>
      </c>
      <c r="BMD5" s="18">
        <f ca="1">OFFSET('表三（录入表）'!$B$6,COLUMN(内置数据!DS$2),2)</f>
        <v>0</v>
      </c>
      <c r="BME5" s="18">
        <f ca="1">OFFSET('表三（录入表）'!$B$6,COLUMN(内置数据!DT$2),2)</f>
        <v>18531</v>
      </c>
      <c r="BMF5" s="18">
        <f ca="1">OFFSET('表三（录入表）'!$B$6,COLUMN(内置数据!DU$2),2)</f>
        <v>0</v>
      </c>
      <c r="BMG5" s="18">
        <f ca="1">OFFSET('表三（录入表）'!$B$6,COLUMN(内置数据!DV$2),2)</f>
        <v>0</v>
      </c>
      <c r="BMH5" s="18">
        <f ca="1">OFFSET('表三（录入表）'!$B$6,COLUMN(内置数据!DW$2),2)</f>
        <v>0</v>
      </c>
      <c r="BMI5" s="19"/>
      <c r="BMJ5" s="19"/>
      <c r="BMK5" s="19"/>
      <c r="BML5" s="19"/>
      <c r="BMM5" s="19"/>
      <c r="BMN5" s="19"/>
      <c r="BMO5" s="19"/>
      <c r="BMP5" s="19"/>
      <c r="BMQ5" s="19"/>
      <c r="BMR5" s="19"/>
      <c r="BMS5" s="19"/>
      <c r="BMT5" s="19"/>
      <c r="BMU5" s="19"/>
      <c r="BMV5" s="19"/>
      <c r="BMW5" s="19"/>
      <c r="BMX5" s="19"/>
      <c r="BMY5" s="19"/>
      <c r="BMZ5" s="19"/>
      <c r="BNA5" s="19"/>
      <c r="BNB5" s="19"/>
      <c r="BNC5" s="19"/>
      <c r="BND5" s="19"/>
      <c r="BNE5" s="19"/>
      <c r="BNF5" s="19"/>
      <c r="BNG5" s="19"/>
      <c r="BNH5" s="19"/>
      <c r="BNI5" s="19"/>
      <c r="BNJ5" s="19"/>
      <c r="BNK5" s="19"/>
      <c r="BNL5" s="19"/>
      <c r="BNM5" s="19"/>
      <c r="BNN5" s="19"/>
      <c r="BNO5" s="19"/>
      <c r="BNP5" s="19"/>
      <c r="BNQ5" s="19"/>
      <c r="BNR5" s="19"/>
      <c r="BNS5" s="19"/>
      <c r="BNT5" s="19"/>
      <c r="BNU5" s="19"/>
      <c r="BNV5" s="19"/>
      <c r="BNW5" s="19"/>
      <c r="BNX5" s="19"/>
      <c r="BNY5" s="19"/>
      <c r="BNZ5" s="19"/>
      <c r="BOA5" s="19"/>
      <c r="BOB5" s="19"/>
      <c r="BOC5" s="19"/>
      <c r="BOD5" s="19"/>
      <c r="BOE5" s="19"/>
      <c r="BOF5" s="19"/>
      <c r="BOG5" s="19"/>
      <c r="BOH5" s="19"/>
      <c r="BOI5" s="19"/>
      <c r="BOJ5" s="19"/>
      <c r="BOK5" s="19"/>
      <c r="BOL5" s="19"/>
      <c r="BOM5" s="19"/>
      <c r="BON5" s="19"/>
      <c r="BOO5" s="19"/>
      <c r="BOP5" s="19"/>
      <c r="BOQ5" s="19"/>
      <c r="BOR5" s="19"/>
      <c r="BOS5" s="19"/>
      <c r="BOT5" s="19"/>
      <c r="BOU5" s="19"/>
      <c r="BOV5" s="19"/>
      <c r="BOW5" s="19"/>
      <c r="BOX5" s="19"/>
      <c r="BOY5" s="19"/>
      <c r="BOZ5" s="19"/>
      <c r="BPA5" s="19"/>
      <c r="BPB5" s="19"/>
      <c r="BPC5" s="19"/>
      <c r="BPD5" s="19"/>
      <c r="BPE5" s="19"/>
      <c r="BPF5" s="19"/>
      <c r="BPG5" s="19"/>
      <c r="BPH5" s="19"/>
      <c r="BPI5" s="19"/>
      <c r="BPJ5" s="19"/>
      <c r="BPK5" s="19"/>
      <c r="BPL5" s="19"/>
      <c r="BPM5" s="19"/>
      <c r="BPN5" s="19"/>
      <c r="BPO5" s="19"/>
      <c r="BPP5" s="19"/>
      <c r="BPQ5" s="19"/>
      <c r="BPR5" s="19"/>
      <c r="BPS5" s="19"/>
      <c r="BPT5" s="19"/>
      <c r="BPU5" s="19"/>
      <c r="BPV5" s="19"/>
      <c r="BPW5" s="19"/>
      <c r="BPX5" s="19"/>
      <c r="BPY5" s="19"/>
      <c r="BPZ5" s="19"/>
      <c r="BQA5" s="19"/>
      <c r="BQB5" s="19"/>
      <c r="BQC5" s="19"/>
      <c r="BQD5" s="19"/>
      <c r="BQE5" s="19"/>
      <c r="BQF5" s="19"/>
      <c r="BQG5" s="19"/>
      <c r="BQH5" s="19"/>
      <c r="BQI5" s="19"/>
      <c r="BQJ5" s="19"/>
      <c r="BQK5" s="19"/>
      <c r="BQL5" s="19"/>
      <c r="BQM5" s="19"/>
      <c r="BQN5" s="19"/>
      <c r="BQO5" s="19"/>
      <c r="BQP5" s="19"/>
      <c r="BQQ5" s="19"/>
      <c r="BQR5" s="19"/>
      <c r="BQS5" s="19"/>
      <c r="BQT5" s="19"/>
      <c r="BQU5" s="19"/>
      <c r="BQV5" s="19"/>
      <c r="BQW5" s="19"/>
      <c r="BQX5" s="19"/>
      <c r="BQY5" s="19"/>
      <c r="BQZ5" s="19"/>
      <c r="BRA5" s="19"/>
      <c r="BRB5" s="19"/>
      <c r="BRC5" s="19"/>
      <c r="BRD5" s="19"/>
      <c r="BRE5" s="19"/>
      <c r="BRF5" s="19"/>
      <c r="BRG5" s="19"/>
      <c r="BRH5" s="19"/>
      <c r="BRI5" s="19"/>
      <c r="BRJ5" s="19"/>
      <c r="BRK5" s="19"/>
      <c r="BRL5" s="19"/>
      <c r="BRM5" s="19"/>
      <c r="BRN5" s="19"/>
      <c r="BRO5" s="19"/>
      <c r="BRP5" s="19"/>
      <c r="BRQ5" s="19"/>
      <c r="BRR5" s="19"/>
      <c r="BRS5" s="19"/>
      <c r="BRT5" s="19"/>
      <c r="BRU5" s="19"/>
      <c r="BRV5" s="19"/>
      <c r="BRW5" s="19"/>
      <c r="BRX5" s="19"/>
      <c r="BRY5" s="19"/>
      <c r="BRZ5" s="19"/>
      <c r="BSA5" s="19"/>
      <c r="BSB5" s="19"/>
      <c r="BSC5" s="19"/>
      <c r="BSD5" s="19"/>
      <c r="BSE5" s="19"/>
      <c r="BSF5" s="19"/>
      <c r="BSG5" s="19"/>
      <c r="BSH5" s="19"/>
      <c r="BSI5" s="19"/>
      <c r="BSJ5" s="19"/>
      <c r="BSK5" s="19"/>
      <c r="BSL5" s="19"/>
      <c r="BSM5" s="19"/>
      <c r="BSN5" s="19"/>
      <c r="BSO5" s="19"/>
      <c r="BSP5" s="19"/>
      <c r="BSQ5" s="19"/>
      <c r="BSR5" s="19"/>
      <c r="BSS5" s="19"/>
      <c r="BST5" s="19"/>
      <c r="BSU5" s="19"/>
      <c r="BSV5" s="19"/>
      <c r="BSW5" s="19"/>
      <c r="BSX5" s="19"/>
      <c r="BSY5" s="19"/>
      <c r="BSZ5" s="19"/>
      <c r="BTA5" s="19"/>
      <c r="BTB5" s="19"/>
      <c r="BTC5" s="19"/>
      <c r="BTD5" s="19"/>
      <c r="BTE5" s="19"/>
      <c r="BTF5" s="19"/>
      <c r="BTG5" s="19"/>
      <c r="BTH5" s="19"/>
      <c r="BTI5" s="19"/>
      <c r="BTJ5" s="19"/>
      <c r="BTK5" s="19"/>
      <c r="BTL5" s="19"/>
      <c r="BTM5" s="19"/>
      <c r="BTN5" s="19"/>
      <c r="BTO5" s="19"/>
      <c r="BTP5" s="19"/>
      <c r="BTQ5" s="19"/>
      <c r="BTR5" s="19"/>
      <c r="BTS5" s="19"/>
      <c r="BTT5" s="19"/>
      <c r="BTU5" s="19"/>
      <c r="BTV5" s="19"/>
      <c r="BTW5" s="19"/>
      <c r="BTX5" s="19"/>
      <c r="BTY5" s="19"/>
      <c r="BTZ5" s="19"/>
      <c r="BUA5" s="19"/>
      <c r="BUB5" s="19"/>
      <c r="BUC5" s="19"/>
      <c r="BUD5" s="19"/>
      <c r="BUE5" s="19"/>
      <c r="BUF5" s="19"/>
      <c r="BUG5" s="19"/>
      <c r="BUH5" s="19"/>
      <c r="BUI5" s="19"/>
      <c r="BUJ5" s="19"/>
      <c r="BUK5" s="19"/>
      <c r="BUL5" s="19"/>
      <c r="BUM5" s="19"/>
      <c r="BUN5" s="19"/>
      <c r="BUO5" s="19"/>
      <c r="BUP5" s="19"/>
      <c r="BUQ5" s="19"/>
      <c r="BUR5" s="19"/>
      <c r="BUS5" s="19"/>
      <c r="BUT5" s="19"/>
      <c r="BUU5" s="19"/>
      <c r="BUV5" s="19"/>
      <c r="BUW5" s="19"/>
      <c r="BUX5" s="19"/>
      <c r="BUY5" s="19"/>
      <c r="BUZ5" s="19"/>
      <c r="BVA5" s="19"/>
      <c r="BVB5" s="19"/>
      <c r="BVC5" s="19"/>
      <c r="BVD5" s="19"/>
      <c r="BVE5" s="19"/>
      <c r="BVF5" s="19"/>
      <c r="BVG5" s="19"/>
      <c r="BVH5" s="19"/>
      <c r="BVI5" s="19"/>
      <c r="BVJ5" s="19"/>
      <c r="BVK5" s="19"/>
      <c r="BVL5" s="19"/>
      <c r="BVM5" s="19"/>
      <c r="BVN5" s="19"/>
      <c r="BVO5" s="19"/>
      <c r="BVP5" s="19"/>
      <c r="BVQ5" s="19"/>
      <c r="BVR5" s="19"/>
      <c r="BVS5" s="19"/>
      <c r="BVT5" s="19"/>
      <c r="BVU5" s="19"/>
      <c r="BVV5" s="19"/>
      <c r="BVW5" s="19"/>
      <c r="BVX5" s="19"/>
      <c r="BVY5" s="19"/>
      <c r="BVZ5" s="19"/>
      <c r="BWA5" s="19"/>
      <c r="BWB5" s="19"/>
      <c r="BWC5" s="19"/>
      <c r="BWD5" s="19"/>
      <c r="BWE5" s="19"/>
      <c r="BWF5" s="19"/>
      <c r="BWG5" s="19"/>
      <c r="BWH5" s="19"/>
      <c r="BWI5" s="19"/>
      <c r="BWJ5" s="19"/>
      <c r="BWK5" s="19"/>
      <c r="BWL5" s="19"/>
      <c r="BWM5" s="19"/>
      <c r="BWN5" s="19"/>
      <c r="BWO5" s="19"/>
      <c r="BWP5" s="19"/>
      <c r="BWQ5" s="19"/>
      <c r="BWR5" s="19"/>
      <c r="BWS5" s="19"/>
      <c r="BWT5" s="19"/>
      <c r="BWU5" s="19"/>
      <c r="BWV5" s="19"/>
      <c r="BWW5" s="19"/>
      <c r="BWX5" s="19"/>
      <c r="BWY5" s="19"/>
      <c r="BWZ5" s="19"/>
      <c r="BXA5" s="19"/>
      <c r="BXB5" s="19"/>
      <c r="BXC5" s="19"/>
      <c r="BXD5" s="19"/>
      <c r="BXE5" s="19"/>
      <c r="BXF5" s="19"/>
      <c r="BXG5" s="19"/>
      <c r="BXH5" s="19"/>
      <c r="BXI5" s="19"/>
      <c r="BXJ5" s="19"/>
      <c r="BXK5" s="19"/>
      <c r="BXL5" s="19"/>
      <c r="BXM5" s="19"/>
      <c r="BXN5" s="19"/>
      <c r="BXO5" s="19"/>
      <c r="BXP5" s="19"/>
      <c r="BXQ5" s="19"/>
      <c r="BXR5" s="19"/>
      <c r="BXS5" s="19"/>
      <c r="BXT5" s="19"/>
      <c r="BXU5" s="19"/>
      <c r="BXV5" s="19"/>
      <c r="BXW5" s="19"/>
      <c r="BXX5" s="19"/>
      <c r="BXY5" s="19"/>
      <c r="BXZ5" s="19"/>
      <c r="BYA5" s="19"/>
      <c r="BYB5" s="19"/>
      <c r="BYC5" s="19"/>
      <c r="BYD5" s="19"/>
      <c r="BYE5" s="19"/>
      <c r="BYF5" s="19"/>
      <c r="BYG5" s="19"/>
      <c r="BYH5" s="19"/>
      <c r="BYI5" s="19"/>
      <c r="BYJ5" s="19"/>
      <c r="BYK5" s="19"/>
      <c r="BYL5" s="19"/>
      <c r="BYM5" s="19"/>
      <c r="BYN5" s="19"/>
      <c r="BYO5" s="19"/>
      <c r="BYP5" s="19"/>
      <c r="BYQ5" s="19"/>
      <c r="BYR5" s="19"/>
      <c r="BYS5" s="19"/>
      <c r="BYT5" s="19"/>
      <c r="BYU5" s="19"/>
      <c r="BYV5" s="19"/>
      <c r="BYW5" s="19"/>
      <c r="BYX5" s="19"/>
      <c r="BYY5" s="19"/>
      <c r="BYZ5" s="19"/>
      <c r="BZA5" s="19"/>
      <c r="BZB5" s="19"/>
      <c r="BZC5" s="19"/>
      <c r="BZD5" s="19"/>
      <c r="BZE5" s="19"/>
      <c r="BZF5" s="19"/>
      <c r="BZG5" s="19"/>
      <c r="BZH5" s="19"/>
      <c r="BZI5" s="19"/>
      <c r="BZJ5" s="19"/>
      <c r="BZK5" s="19"/>
      <c r="BZL5" s="19"/>
      <c r="BZM5" s="19"/>
      <c r="BZN5" s="19"/>
      <c r="BZO5" s="19"/>
      <c r="BZP5" s="19"/>
      <c r="BZQ5" s="19"/>
      <c r="BZR5" s="19"/>
      <c r="BZS5" s="19"/>
      <c r="BZT5" s="19"/>
      <c r="BZU5" s="19"/>
      <c r="BZV5" s="19"/>
      <c r="BZW5" s="19"/>
      <c r="BZX5" s="19"/>
      <c r="BZY5" s="19"/>
      <c r="BZZ5" s="19"/>
      <c r="CAA5" s="19"/>
      <c r="CAB5" s="19"/>
      <c r="CAC5" s="19"/>
      <c r="CAD5" s="19"/>
      <c r="CAE5" s="19"/>
      <c r="CAF5" s="19"/>
      <c r="CAG5" s="19"/>
      <c r="CAH5" s="19"/>
      <c r="CAI5" s="19"/>
      <c r="CAJ5" s="19"/>
      <c r="CAK5" s="19"/>
      <c r="CAL5" s="19"/>
      <c r="CAM5" s="19"/>
      <c r="CAN5" s="19"/>
      <c r="CAO5" s="19"/>
      <c r="CAP5" s="19"/>
      <c r="CAQ5" s="19"/>
      <c r="CAR5" s="19"/>
      <c r="CAS5" s="19"/>
      <c r="CAT5" s="19"/>
      <c r="CAU5" s="19"/>
      <c r="CAV5" s="19"/>
      <c r="CAW5" s="19"/>
      <c r="CAX5" s="19"/>
      <c r="CAY5" s="19"/>
      <c r="CAZ5" s="19"/>
      <c r="CBA5" s="19"/>
      <c r="CBB5" s="19"/>
      <c r="CBC5" s="19"/>
      <c r="CBD5" s="19"/>
      <c r="CBE5" s="19"/>
      <c r="CBF5" s="19"/>
      <c r="CBG5" s="19"/>
      <c r="CBH5" s="19"/>
      <c r="CBI5" s="19"/>
      <c r="CBJ5" s="19"/>
      <c r="CBK5" s="19"/>
      <c r="CBL5" s="19"/>
      <c r="CBM5" s="19"/>
      <c r="CBN5" s="19"/>
      <c r="CBO5" s="19"/>
      <c r="CBP5" s="19"/>
      <c r="CBQ5" s="19"/>
      <c r="CBR5" s="19"/>
      <c r="CBS5" s="19"/>
      <c r="CBT5" s="19"/>
      <c r="CBU5" s="19"/>
      <c r="CBV5" s="19"/>
      <c r="CBW5" s="19"/>
      <c r="CBX5" s="19"/>
      <c r="CBY5" s="19"/>
      <c r="CBZ5" s="19"/>
      <c r="CCA5" s="19"/>
      <c r="CCB5" s="19"/>
      <c r="CCC5" s="19"/>
      <c r="CCD5" s="19"/>
      <c r="CCE5" s="19"/>
      <c r="CCF5" s="19"/>
      <c r="CCG5" s="19"/>
      <c r="CCH5" s="19"/>
      <c r="CCI5" s="19"/>
      <c r="CCJ5" s="19"/>
      <c r="CCK5" s="19"/>
      <c r="CCL5" s="19"/>
      <c r="CCM5" s="19"/>
      <c r="CCN5" s="19"/>
      <c r="CCO5" s="19"/>
      <c r="CCP5" s="19"/>
      <c r="CCQ5" s="19"/>
      <c r="CCR5" s="19"/>
      <c r="CCS5" s="19"/>
      <c r="CCT5" s="19"/>
      <c r="CCU5" s="19"/>
      <c r="CCV5" s="19"/>
      <c r="CCW5" s="19"/>
      <c r="CCX5" s="19"/>
      <c r="CCY5" s="19"/>
      <c r="CCZ5" s="19"/>
      <c r="CDA5" s="19"/>
      <c r="CDB5" s="19"/>
      <c r="CDC5" s="19"/>
      <c r="CDD5" s="19"/>
      <c r="CDE5" s="19"/>
      <c r="CDF5" s="19"/>
      <c r="CDG5" s="19"/>
      <c r="CDH5" s="19"/>
      <c r="CDI5" s="19"/>
      <c r="CDJ5" s="19"/>
      <c r="CDK5" s="19"/>
      <c r="CDL5" s="19"/>
      <c r="CDM5" s="19"/>
      <c r="CDN5" s="19"/>
      <c r="CDO5" s="19"/>
      <c r="CDP5" s="19"/>
      <c r="CDQ5" s="19"/>
      <c r="CDR5" s="19"/>
      <c r="CDS5" s="19"/>
      <c r="CDT5" s="19"/>
      <c r="CDU5" s="19"/>
      <c r="CDV5" s="19"/>
      <c r="CDW5" s="19"/>
      <c r="CDX5" s="19"/>
      <c r="CDY5" s="19"/>
      <c r="CDZ5" s="19"/>
      <c r="CEA5" s="19"/>
      <c r="CEB5" s="19"/>
      <c r="CEC5" s="19"/>
      <c r="CED5" s="19"/>
      <c r="CEE5" s="19"/>
      <c r="CEF5" s="19"/>
      <c r="CEG5" s="19"/>
      <c r="CEH5" s="19"/>
      <c r="CEI5" s="19"/>
      <c r="CEJ5" s="19"/>
      <c r="CEK5" s="19"/>
      <c r="CEL5" s="19"/>
      <c r="CEM5" s="19"/>
      <c r="CEN5" s="19"/>
      <c r="CEO5" s="19"/>
      <c r="CEP5" s="19"/>
      <c r="CEQ5" s="19"/>
      <c r="CER5" s="19"/>
      <c r="CES5" s="19"/>
      <c r="CET5" s="19"/>
      <c r="CEU5" s="19"/>
      <c r="CEV5" s="19"/>
      <c r="CEW5" s="19"/>
      <c r="CEX5" s="19"/>
      <c r="CEY5" s="19"/>
      <c r="CEZ5" s="19"/>
      <c r="CFA5" s="19"/>
      <c r="CFB5" s="19"/>
      <c r="CFC5" s="19"/>
      <c r="CFD5" s="19"/>
      <c r="CFE5" s="19"/>
      <c r="CFF5" s="19"/>
      <c r="CFG5" s="19"/>
      <c r="CFH5" s="19"/>
      <c r="CFI5" s="19"/>
      <c r="CFJ5" s="19"/>
      <c r="CFK5" s="19"/>
      <c r="CFL5" s="19"/>
      <c r="CFM5" s="19"/>
      <c r="CFN5" s="19"/>
      <c r="CFO5" s="19"/>
      <c r="CFP5" s="19"/>
      <c r="CFQ5" s="19"/>
      <c r="CFR5" s="19"/>
      <c r="CFS5" s="19"/>
      <c r="CFT5" s="19"/>
      <c r="CFU5" s="19"/>
      <c r="CFV5" s="19"/>
      <c r="CFW5" s="19"/>
      <c r="CFX5" s="19"/>
      <c r="CFY5" s="19"/>
      <c r="CFZ5" s="19"/>
      <c r="CGA5" s="19"/>
      <c r="CGB5" s="19"/>
      <c r="CGC5" s="19"/>
      <c r="CGD5" s="19"/>
      <c r="CGE5" s="19"/>
      <c r="CGF5" s="19"/>
      <c r="CGG5" s="19"/>
      <c r="CGH5" s="19"/>
      <c r="CGI5" s="19"/>
      <c r="CGJ5" s="19"/>
      <c r="CGK5" s="19"/>
      <c r="CGL5" s="19"/>
      <c r="CGM5" s="19"/>
      <c r="CGN5" s="19"/>
      <c r="CGO5" s="19"/>
      <c r="CGP5" s="19"/>
      <c r="CGQ5" s="19"/>
      <c r="CGR5" s="19"/>
      <c r="CGS5" s="19"/>
      <c r="CGT5" s="19"/>
      <c r="CGU5" s="19"/>
      <c r="CGV5" s="19"/>
      <c r="CGW5" s="19"/>
      <c r="CGX5" s="19"/>
      <c r="CGY5" s="19"/>
      <c r="CGZ5" s="19"/>
      <c r="CHA5" s="19"/>
      <c r="CHB5" s="19"/>
      <c r="CHC5" s="19"/>
      <c r="CHD5" s="19"/>
      <c r="CHE5" s="19"/>
      <c r="CHF5" s="19"/>
      <c r="CHG5" s="19"/>
      <c r="CHH5" s="19"/>
      <c r="CHI5" s="19"/>
      <c r="CHJ5" s="19"/>
      <c r="CHK5" s="19"/>
      <c r="CHL5" s="19"/>
      <c r="CHM5" s="19"/>
      <c r="CHN5" s="19"/>
      <c r="CHO5" s="19"/>
      <c r="CHP5" s="19"/>
      <c r="CHQ5" s="19"/>
      <c r="CHR5" s="19"/>
      <c r="CHS5" s="19"/>
      <c r="CHT5" s="19"/>
      <c r="CHU5" s="19"/>
      <c r="CHV5" s="19"/>
      <c r="CHW5" s="19"/>
      <c r="CHX5" s="19"/>
      <c r="CHY5" s="19"/>
      <c r="CHZ5" s="19"/>
      <c r="CIA5" s="19"/>
      <c r="CIB5" s="19"/>
      <c r="CIC5" s="19"/>
      <c r="CID5" s="19"/>
      <c r="CIE5" s="19"/>
      <c r="CIF5" s="19"/>
      <c r="CIG5" s="19"/>
      <c r="CIH5" s="19"/>
      <c r="CII5" s="19"/>
      <c r="CIJ5" s="19"/>
      <c r="CIK5" s="19"/>
      <c r="CIL5" s="19"/>
      <c r="CIM5" s="19"/>
      <c r="CIN5" s="19"/>
      <c r="CIO5" s="19"/>
      <c r="CIP5" s="19"/>
      <c r="CIQ5" s="19"/>
      <c r="CIR5" s="19"/>
      <c r="CIS5" s="19"/>
      <c r="CIT5" s="19"/>
      <c r="CIU5" s="19"/>
      <c r="CIV5" s="19"/>
      <c r="CIW5" s="19"/>
      <c r="CIX5" s="19"/>
      <c r="CIY5" s="19"/>
      <c r="CIZ5" s="19"/>
      <c r="CJA5" s="19"/>
      <c r="CJB5" s="19"/>
      <c r="CJC5" s="19"/>
      <c r="CJD5" s="19"/>
      <c r="CJE5" s="19"/>
      <c r="CJF5" s="19"/>
      <c r="CJG5" s="19"/>
      <c r="CJH5" s="19"/>
      <c r="CJI5" s="19"/>
      <c r="CJJ5" s="19"/>
      <c r="CJK5" s="19"/>
      <c r="CJL5" s="19"/>
      <c r="CJM5" s="19"/>
      <c r="CJN5" s="19"/>
      <c r="CJO5" s="19"/>
      <c r="CJP5" s="19"/>
      <c r="CJQ5" s="19"/>
      <c r="CJR5" s="19"/>
      <c r="CJS5" s="19"/>
      <c r="CJT5" s="19"/>
      <c r="CJU5" s="19"/>
      <c r="CJV5" s="19"/>
      <c r="CJW5" s="19"/>
      <c r="CJX5" s="19"/>
      <c r="CJY5" s="19"/>
      <c r="CJZ5" s="19"/>
      <c r="CKA5" s="19"/>
      <c r="CKB5" s="19"/>
      <c r="CKC5" s="19"/>
      <c r="CKD5" s="19"/>
      <c r="CKE5" s="19"/>
      <c r="CKF5" s="19"/>
      <c r="CKG5" s="19"/>
      <c r="CKH5" s="19"/>
      <c r="CKI5" s="19"/>
      <c r="CKJ5" s="19"/>
      <c r="CKK5" s="19"/>
      <c r="CKL5" s="19"/>
      <c r="CKM5" s="19"/>
      <c r="CKN5" s="19"/>
      <c r="CKO5" s="19"/>
      <c r="CKP5" s="19"/>
      <c r="CKQ5" s="19"/>
      <c r="CKR5" s="19"/>
      <c r="CKS5" s="19"/>
      <c r="CKT5" s="19"/>
      <c r="CKU5" s="19"/>
      <c r="CKV5" s="19"/>
      <c r="CKW5" s="19"/>
      <c r="CKX5" s="19"/>
      <c r="CKY5" s="19"/>
      <c r="CKZ5" s="19"/>
      <c r="CLA5" s="19"/>
      <c r="CLB5" s="19"/>
      <c r="CLC5" s="19"/>
      <c r="CLD5" s="19"/>
      <c r="CLE5" s="19"/>
      <c r="CLF5" s="19"/>
      <c r="CLG5" s="19"/>
      <c r="CLH5" s="19"/>
      <c r="CLI5" s="19"/>
      <c r="CLJ5" s="19"/>
      <c r="CLK5" s="19"/>
      <c r="CLL5" s="19"/>
      <c r="CLM5" s="19"/>
      <c r="CLN5" s="19"/>
      <c r="CLO5" s="19"/>
      <c r="CLP5" s="19"/>
      <c r="CLQ5" s="19"/>
      <c r="CLR5" s="19"/>
      <c r="CLS5" s="19"/>
      <c r="CLT5" s="19"/>
      <c r="CLU5" s="19"/>
      <c r="CLV5" s="19"/>
      <c r="CLW5" s="19"/>
      <c r="CLX5" s="19"/>
      <c r="CLY5" s="19"/>
      <c r="CLZ5" s="19"/>
      <c r="CMA5" s="19"/>
      <c r="CMB5" s="19"/>
      <c r="CMC5" s="19"/>
      <c r="CMD5" s="19"/>
      <c r="CME5" s="19"/>
      <c r="CMF5" s="19"/>
      <c r="CMG5" s="19"/>
      <c r="CMH5" s="19"/>
      <c r="CMI5" s="19"/>
      <c r="CMJ5" s="19"/>
      <c r="CMK5" s="19"/>
      <c r="CML5" s="19"/>
      <c r="CMM5" s="19"/>
      <c r="CMN5" s="19"/>
      <c r="CMO5" s="19"/>
      <c r="CMP5" s="19"/>
      <c r="CMQ5" s="19"/>
      <c r="CMR5" s="19"/>
      <c r="CMS5" s="19"/>
      <c r="CMT5" s="19"/>
      <c r="CMU5" s="19"/>
      <c r="CMV5" s="19"/>
      <c r="CMW5" s="19"/>
      <c r="CMX5" s="19"/>
      <c r="CMY5" s="19"/>
      <c r="CMZ5" s="19"/>
      <c r="CNA5" s="19"/>
      <c r="CNB5" s="19"/>
      <c r="CNC5" s="19"/>
      <c r="CND5" s="19"/>
      <c r="CNE5" s="19"/>
      <c r="CNF5" s="19"/>
      <c r="CNG5" s="19"/>
      <c r="CNH5" s="19"/>
      <c r="CNI5" s="19"/>
      <c r="CNJ5" s="19"/>
      <c r="CNK5" s="19"/>
      <c r="CNL5" s="19"/>
      <c r="CNM5" s="19"/>
      <c r="CNN5" s="19"/>
      <c r="CNO5" s="19"/>
      <c r="CNP5" s="19"/>
      <c r="CNQ5" s="19"/>
      <c r="CNR5" s="19"/>
      <c r="CNS5" s="19"/>
      <c r="CNT5" s="19"/>
      <c r="CNU5" s="19"/>
      <c r="CNV5" s="19"/>
      <c r="CNW5" s="19"/>
      <c r="CNX5" s="19"/>
      <c r="CNY5" s="19"/>
      <c r="CNZ5" s="19"/>
      <c r="COA5" s="19"/>
      <c r="COB5" s="19"/>
      <c r="COC5" s="19"/>
      <c r="COD5" s="19"/>
      <c r="COE5" s="19"/>
      <c r="COF5" s="19"/>
      <c r="COG5" s="19"/>
      <c r="COH5" s="19"/>
      <c r="COI5" s="19"/>
      <c r="COJ5" s="19"/>
      <c r="COK5" s="19"/>
      <c r="COL5" s="19"/>
      <c r="COM5" s="19"/>
      <c r="CON5" s="19"/>
      <c r="COO5" s="19"/>
      <c r="COP5" s="19"/>
      <c r="COQ5" s="19"/>
      <c r="COR5" s="19"/>
      <c r="COS5" s="19"/>
      <c r="COT5" s="19"/>
      <c r="COU5" s="19"/>
      <c r="COV5" s="19"/>
      <c r="COW5" s="19"/>
      <c r="COX5" s="19"/>
      <c r="COY5" s="19"/>
      <c r="COZ5" s="19"/>
      <c r="CPA5" s="19"/>
      <c r="CPB5" s="19"/>
      <c r="CPC5" s="19"/>
      <c r="CPD5" s="19"/>
      <c r="CPE5" s="19"/>
      <c r="CPF5" s="19"/>
      <c r="CPG5" s="19"/>
      <c r="CPH5" s="19"/>
      <c r="CPI5" s="19"/>
      <c r="CPJ5" s="19"/>
      <c r="CPK5" s="19"/>
      <c r="CPL5" s="19"/>
      <c r="CPM5" s="19"/>
      <c r="CPN5" s="19"/>
      <c r="CPO5" s="19"/>
      <c r="CPP5" s="19"/>
      <c r="CPQ5" s="19"/>
      <c r="CPR5" s="19"/>
      <c r="CPS5" s="19"/>
      <c r="CPT5" s="19"/>
      <c r="CPU5" s="19"/>
      <c r="CPV5" s="19"/>
      <c r="CPW5" s="19"/>
      <c r="CPX5" s="19"/>
      <c r="CPY5" s="19"/>
      <c r="CPZ5" s="19"/>
      <c r="CQA5" s="19"/>
      <c r="CQB5" s="19"/>
      <c r="CQC5" s="19"/>
      <c r="CQD5" s="19"/>
      <c r="CQE5" s="19"/>
      <c r="CQF5" s="19"/>
      <c r="CQG5" s="19"/>
      <c r="CQH5" s="19"/>
      <c r="CQI5" s="19"/>
      <c r="CQJ5" s="19"/>
      <c r="CQK5" s="19"/>
      <c r="CQL5" s="19"/>
      <c r="CQM5" s="19"/>
      <c r="CQN5" s="19"/>
      <c r="CQO5" s="19"/>
      <c r="CQP5" s="19"/>
      <c r="CQQ5" s="19"/>
      <c r="CQR5" s="19"/>
      <c r="CQS5" s="19"/>
      <c r="CQT5" s="19"/>
      <c r="CQU5" s="19"/>
      <c r="CQV5" s="19"/>
      <c r="CQW5" s="19"/>
      <c r="CQX5" s="19"/>
      <c r="CQY5" s="19"/>
      <c r="CQZ5" s="19"/>
      <c r="CRA5" s="19"/>
      <c r="CRB5" s="19"/>
      <c r="CRC5" s="19"/>
      <c r="CRD5" s="19"/>
      <c r="CRE5" s="19"/>
      <c r="CRF5" s="19"/>
      <c r="CRG5" s="19"/>
      <c r="CRH5" s="19"/>
      <c r="CRI5" s="19"/>
      <c r="CRJ5" s="19"/>
      <c r="CRK5" s="19"/>
      <c r="CRL5" s="19"/>
      <c r="CRM5" s="19"/>
      <c r="CRN5" s="19"/>
      <c r="CRO5" s="19"/>
      <c r="CRP5" s="19"/>
      <c r="CRQ5" s="19"/>
      <c r="CRR5" s="19"/>
      <c r="CRS5" s="19"/>
      <c r="CRT5" s="19"/>
      <c r="CRU5" s="19"/>
      <c r="CRV5" s="19"/>
      <c r="CRW5" s="19"/>
      <c r="CRX5" s="19"/>
      <c r="CRY5" s="19"/>
      <c r="CRZ5" s="19"/>
      <c r="CSA5" s="19"/>
      <c r="CSB5" s="19"/>
      <c r="CSC5" s="19"/>
      <c r="CSD5" s="19"/>
      <c r="CSE5" s="19"/>
      <c r="CSF5" s="19"/>
      <c r="CSG5" s="19"/>
      <c r="CSH5" s="19"/>
      <c r="CSI5" s="19"/>
      <c r="CSJ5" s="19"/>
      <c r="CSK5" s="19"/>
      <c r="CSL5" s="19"/>
      <c r="CSM5" s="19"/>
      <c r="CSN5" s="19"/>
      <c r="CSO5" s="19"/>
      <c r="CSP5" s="19"/>
      <c r="CSQ5" s="19"/>
      <c r="CSR5" s="19"/>
      <c r="CSS5" s="19"/>
      <c r="CST5" s="19"/>
      <c r="CSU5" s="19"/>
      <c r="CSV5" s="19"/>
      <c r="CSW5" s="19"/>
      <c r="CSX5" s="19"/>
      <c r="CSY5" s="19"/>
      <c r="CSZ5" s="19"/>
      <c r="CTA5" s="19"/>
      <c r="CTB5" s="19"/>
      <c r="CTC5" s="19"/>
      <c r="CTD5" s="19"/>
      <c r="CTE5" s="19"/>
      <c r="CTF5" s="19"/>
      <c r="CTG5" s="19"/>
      <c r="CTH5" s="19"/>
      <c r="CTI5" s="19"/>
      <c r="CTJ5" s="19"/>
      <c r="CTK5" s="19"/>
      <c r="CTL5" s="19"/>
      <c r="CTM5" s="19"/>
      <c r="CTN5" s="19"/>
      <c r="CTO5" s="19"/>
      <c r="CTP5" s="19"/>
      <c r="CTQ5" s="19"/>
      <c r="CTR5" s="19"/>
      <c r="CTS5" s="19"/>
      <c r="CTT5" s="19"/>
      <c r="CTU5" s="19"/>
      <c r="CTV5" s="19"/>
      <c r="CTW5" s="19"/>
      <c r="CTX5" s="19"/>
      <c r="CTY5" s="19"/>
      <c r="CTZ5" s="19"/>
      <c r="CUA5" s="19"/>
      <c r="CUB5" s="19"/>
      <c r="CUC5" s="19"/>
      <c r="CUD5" s="19"/>
      <c r="CUE5" s="19"/>
      <c r="CUF5" s="19"/>
      <c r="CUG5" s="19"/>
      <c r="CUH5" s="19"/>
      <c r="CUI5" s="19"/>
      <c r="CUJ5" s="19"/>
      <c r="CUK5" s="19"/>
      <c r="CUL5" s="19"/>
      <c r="CUM5" s="19"/>
      <c r="CUN5" s="19"/>
      <c r="CUO5" s="19"/>
      <c r="CUP5" s="19"/>
      <c r="CUQ5" s="19"/>
      <c r="CUR5" s="19"/>
      <c r="CUS5" s="19"/>
      <c r="CUT5" s="19"/>
      <c r="CUU5" s="19"/>
      <c r="CUV5" s="19"/>
      <c r="CUW5" s="19"/>
      <c r="CUX5" s="19"/>
      <c r="CUY5" s="19"/>
      <c r="CUZ5" s="19"/>
      <c r="CVA5" s="19"/>
      <c r="CVB5" s="19"/>
      <c r="CVC5" s="19"/>
      <c r="CVD5" s="19"/>
      <c r="CVE5" s="19"/>
      <c r="CVF5" s="19"/>
      <c r="CVG5" s="19"/>
      <c r="CVH5" s="19"/>
      <c r="CVI5" s="19"/>
      <c r="CVJ5" s="19"/>
      <c r="CVK5" s="19"/>
      <c r="CVL5" s="19"/>
      <c r="CVM5" s="19"/>
      <c r="CVN5" s="19"/>
      <c r="CVO5" s="19"/>
      <c r="CVP5" s="19"/>
      <c r="CVQ5" s="19"/>
      <c r="CVR5" s="19"/>
      <c r="CVS5" s="19"/>
      <c r="CVT5" s="19"/>
      <c r="CVU5" s="19"/>
      <c r="CVV5" s="19"/>
      <c r="CVW5" s="19"/>
      <c r="CVX5" s="19"/>
      <c r="CVY5" s="19"/>
      <c r="CVZ5" s="19"/>
      <c r="CWA5" s="19"/>
      <c r="CWB5" s="19"/>
      <c r="CWC5" s="19"/>
      <c r="CWD5" s="19"/>
      <c r="CWE5" s="19"/>
      <c r="CWF5" s="19"/>
      <c r="CWG5" s="19"/>
      <c r="CWH5" s="19"/>
      <c r="CWI5" s="19"/>
      <c r="CWJ5" s="19"/>
      <c r="CWK5" s="19"/>
      <c r="CWL5" s="19"/>
      <c r="CWM5" s="19"/>
      <c r="CWN5" s="19"/>
      <c r="CWO5" s="19"/>
      <c r="CWP5" s="19"/>
      <c r="CWQ5" s="19"/>
      <c r="CWR5" s="19"/>
      <c r="CWS5" s="19"/>
      <c r="CWT5" s="19"/>
      <c r="CWU5" s="19"/>
      <c r="CWV5" s="19"/>
      <c r="CWW5" s="19"/>
      <c r="CWX5" s="19"/>
      <c r="CWY5" s="19"/>
      <c r="CWZ5" s="19"/>
      <c r="CXA5" s="19"/>
      <c r="CXB5" s="19"/>
      <c r="CXC5" s="19"/>
      <c r="CXD5" s="19"/>
      <c r="CXE5" s="19"/>
      <c r="CXF5" s="19"/>
      <c r="CXG5" s="19"/>
      <c r="CXH5" s="19"/>
      <c r="CXI5" s="19"/>
      <c r="CXJ5" s="19"/>
      <c r="CXK5" s="19"/>
      <c r="CXL5" s="19"/>
      <c r="CXM5" s="19"/>
      <c r="CXN5" s="19"/>
      <c r="CXO5" s="19"/>
      <c r="CXP5" s="19"/>
      <c r="CXQ5" s="19"/>
      <c r="CXR5" s="19"/>
      <c r="CXS5" s="19"/>
      <c r="CXT5" s="19"/>
      <c r="CXU5" s="19"/>
      <c r="CXV5" s="19"/>
      <c r="CXW5" s="19"/>
      <c r="CXX5" s="19"/>
      <c r="CXY5" s="19"/>
      <c r="CXZ5" s="19"/>
      <c r="CYA5" s="19"/>
      <c r="CYB5" s="19"/>
      <c r="CYC5" s="19"/>
      <c r="CYD5" s="19"/>
      <c r="CYE5" s="19"/>
      <c r="CYF5" s="19"/>
      <c r="CYG5" s="19"/>
      <c r="CYH5" s="19"/>
      <c r="CYI5" s="19"/>
      <c r="CYJ5" s="19"/>
      <c r="CYK5" s="19"/>
      <c r="CYL5" s="19"/>
      <c r="CYM5" s="19"/>
      <c r="CYN5" s="19"/>
      <c r="CYO5" s="19"/>
      <c r="CYP5" s="19"/>
      <c r="CYQ5" s="19"/>
      <c r="CYR5" s="19"/>
      <c r="CYS5" s="19"/>
      <c r="CYT5" s="19"/>
      <c r="CYU5" s="19"/>
      <c r="CYV5" s="19"/>
      <c r="CYW5" s="19"/>
      <c r="CYX5" s="19"/>
      <c r="CYY5" s="19"/>
      <c r="CYZ5" s="19"/>
      <c r="CZA5" s="19"/>
      <c r="CZB5" s="19"/>
      <c r="CZC5" s="19"/>
      <c r="CZD5" s="19"/>
      <c r="CZE5" s="19"/>
      <c r="CZF5" s="19"/>
      <c r="CZG5" s="19"/>
      <c r="CZH5" s="19"/>
      <c r="CZI5" s="19"/>
      <c r="CZJ5" s="19"/>
      <c r="CZK5" s="19"/>
      <c r="CZL5" s="19"/>
      <c r="CZM5" s="19"/>
      <c r="CZN5" s="19"/>
      <c r="CZO5" s="19"/>
      <c r="CZP5" s="19"/>
      <c r="CZQ5" s="19"/>
      <c r="CZR5" s="19"/>
      <c r="CZS5" s="19"/>
      <c r="CZT5" s="19"/>
      <c r="CZU5" s="19"/>
      <c r="CZV5" s="19"/>
      <c r="CZW5" s="19"/>
      <c r="CZX5" s="19"/>
      <c r="CZY5" s="19"/>
      <c r="CZZ5" s="19"/>
      <c r="DAA5" s="19"/>
      <c r="DAB5" s="19"/>
      <c r="DAC5" s="19"/>
      <c r="DAD5" s="19"/>
      <c r="DAE5" s="19"/>
      <c r="DAF5" s="19"/>
      <c r="DAG5" s="19"/>
      <c r="DAH5" s="19"/>
      <c r="DAI5" s="19"/>
      <c r="DAJ5" s="19"/>
      <c r="DAK5" s="19"/>
      <c r="DAL5" s="19"/>
      <c r="DAM5" s="19"/>
      <c r="DAN5" s="19"/>
      <c r="DAO5" s="19"/>
      <c r="DAP5" s="19"/>
      <c r="DAQ5" s="19"/>
      <c r="DAR5" s="19"/>
      <c r="DAS5" s="19"/>
      <c r="DAT5" s="19"/>
      <c r="DAU5" s="19"/>
      <c r="DAV5" s="19"/>
      <c r="DAW5" s="19"/>
      <c r="DAX5" s="19"/>
      <c r="DAY5" s="19"/>
      <c r="DAZ5" s="19"/>
      <c r="DBA5" s="19"/>
      <c r="DBB5" s="19"/>
      <c r="DBC5" s="19"/>
      <c r="DBD5" s="19"/>
      <c r="DBE5" s="19"/>
      <c r="DBF5" s="19"/>
      <c r="DBG5" s="19"/>
      <c r="DBH5" s="19"/>
      <c r="DBI5" s="19"/>
      <c r="DBJ5" s="19"/>
      <c r="DBK5" s="19"/>
      <c r="DBL5" s="19"/>
      <c r="DBM5" s="19"/>
      <c r="DBN5" s="19"/>
      <c r="DBO5" s="19"/>
      <c r="DBP5" s="19"/>
      <c r="DBQ5" s="19"/>
      <c r="DBR5" s="19"/>
      <c r="DBS5" s="19"/>
      <c r="DBT5" s="19"/>
      <c r="DBU5" s="19"/>
      <c r="DBV5" s="19"/>
      <c r="DBW5" s="19"/>
      <c r="DBX5" s="19"/>
      <c r="DBY5" s="19"/>
      <c r="DBZ5" s="19"/>
      <c r="DCA5" s="19"/>
      <c r="DCB5" s="19"/>
      <c r="DCC5" s="19"/>
      <c r="DCD5" s="19"/>
      <c r="DCE5" s="19"/>
      <c r="DCF5" s="19"/>
      <c r="DCG5" s="19"/>
      <c r="DCH5" s="19"/>
      <c r="DCI5" s="19"/>
      <c r="DCJ5" s="19"/>
      <c r="DCK5" s="19"/>
      <c r="DCL5" s="19"/>
      <c r="DCM5" s="19"/>
      <c r="DCN5" s="19"/>
      <c r="DCO5" s="19"/>
      <c r="DCP5" s="19"/>
      <c r="DCQ5" s="19"/>
      <c r="DCR5" s="19"/>
      <c r="DCS5" s="19"/>
      <c r="DCT5" s="19"/>
      <c r="DCU5" s="19"/>
      <c r="DCV5" s="19"/>
      <c r="DCW5" s="19"/>
      <c r="DCX5" s="19"/>
      <c r="DCY5" s="19"/>
      <c r="DCZ5" s="19"/>
      <c r="DDA5" s="19"/>
      <c r="DDB5" s="19"/>
      <c r="DDC5" s="19"/>
      <c r="DDD5" s="19"/>
      <c r="DDE5" s="19"/>
      <c r="DDF5" s="19"/>
      <c r="DDG5" s="19"/>
      <c r="DDH5" s="19"/>
      <c r="DDI5" s="19"/>
      <c r="DDJ5" s="19"/>
      <c r="DDK5" s="19"/>
      <c r="DDL5" s="19"/>
      <c r="DDM5" s="19"/>
      <c r="DDN5" s="19"/>
      <c r="DDO5" s="19"/>
      <c r="DDP5" s="19"/>
      <c r="DDQ5" s="19"/>
      <c r="DDR5" s="19"/>
      <c r="DDS5" s="19"/>
      <c r="DDT5" s="19"/>
      <c r="DDU5" s="19"/>
      <c r="DDV5" s="19"/>
      <c r="DDW5" s="19"/>
      <c r="DDX5" s="19"/>
      <c r="DDY5" s="19"/>
      <c r="DDZ5" s="19"/>
      <c r="DEA5" s="19"/>
      <c r="DEB5" s="19"/>
      <c r="DEC5" s="19"/>
      <c r="DED5" s="19"/>
      <c r="DEE5" s="19"/>
      <c r="DEF5" s="19"/>
      <c r="DEG5" s="19"/>
      <c r="DEH5" s="19"/>
      <c r="DEI5" s="19"/>
      <c r="DEJ5" s="19"/>
      <c r="DEK5" s="19"/>
      <c r="DEL5" s="19"/>
      <c r="DEM5" s="19"/>
      <c r="DEN5" s="19"/>
      <c r="DEO5" s="19"/>
      <c r="DEP5" s="19"/>
      <c r="DEQ5" s="19"/>
      <c r="DER5" s="19"/>
      <c r="DES5" s="19"/>
      <c r="DET5" s="19"/>
      <c r="DEU5" s="19"/>
      <c r="DEV5" s="19"/>
      <c r="DEW5" s="19"/>
      <c r="DEX5" s="19"/>
      <c r="DEY5" s="19"/>
      <c r="DEZ5" s="19"/>
      <c r="DFA5" s="19"/>
      <c r="DFB5" s="19"/>
      <c r="DFC5" s="19"/>
      <c r="DFD5" s="19"/>
      <c r="DFE5" s="19"/>
      <c r="DFF5" s="19"/>
      <c r="DFG5" s="19"/>
      <c r="DFH5" s="19"/>
      <c r="DFI5" s="19"/>
      <c r="DFJ5" s="19"/>
      <c r="DFK5" s="19"/>
      <c r="DFL5" s="19"/>
      <c r="DFM5" s="19"/>
      <c r="DFN5" s="19"/>
      <c r="DFO5" s="19"/>
      <c r="DFP5" s="19"/>
      <c r="DFQ5" s="19"/>
      <c r="DFR5" s="19"/>
      <c r="DFS5" s="19"/>
      <c r="DFT5" s="19"/>
      <c r="DFU5" s="19"/>
      <c r="DFV5" s="19"/>
      <c r="DFW5" s="19"/>
      <c r="DFX5" s="19"/>
      <c r="DFY5" s="19"/>
      <c r="DFZ5" s="19"/>
      <c r="DGA5" s="19"/>
      <c r="DGB5" s="19"/>
      <c r="DGC5" s="19"/>
      <c r="DGD5" s="19"/>
      <c r="DGE5" s="19"/>
      <c r="DGF5" s="19"/>
      <c r="DGG5" s="19"/>
      <c r="DGH5" s="19"/>
      <c r="DGI5" s="19"/>
      <c r="DGJ5" s="19"/>
      <c r="DGK5" s="19"/>
      <c r="DGL5" s="19"/>
      <c r="DGM5" s="19"/>
      <c r="DGN5" s="19"/>
      <c r="DGO5" s="19"/>
      <c r="DGP5" s="19"/>
      <c r="DGQ5" s="19"/>
      <c r="DGR5" s="19"/>
      <c r="DGS5" s="19"/>
      <c r="DGT5" s="19"/>
      <c r="DGU5" s="19"/>
      <c r="DGV5" s="19"/>
      <c r="DGW5" s="19"/>
      <c r="DGX5" s="19"/>
      <c r="DGY5" s="19"/>
      <c r="DGZ5" s="19"/>
      <c r="DHA5" s="19"/>
      <c r="DHB5" s="19"/>
      <c r="DHC5" s="19"/>
      <c r="DHD5" s="19"/>
      <c r="DHE5" s="19"/>
      <c r="DHF5" s="19"/>
      <c r="DHG5" s="19"/>
      <c r="DHH5" s="19"/>
      <c r="DHI5" s="19"/>
      <c r="DHJ5" s="19"/>
      <c r="DHK5" s="19"/>
      <c r="DHL5" s="19"/>
      <c r="DHM5" s="19"/>
      <c r="DHN5" s="19"/>
      <c r="DHO5" s="19"/>
      <c r="DHP5" s="19"/>
      <c r="DHQ5" s="19"/>
      <c r="DHR5" s="19"/>
      <c r="DHS5" s="19"/>
      <c r="DHT5" s="19"/>
      <c r="DHU5" s="19"/>
      <c r="DHV5" s="19"/>
      <c r="DHW5" s="19"/>
      <c r="DHX5" s="19"/>
      <c r="DHY5" s="19"/>
      <c r="DHZ5" s="19"/>
      <c r="DIA5" s="19"/>
      <c r="DIB5" s="19"/>
      <c r="DIC5" s="19"/>
      <c r="DID5" s="19"/>
      <c r="DIE5" s="19"/>
      <c r="DIF5" s="19"/>
      <c r="DIG5" s="19"/>
      <c r="DIH5" s="19"/>
      <c r="DII5" s="19"/>
      <c r="DIJ5" s="19"/>
      <c r="DIK5" s="19"/>
      <c r="DIL5" s="19"/>
      <c r="DIM5" s="19"/>
      <c r="DIN5" s="19"/>
      <c r="DIO5" s="19"/>
      <c r="DIP5" s="19"/>
      <c r="DIQ5" s="19"/>
      <c r="DIR5" s="19"/>
      <c r="DIS5" s="19"/>
      <c r="DIT5" s="19"/>
      <c r="DIU5" s="19"/>
      <c r="DIV5" s="19"/>
      <c r="DIW5" s="19"/>
      <c r="DIX5" s="19"/>
      <c r="DIY5" s="19"/>
      <c r="DIZ5" s="19"/>
      <c r="DJA5" s="19"/>
      <c r="DJB5" s="19"/>
      <c r="DJC5" s="19"/>
      <c r="DJD5" s="19"/>
      <c r="DJE5" s="19"/>
      <c r="DJF5" s="19"/>
      <c r="DJG5" s="19"/>
      <c r="DJH5" s="19"/>
      <c r="DJI5" s="19"/>
      <c r="DJJ5" s="19"/>
      <c r="DJK5" s="19"/>
      <c r="DJL5" s="19"/>
      <c r="DJM5" s="19"/>
      <c r="DJN5" s="19"/>
      <c r="DJO5" s="19"/>
      <c r="DJP5" s="19"/>
      <c r="DJQ5" s="19"/>
      <c r="DJR5" s="19"/>
      <c r="DJS5" s="19"/>
      <c r="DJT5" s="19"/>
      <c r="DJU5" s="19"/>
      <c r="DJV5" s="19"/>
      <c r="DJW5" s="19"/>
      <c r="DJX5" s="19"/>
      <c r="DJY5" s="19"/>
      <c r="DJZ5" s="19"/>
      <c r="DKA5" s="19"/>
      <c r="DKB5" s="19"/>
      <c r="DKC5" s="19"/>
      <c r="DKD5" s="19"/>
      <c r="DKE5" s="19"/>
      <c r="DKF5" s="19"/>
      <c r="DKG5" s="19"/>
      <c r="DKH5" s="19"/>
      <c r="DKI5" s="19"/>
      <c r="DKJ5" s="19"/>
      <c r="DKK5" s="19"/>
      <c r="DKL5" s="19"/>
      <c r="DKM5" s="19"/>
      <c r="DKN5" s="19"/>
      <c r="DKO5" s="19"/>
      <c r="DKP5" s="19"/>
      <c r="DKQ5" s="19"/>
      <c r="DKR5" s="19"/>
      <c r="DKS5" s="19"/>
      <c r="DKT5" s="19"/>
      <c r="DKU5" s="19"/>
      <c r="DKV5" s="19"/>
      <c r="DKW5" s="19"/>
      <c r="DKX5" s="19"/>
      <c r="DKY5" s="19"/>
      <c r="DKZ5" s="19"/>
      <c r="DLA5" s="19"/>
      <c r="DLB5" s="19"/>
      <c r="DLC5" s="19"/>
      <c r="DLD5" s="19"/>
      <c r="DLE5" s="19"/>
      <c r="DLF5" s="19"/>
      <c r="DLG5" s="19"/>
      <c r="DLH5" s="19"/>
      <c r="DLI5" s="19"/>
      <c r="DLJ5" s="19"/>
      <c r="DLK5" s="19"/>
      <c r="DLL5" s="19"/>
      <c r="DLM5" s="19"/>
      <c r="DLN5" s="19"/>
      <c r="DLO5" s="19"/>
      <c r="DLP5" s="19"/>
      <c r="DLQ5" s="19"/>
      <c r="DLR5" s="19"/>
      <c r="DLS5" s="19"/>
      <c r="DLT5" s="19"/>
      <c r="DLU5" s="19"/>
      <c r="DLV5" s="19"/>
      <c r="DLW5" s="19"/>
      <c r="DLX5" s="19"/>
      <c r="DLY5" s="19"/>
      <c r="DLZ5" s="19"/>
      <c r="DMA5" s="19"/>
      <c r="DMB5" s="19"/>
      <c r="DMC5" s="19"/>
      <c r="DMD5" s="19"/>
      <c r="DME5" s="19"/>
      <c r="DMF5" s="19"/>
      <c r="DMG5" s="19"/>
      <c r="DMH5" s="19"/>
      <c r="DMI5" s="19"/>
      <c r="DMJ5" s="19"/>
      <c r="DMK5" s="19"/>
      <c r="DML5" s="19"/>
      <c r="DMM5" s="19"/>
      <c r="DMN5" s="19"/>
      <c r="DMO5" s="19"/>
      <c r="DMP5" s="19"/>
      <c r="DMQ5" s="19"/>
      <c r="DMR5" s="19"/>
      <c r="DMS5" s="19"/>
      <c r="DMT5" s="19"/>
      <c r="DMU5" s="19"/>
      <c r="DMV5" s="19"/>
      <c r="DMW5" s="19"/>
      <c r="DMX5" s="19"/>
      <c r="DMY5" s="19"/>
      <c r="DMZ5" s="19"/>
      <c r="DNA5" s="19"/>
      <c r="DNB5" s="19"/>
      <c r="DNC5" s="19"/>
      <c r="DND5" s="19"/>
      <c r="DNE5" s="19"/>
      <c r="DNF5" s="19"/>
      <c r="DNG5" s="19"/>
      <c r="DNH5" s="19"/>
      <c r="DNI5" s="19"/>
      <c r="DNJ5" s="19"/>
      <c r="DNK5" s="19"/>
      <c r="DNL5" s="19"/>
      <c r="DNM5" s="19"/>
      <c r="DNN5" s="19"/>
      <c r="DNO5" s="19"/>
      <c r="DNP5" s="19"/>
      <c r="DNQ5" s="19"/>
      <c r="DNR5" s="19"/>
      <c r="DNS5" s="19"/>
      <c r="DNT5" s="19"/>
      <c r="DNU5" s="19"/>
      <c r="DNV5" s="19"/>
      <c r="DNW5" s="19"/>
      <c r="DNX5" s="19"/>
      <c r="DNY5" s="19"/>
      <c r="DNZ5" s="19"/>
      <c r="DOA5" s="19"/>
      <c r="DOB5" s="19"/>
      <c r="DOC5" s="19"/>
      <c r="DOD5" s="19"/>
      <c r="DOE5" s="19"/>
      <c r="DOF5" s="19"/>
      <c r="DOG5" s="19"/>
      <c r="DOH5" s="19"/>
      <c r="DOI5" s="19"/>
      <c r="DOJ5" s="19"/>
      <c r="DOK5" s="19"/>
      <c r="DOL5" s="19"/>
      <c r="DOM5" s="19"/>
      <c r="DON5" s="19"/>
      <c r="DOO5" s="19"/>
      <c r="DOP5" s="19"/>
      <c r="DOQ5" s="19"/>
      <c r="DOR5" s="19"/>
      <c r="DOS5" s="19"/>
      <c r="DOT5" s="19"/>
      <c r="DOU5" s="19"/>
      <c r="DOV5" s="19"/>
      <c r="DOW5" s="19"/>
      <c r="DOX5" s="19"/>
      <c r="DOY5" s="19"/>
      <c r="DOZ5" s="19"/>
      <c r="DPA5" s="19"/>
      <c r="DPB5" s="19"/>
      <c r="DPC5" s="19"/>
      <c r="DPD5" s="19"/>
      <c r="DPE5" s="19"/>
      <c r="DPF5" s="19"/>
      <c r="DPG5" s="19"/>
      <c r="DPH5" s="19"/>
      <c r="DPI5" s="19"/>
      <c r="DPJ5" s="19"/>
      <c r="DPK5" s="19"/>
      <c r="DPL5" s="19"/>
      <c r="DPM5" s="19"/>
      <c r="DPN5" s="19"/>
      <c r="DPO5" s="19"/>
      <c r="DPP5" s="19"/>
      <c r="DPQ5" s="19"/>
      <c r="DPR5" s="19"/>
      <c r="DPS5" s="19"/>
      <c r="DPT5" s="19"/>
      <c r="DPU5" s="19"/>
      <c r="DPV5" s="19"/>
      <c r="DPW5" s="19"/>
      <c r="DPX5" s="19"/>
      <c r="DPY5" s="19"/>
      <c r="DPZ5" s="19"/>
      <c r="DQA5" s="19"/>
      <c r="DQB5" s="19"/>
      <c r="DQC5" s="19"/>
      <c r="DQD5" s="19"/>
      <c r="DQE5" s="19"/>
      <c r="DQF5" s="19"/>
      <c r="DQG5" s="19"/>
      <c r="DQH5" s="19"/>
      <c r="DQI5" s="19"/>
      <c r="DQJ5" s="19"/>
      <c r="DQK5" s="19"/>
      <c r="DQL5" s="19"/>
      <c r="DQM5" s="19"/>
      <c r="DQN5" s="19"/>
      <c r="DQO5" s="19"/>
      <c r="DQP5" s="19"/>
      <c r="DQQ5" s="19"/>
      <c r="DQR5" s="19"/>
      <c r="DQS5" s="19"/>
      <c r="DQT5" s="19"/>
      <c r="DQU5" s="19"/>
      <c r="DQV5" s="19"/>
      <c r="DQW5" s="19"/>
      <c r="DQX5" s="19"/>
      <c r="DQY5" s="19"/>
      <c r="DQZ5" s="19"/>
      <c r="DRA5" s="19"/>
      <c r="DRB5" s="19"/>
      <c r="DRC5" s="19"/>
      <c r="DRD5" s="19"/>
      <c r="DRE5" s="19"/>
      <c r="DRF5" s="19"/>
      <c r="DRG5" s="19"/>
      <c r="DRH5" s="19"/>
      <c r="DRI5" s="19"/>
      <c r="DRJ5" s="19"/>
      <c r="DRK5" s="19"/>
      <c r="DRL5" s="19"/>
      <c r="DRM5" s="19"/>
      <c r="DRN5" s="19"/>
      <c r="DRO5" s="19"/>
      <c r="DRP5" s="19"/>
      <c r="DRQ5" s="19"/>
      <c r="DRR5" s="19"/>
      <c r="DRS5" s="19"/>
      <c r="DRT5" s="19"/>
      <c r="DRU5" s="19"/>
      <c r="DRV5" s="19"/>
      <c r="DRW5" s="19"/>
      <c r="DRX5" s="19"/>
      <c r="DRY5" s="19"/>
      <c r="DRZ5" s="19"/>
      <c r="DSA5" s="19"/>
      <c r="DSB5" s="19"/>
      <c r="DSC5" s="19"/>
      <c r="DSD5" s="19"/>
      <c r="DSE5" s="19"/>
      <c r="DSF5" s="19"/>
      <c r="DSG5" s="19"/>
      <c r="DSH5" s="19"/>
      <c r="DSI5" s="19"/>
      <c r="DSJ5" s="19"/>
      <c r="DSK5" s="19"/>
      <c r="DSL5" s="19"/>
      <c r="DSM5" s="19"/>
      <c r="DSN5" s="19"/>
      <c r="DSO5" s="19"/>
      <c r="DSP5" s="19"/>
      <c r="DSQ5" s="19"/>
      <c r="DSR5" s="19"/>
      <c r="DSS5" s="19"/>
      <c r="DST5" s="19"/>
      <c r="DSU5" s="19"/>
      <c r="DSV5" s="19"/>
      <c r="DSW5" s="19"/>
      <c r="DSX5" s="19"/>
      <c r="DSY5" s="19"/>
      <c r="DSZ5" s="19"/>
      <c r="DTA5" s="19"/>
      <c r="DTB5" s="19"/>
      <c r="DTC5" s="19"/>
      <c r="DTD5" s="19"/>
      <c r="DTE5" s="19"/>
      <c r="DTF5" s="19"/>
      <c r="DTG5" s="19"/>
      <c r="DTH5" s="19"/>
      <c r="DTI5" s="19"/>
      <c r="DTJ5" s="19"/>
      <c r="DTK5" s="19"/>
      <c r="DTL5" s="19"/>
      <c r="DTM5" s="19"/>
      <c r="DTN5" s="19"/>
      <c r="DTO5" s="19"/>
      <c r="DTP5" s="19"/>
      <c r="DTQ5" s="19"/>
      <c r="DTR5" s="19"/>
      <c r="DTS5" s="19"/>
      <c r="DTT5" s="19"/>
      <c r="DTU5" s="19"/>
      <c r="DTV5" s="19"/>
      <c r="DTW5" s="19"/>
      <c r="DTX5" s="19"/>
      <c r="DTY5" s="19"/>
      <c r="DTZ5" s="19"/>
      <c r="DUA5" s="19"/>
      <c r="DUB5" s="19"/>
      <c r="DUC5" s="19"/>
      <c r="DUD5" s="19"/>
      <c r="DUE5" s="19"/>
      <c r="DUF5" s="19"/>
      <c r="DUG5" s="19"/>
      <c r="DUH5" s="19"/>
      <c r="DUI5" s="19"/>
      <c r="DUJ5" s="19"/>
      <c r="DUK5" s="19"/>
      <c r="DUL5" s="19"/>
      <c r="DUM5" s="19"/>
      <c r="DUN5" s="19"/>
      <c r="DUO5" s="19"/>
      <c r="DUP5" s="19"/>
      <c r="DUQ5" s="19"/>
      <c r="DUR5" s="19"/>
      <c r="DUS5" s="19"/>
      <c r="DUT5" s="19"/>
      <c r="DUU5" s="19"/>
      <c r="DUV5" s="19"/>
      <c r="DUW5" s="19"/>
      <c r="DUX5" s="19"/>
      <c r="DUY5" s="19"/>
      <c r="DUZ5" s="19"/>
      <c r="DVA5" s="19"/>
      <c r="DVB5" s="19"/>
      <c r="DVC5" s="19"/>
      <c r="DVD5" s="19"/>
      <c r="DVE5" s="19"/>
      <c r="DVF5" s="19"/>
      <c r="DVG5" s="19"/>
      <c r="DVH5" s="19"/>
      <c r="DVI5" s="19"/>
      <c r="DVJ5" s="19"/>
      <c r="DVK5" s="19"/>
      <c r="DVL5" s="19"/>
      <c r="DVM5" s="19"/>
      <c r="DVN5" s="19"/>
      <c r="DVO5" s="19"/>
      <c r="DVP5" s="19"/>
      <c r="DVQ5" s="19"/>
      <c r="DVR5" s="19"/>
      <c r="DVS5" s="19"/>
      <c r="DVT5" s="19"/>
      <c r="DVU5" s="19"/>
      <c r="DVV5" s="19"/>
      <c r="DVW5" s="19"/>
      <c r="DVX5" s="19"/>
      <c r="DVY5" s="19"/>
      <c r="DVZ5" s="19"/>
      <c r="DWA5" s="19"/>
      <c r="DWB5" s="19"/>
      <c r="DWC5" s="19"/>
      <c r="DWD5" s="19"/>
      <c r="DWE5" s="19"/>
      <c r="DWF5" s="19"/>
      <c r="DWG5" s="19"/>
      <c r="DWH5" s="19"/>
      <c r="DWI5" s="19"/>
      <c r="DWJ5" s="19"/>
      <c r="DWK5" s="19"/>
      <c r="DWL5" s="19"/>
      <c r="DWM5" s="19"/>
      <c r="DWN5" s="19"/>
      <c r="DWO5" s="19"/>
      <c r="DWP5" s="19"/>
      <c r="DWQ5" s="19"/>
      <c r="DWR5" s="19"/>
      <c r="DWS5" s="19"/>
      <c r="DWT5" s="19"/>
      <c r="DWU5" s="19"/>
      <c r="DWV5" s="19"/>
      <c r="DWW5" s="19"/>
      <c r="DWX5" s="19"/>
      <c r="DWY5" s="19"/>
      <c r="DWZ5" s="19"/>
      <c r="DXA5" s="19"/>
      <c r="DXB5" s="19"/>
      <c r="DXC5" s="19"/>
      <c r="DXD5" s="19"/>
      <c r="DXE5" s="19"/>
      <c r="DXF5" s="19"/>
      <c r="DXG5" s="19"/>
      <c r="DXH5" s="19"/>
      <c r="DXI5" s="19"/>
      <c r="DXJ5" s="19"/>
      <c r="DXK5" s="19"/>
      <c r="DXL5" s="19"/>
      <c r="DXM5" s="19"/>
      <c r="DXN5" s="19"/>
      <c r="DXO5" s="19"/>
      <c r="DXP5" s="19"/>
      <c r="DXQ5" s="19"/>
      <c r="DXR5" s="19"/>
      <c r="DXS5" s="19"/>
      <c r="DXT5" s="19"/>
      <c r="DXU5" s="19"/>
      <c r="DXV5" s="19"/>
      <c r="DXW5" s="19"/>
      <c r="DXX5" s="19"/>
      <c r="DXY5" s="19"/>
      <c r="DXZ5" s="19"/>
      <c r="DYA5" s="19"/>
      <c r="DYB5" s="19"/>
      <c r="DYC5" s="19"/>
      <c r="DYD5" s="19"/>
      <c r="DYE5" s="19"/>
      <c r="DYF5" s="19"/>
      <c r="DYG5" s="19"/>
      <c r="DYH5" s="19"/>
      <c r="DYI5" s="19"/>
      <c r="DYJ5" s="19"/>
      <c r="DYK5" s="19"/>
      <c r="DYL5" s="19"/>
      <c r="DYM5" s="19"/>
      <c r="DYN5" s="19"/>
      <c r="DYO5" s="19"/>
      <c r="DYP5" s="19"/>
      <c r="DYQ5" s="19"/>
      <c r="DYR5" s="19"/>
      <c r="DYS5" s="19"/>
      <c r="DYT5" s="19"/>
      <c r="DYU5" s="19"/>
      <c r="DYV5" s="19"/>
      <c r="DYW5" s="19"/>
      <c r="DYX5" s="19"/>
      <c r="DYY5" s="19"/>
      <c r="DYZ5" s="19"/>
      <c r="DZA5" s="19"/>
      <c r="DZB5" s="19"/>
      <c r="DZC5" s="19"/>
      <c r="DZD5" s="19"/>
      <c r="DZE5" s="19"/>
      <c r="DZF5" s="19"/>
      <c r="DZG5" s="19"/>
      <c r="DZH5" s="19"/>
      <c r="DZI5" s="19"/>
      <c r="DZJ5" s="19"/>
      <c r="DZK5" s="19"/>
      <c r="DZL5" s="19"/>
      <c r="DZM5" s="19"/>
      <c r="DZN5" s="19"/>
      <c r="DZO5" s="19"/>
      <c r="DZP5" s="19"/>
      <c r="DZQ5" s="19"/>
      <c r="DZR5" s="19"/>
      <c r="DZS5" s="19"/>
      <c r="DZT5" s="19"/>
      <c r="DZU5" s="19"/>
      <c r="DZV5" s="19"/>
      <c r="DZW5" s="19"/>
      <c r="DZX5" s="19"/>
      <c r="DZY5" s="19"/>
      <c r="DZZ5" s="19"/>
      <c r="EAA5" s="19"/>
      <c r="EAB5" s="19"/>
      <c r="EAC5" s="19"/>
      <c r="EAD5" s="19"/>
      <c r="EAE5" s="19"/>
      <c r="EAF5" s="19"/>
      <c r="EAG5" s="19"/>
      <c r="EAH5" s="19"/>
      <c r="EAI5" s="19"/>
      <c r="EAJ5" s="19"/>
      <c r="EAK5" s="19"/>
      <c r="EAL5" s="19"/>
      <c r="EAM5" s="19"/>
      <c r="EAN5" s="19"/>
      <c r="EAO5" s="19"/>
      <c r="EAP5" s="19"/>
      <c r="EAQ5" s="19"/>
      <c r="EAR5" s="19"/>
      <c r="EAS5" s="19"/>
      <c r="EAT5" s="19"/>
      <c r="EAU5" s="19"/>
      <c r="EAV5" s="19"/>
      <c r="EAW5" s="19"/>
      <c r="EAX5" s="19"/>
      <c r="EAY5" s="19"/>
      <c r="EAZ5" s="19"/>
      <c r="EBA5" s="19"/>
      <c r="EBB5" s="19"/>
      <c r="EBC5" s="19"/>
      <c r="EBD5" s="19"/>
      <c r="EBE5" s="19"/>
      <c r="EBF5" s="19"/>
      <c r="EBG5" s="19"/>
      <c r="EBH5" s="19"/>
      <c r="EBI5" s="19"/>
      <c r="EBJ5" s="19"/>
      <c r="EBK5" s="19"/>
      <c r="EBL5" s="19"/>
      <c r="EBM5" s="19"/>
      <c r="EBN5" s="19"/>
      <c r="EBO5" s="19"/>
      <c r="EBP5" s="19"/>
      <c r="EBQ5" s="19"/>
      <c r="EBR5" s="19"/>
      <c r="EBS5" s="19"/>
      <c r="EBT5" s="19"/>
      <c r="EBU5" s="19"/>
      <c r="EBV5" s="19"/>
      <c r="EBW5" s="19"/>
      <c r="EBX5" s="19"/>
      <c r="EBY5" s="19"/>
      <c r="EBZ5" s="19"/>
      <c r="ECA5" s="19"/>
      <c r="ECB5" s="19"/>
      <c r="ECC5" s="19"/>
      <c r="ECD5" s="19"/>
      <c r="ECE5" s="19"/>
      <c r="ECF5" s="19"/>
      <c r="ECG5" s="19"/>
      <c r="ECH5" s="19"/>
      <c r="ECI5" s="19"/>
      <c r="ECJ5" s="19"/>
      <c r="ECK5" s="19"/>
      <c r="ECL5" s="19"/>
      <c r="ECM5" s="19"/>
      <c r="ECN5" s="19"/>
      <c r="ECO5" s="19"/>
      <c r="ECP5" s="19"/>
      <c r="ECQ5" s="19"/>
      <c r="ECR5" s="19"/>
      <c r="ECS5" s="19"/>
      <c r="ECT5" s="19"/>
      <c r="ECU5" s="19"/>
      <c r="ECV5" s="19"/>
      <c r="ECW5" s="19"/>
      <c r="ECX5" s="19"/>
      <c r="ECY5" s="19"/>
      <c r="ECZ5" s="19"/>
      <c r="EDA5" s="19"/>
      <c r="EDB5" s="19"/>
      <c r="EDC5" s="19"/>
      <c r="EDD5" s="19"/>
      <c r="EDE5" s="19"/>
      <c r="EDF5" s="19"/>
      <c r="EDG5" s="19"/>
      <c r="EDH5" s="19"/>
      <c r="EDI5" s="19"/>
      <c r="EDJ5" s="19"/>
      <c r="EDK5" s="19"/>
      <c r="EDL5" s="19"/>
      <c r="EDM5" s="19"/>
      <c r="EDN5" s="19"/>
      <c r="EDO5" s="19"/>
      <c r="EDP5" s="19"/>
      <c r="EDQ5" s="19"/>
      <c r="EDR5" s="19"/>
      <c r="EDS5" s="19"/>
      <c r="EDT5" s="19"/>
      <c r="EDU5" s="19"/>
      <c r="EDV5" s="19"/>
      <c r="EDW5" s="19"/>
      <c r="EDX5" s="19"/>
      <c r="EDY5" s="19"/>
      <c r="EDZ5" s="19"/>
      <c r="EEA5" s="19"/>
      <c r="EEB5" s="19"/>
      <c r="EEC5" s="19"/>
      <c r="EED5" s="19"/>
      <c r="EEE5" s="19"/>
      <c r="EEF5" s="19"/>
      <c r="EEG5" s="19"/>
      <c r="EEH5" s="19"/>
      <c r="EEI5" s="19"/>
      <c r="EEJ5" s="19"/>
      <c r="EEK5" s="19"/>
      <c r="EEL5" s="19"/>
      <c r="EEM5" s="19"/>
      <c r="EEN5" s="19"/>
      <c r="EEO5" s="19"/>
      <c r="EEP5" s="19"/>
      <c r="EEQ5" s="19"/>
      <c r="EER5" s="19"/>
      <c r="EES5" s="19"/>
      <c r="EET5" s="19"/>
      <c r="EEU5" s="19"/>
      <c r="EEV5" s="19"/>
      <c r="EEW5" s="19"/>
      <c r="EEX5" s="19"/>
      <c r="EEY5" s="19"/>
      <c r="EEZ5" s="19"/>
      <c r="EFA5" s="19"/>
      <c r="EFB5" s="19"/>
      <c r="EFC5" s="19"/>
      <c r="EFD5" s="19"/>
      <c r="EFE5" s="19"/>
      <c r="EFF5" s="19"/>
      <c r="EFG5" s="19"/>
      <c r="EFH5" s="19"/>
      <c r="EFI5" s="19"/>
      <c r="EFJ5" s="19"/>
      <c r="EFK5" s="19"/>
      <c r="EFL5" s="19"/>
      <c r="EFM5" s="19"/>
      <c r="EFN5" s="19"/>
      <c r="EFO5" s="19"/>
      <c r="EFP5" s="19"/>
      <c r="EFQ5" s="19"/>
      <c r="EFR5" s="19"/>
      <c r="EFS5" s="19"/>
      <c r="EFT5" s="19"/>
      <c r="EFU5" s="19"/>
      <c r="EFV5" s="19"/>
      <c r="EFW5" s="19"/>
      <c r="EFX5" s="19"/>
      <c r="EFY5" s="19"/>
      <c r="EFZ5" s="19"/>
      <c r="EGA5" s="19"/>
      <c r="EGB5" s="19"/>
      <c r="EGC5" s="19"/>
      <c r="EGD5" s="19"/>
      <c r="EGE5" s="19"/>
      <c r="EGF5" s="19"/>
      <c r="EGG5" s="19"/>
      <c r="EGH5" s="19"/>
      <c r="EGI5" s="19"/>
      <c r="EGJ5" s="19"/>
      <c r="EGK5" s="19"/>
      <c r="EGL5" s="19"/>
      <c r="EGM5" s="19"/>
      <c r="EGN5" s="19"/>
      <c r="EGO5" s="19"/>
      <c r="EGP5" s="19"/>
      <c r="EGQ5" s="19"/>
      <c r="EGR5" s="19"/>
      <c r="EGS5" s="19"/>
      <c r="EGT5" s="19"/>
      <c r="EGU5" s="19"/>
      <c r="EGV5" s="19"/>
      <c r="EGW5" s="19"/>
      <c r="EGX5" s="19"/>
      <c r="EGY5" s="19"/>
      <c r="EGZ5" s="19"/>
      <c r="EHA5" s="19"/>
      <c r="EHB5" s="19"/>
      <c r="EHC5" s="19"/>
      <c r="EHD5" s="19"/>
      <c r="EHE5" s="19"/>
      <c r="EHF5" s="19"/>
      <c r="EHG5" s="19"/>
      <c r="EHH5" s="19"/>
      <c r="EHI5" s="19"/>
      <c r="EHJ5" s="19"/>
      <c r="EHK5" s="19"/>
      <c r="EHL5" s="19"/>
      <c r="EHM5" s="19"/>
      <c r="EHN5" s="19"/>
      <c r="EHO5" s="19"/>
      <c r="EHP5" s="19"/>
      <c r="EHQ5" s="19"/>
      <c r="EHR5" s="19"/>
      <c r="EHS5" s="19"/>
      <c r="EHT5" s="19"/>
      <c r="EHU5" s="19"/>
      <c r="EHV5" s="19"/>
      <c r="EHW5" s="19"/>
      <c r="EHX5" s="19"/>
      <c r="EHY5" s="19"/>
      <c r="EHZ5" s="19"/>
      <c r="EIA5" s="19"/>
      <c r="EIB5" s="19"/>
      <c r="EIC5" s="19"/>
      <c r="EID5" s="19"/>
      <c r="EIE5" s="19"/>
      <c r="EIF5" s="19"/>
      <c r="EIG5" s="19"/>
      <c r="EIH5" s="19"/>
      <c r="EII5" s="19"/>
      <c r="EIJ5" s="19"/>
      <c r="EIK5" s="19"/>
      <c r="EIL5" s="19"/>
      <c r="EIM5" s="19"/>
      <c r="EIN5" s="19"/>
      <c r="EIO5" s="19"/>
      <c r="EIP5" s="19"/>
      <c r="EIQ5" s="19"/>
      <c r="EIR5" s="19"/>
      <c r="EIS5" s="19"/>
      <c r="EIT5" s="19"/>
      <c r="EIU5" s="19"/>
      <c r="EIV5" s="19"/>
      <c r="EIW5" s="19"/>
      <c r="EIX5" s="19"/>
      <c r="EIY5" s="19"/>
      <c r="EIZ5" s="19"/>
      <c r="EJA5" s="19"/>
      <c r="EJB5" s="19"/>
      <c r="EJC5" s="19"/>
      <c r="EJD5" s="19"/>
      <c r="EJE5" s="19"/>
      <c r="EJF5" s="19"/>
      <c r="EJG5" s="19"/>
      <c r="EJH5" s="19"/>
      <c r="EJI5" s="19"/>
      <c r="EJJ5" s="19"/>
      <c r="EJK5" s="19"/>
      <c r="EJL5" s="19"/>
      <c r="EJM5" s="19"/>
      <c r="EJN5" s="19"/>
      <c r="EJO5" s="19"/>
      <c r="EJP5" s="19"/>
      <c r="EJQ5" s="19"/>
      <c r="EJR5" s="19"/>
      <c r="EJS5" s="19"/>
      <c r="EJT5" s="19"/>
      <c r="EJU5" s="19"/>
      <c r="EJV5" s="19"/>
      <c r="EJW5" s="19"/>
      <c r="EJX5" s="19"/>
      <c r="EJY5" s="19"/>
      <c r="EJZ5" s="19"/>
      <c r="EKA5" s="19"/>
      <c r="EKB5" s="19"/>
      <c r="EKC5" s="19"/>
      <c r="EKD5" s="19"/>
      <c r="EKE5" s="19"/>
      <c r="EKF5" s="19"/>
      <c r="EKG5" s="19"/>
      <c r="EKH5" s="19"/>
      <c r="EKI5" s="19"/>
      <c r="EKJ5" s="19"/>
      <c r="EKK5" s="19"/>
      <c r="EKL5" s="19"/>
      <c r="EKM5" s="19"/>
      <c r="EKN5" s="19"/>
      <c r="EKO5" s="19"/>
      <c r="EKP5" s="19"/>
      <c r="EKQ5" s="19"/>
      <c r="EKR5" s="19"/>
      <c r="EKS5" s="19"/>
      <c r="EKT5" s="19"/>
      <c r="EKU5" s="19"/>
      <c r="EKV5" s="19"/>
      <c r="EKW5" s="19"/>
      <c r="EKX5" s="19"/>
      <c r="EKY5" s="19"/>
      <c r="EKZ5" s="19"/>
      <c r="ELA5" s="19"/>
      <c r="ELB5" s="19"/>
      <c r="ELC5" s="19"/>
      <c r="ELD5" s="19"/>
      <c r="ELE5" s="19"/>
      <c r="ELF5" s="19"/>
      <c r="ELG5" s="19"/>
      <c r="ELH5" s="19"/>
      <c r="ELI5" s="19"/>
      <c r="ELJ5" s="19"/>
      <c r="ELK5" s="19"/>
      <c r="ELL5" s="19"/>
      <c r="ELM5" s="19"/>
      <c r="ELN5" s="19"/>
      <c r="ELO5" s="19"/>
      <c r="ELP5" s="19"/>
      <c r="ELQ5" s="19"/>
      <c r="ELR5" s="19"/>
      <c r="ELS5" s="19"/>
      <c r="ELT5" s="19"/>
      <c r="ELU5" s="19"/>
      <c r="ELV5" s="19"/>
      <c r="ELW5" s="19"/>
      <c r="ELX5" s="19"/>
      <c r="ELY5" s="19"/>
      <c r="ELZ5" s="19"/>
      <c r="EMA5" s="19"/>
      <c r="EMB5" s="19"/>
      <c r="EMC5" s="19"/>
      <c r="EMD5" s="19"/>
      <c r="EME5" s="19"/>
      <c r="EMF5" s="19"/>
      <c r="EMG5" s="19"/>
      <c r="EMH5" s="19"/>
      <c r="EMI5" s="19"/>
      <c r="EMJ5" s="19"/>
      <c r="EMK5" s="19"/>
      <c r="EML5" s="19"/>
      <c r="EMM5" s="19"/>
      <c r="EMN5" s="19"/>
      <c r="EMO5" s="19"/>
      <c r="EMP5" s="19"/>
      <c r="EMQ5" s="19"/>
      <c r="EMR5" s="19"/>
      <c r="EMS5" s="19"/>
      <c r="EMT5" s="19"/>
      <c r="EMU5" s="19"/>
      <c r="EMV5" s="19"/>
      <c r="EMW5" s="18">
        <f ca="1">OFFSET('表八（录入表）'!$B$6,COLUMN(内置数据!A$2),2)</f>
        <v>1</v>
      </c>
      <c r="EMX5" s="18">
        <f ca="1">OFFSET('表八（录入表）'!$B$6,COLUMN(内置数据!B$2),2)</f>
        <v>948</v>
      </c>
      <c r="EMY5" s="18">
        <f ca="1">OFFSET('表八（录入表）'!$B$6,COLUMN(内置数据!C$2),2)</f>
        <v>75</v>
      </c>
      <c r="EMZ5" s="18">
        <f ca="1">OFFSET('表八（录入表）'!$B$6,COLUMN(内置数据!D$2),2)</f>
        <v>873</v>
      </c>
      <c r="ENA5" s="18">
        <f ca="1">OFFSET('表八（录入表）'!$B$6,COLUMN(内置数据!E$2),2)</f>
        <v>848</v>
      </c>
      <c r="ENB5" s="18">
        <f ca="1">OFFSET('表八（录入表）'!$B$6,COLUMN(内置数据!F$2),2)</f>
        <v>1797</v>
      </c>
      <c r="ENC5" s="19"/>
      <c r="END5" s="18">
        <f ca="1">OFFSET(表九!$B$7,COLUMN(内置数据!A$2)-1,2)</f>
        <v>38995</v>
      </c>
      <c r="ENE5" s="18">
        <f ca="1">OFFSET(表九!$B$7,COLUMN(内置数据!B$2)-1,2)</f>
        <v>0</v>
      </c>
      <c r="ENF5" s="18">
        <f ca="1">OFFSET(表九!$B$7,COLUMN(内置数据!C$2)-1,2)</f>
        <v>0</v>
      </c>
      <c r="ENG5" s="18">
        <f ca="1">OFFSET(表九!$B$7,COLUMN(内置数据!D$2)-1,2)</f>
        <v>0</v>
      </c>
      <c r="ENH5" s="18">
        <f ca="1">OFFSET(表九!$B$7,COLUMN(内置数据!E$2)-1,2)</f>
        <v>0</v>
      </c>
      <c r="ENI5" s="18">
        <f ca="1">OFFSET(表九!$B$7,COLUMN(内置数据!F$2)-1,2)</f>
        <v>727</v>
      </c>
      <c r="ENJ5" s="18">
        <f ca="1">OFFSET(表九!$B$7,COLUMN(内置数据!G$2)-1,2)</f>
        <v>391</v>
      </c>
      <c r="ENK5" s="18">
        <f ca="1">OFFSET(表九!$B$7,COLUMN(内置数据!H$2)-1,2)</f>
        <v>33877</v>
      </c>
      <c r="ENL5" s="18">
        <f ca="1">OFFSET(表九!$B$7,COLUMN(内置数据!I$2)-1,2)</f>
        <v>34152</v>
      </c>
      <c r="ENM5" s="18">
        <f ca="1">OFFSET(表九!$B$7,COLUMN(内置数据!J$2)-1,2)</f>
        <v>87</v>
      </c>
      <c r="ENN5" s="18">
        <f ca="1">OFFSET(表九!$B$7,COLUMN(内置数据!K$2)-1,2)</f>
        <v>0</v>
      </c>
      <c r="ENO5" s="18">
        <f ca="1">OFFSET(表九!$B$7,COLUMN(内置数据!L$2)-1,2)</f>
        <v>-420</v>
      </c>
      <c r="ENP5" s="18">
        <f ca="1">OFFSET(表九!$B$7,COLUMN(内置数据!M$2)-1,2)</f>
        <v>58</v>
      </c>
      <c r="ENQ5" s="18">
        <f ca="1">OFFSET(表九!$B$7,COLUMN(内置数据!N$2)-1,2)</f>
        <v>0</v>
      </c>
      <c r="ENR5" s="18">
        <f ca="1">OFFSET(表九!$B$7,COLUMN(内置数据!O$2)-1,2)</f>
        <v>0</v>
      </c>
      <c r="ENS5" s="18">
        <f ca="1">OFFSET(表九!$B$7,COLUMN(内置数据!P$2)-1,2)</f>
        <v>0</v>
      </c>
      <c r="ENT5" s="18">
        <f ca="1">OFFSET(表九!$B$7,COLUMN(内置数据!Q$2)-1,2)</f>
        <v>0</v>
      </c>
      <c r="ENU5" s="18">
        <f ca="1">OFFSET(表九!$B$7,COLUMN(内置数据!R$2)-1,2)</f>
        <v>0</v>
      </c>
      <c r="ENV5" s="18">
        <f ca="1">OFFSET(表九!$B$7,COLUMN(内置数据!S$2)-1,2)</f>
        <v>0</v>
      </c>
      <c r="ENW5" s="18">
        <f ca="1">OFFSET(表九!$B$7,COLUMN(内置数据!T$2)-1,2)</f>
        <v>0</v>
      </c>
      <c r="ENX5" s="18">
        <f ca="1">OFFSET(表九!$B$7,COLUMN(内置数据!U$2)-1,2)</f>
        <v>0</v>
      </c>
      <c r="ENY5" s="18">
        <f ca="1">OFFSET(表九!$B$7,COLUMN(内置数据!V$2)-1,2)</f>
        <v>0</v>
      </c>
      <c r="ENZ5" s="18">
        <f ca="1">OFFSET(表九!$B$7,COLUMN(内置数据!W$2)-1,2)</f>
        <v>0</v>
      </c>
      <c r="EOA5" s="18">
        <f ca="1">OFFSET(表九!$B$7,COLUMN(内置数据!X$2)-1,2)</f>
        <v>4000</v>
      </c>
      <c r="EOB5" s="18">
        <f ca="1">OFFSET(表九!$B$7,COLUMN(内置数据!Y$2)-1,2)</f>
        <v>0</v>
      </c>
      <c r="EOC5" s="18">
        <f ca="1">OFFSET(表九!$B$7,COLUMN(内置数据!Z$2)-1,2)</f>
        <v>0</v>
      </c>
      <c r="EOD5" s="18">
        <f ca="1">OFFSET(表九!$B$7,COLUMN(内置数据!AA$2)-1,2)</f>
        <v>0</v>
      </c>
      <c r="EOE5" s="18">
        <f ca="1">OFFSET(表九!$B$7,COLUMN(内置数据!AB$2)-1,2)</f>
        <v>0</v>
      </c>
      <c r="EOF5" s="18">
        <f ca="1">OFFSET(表九!$B$7,COLUMN(内置数据!AC$2)-1,2)</f>
        <v>0</v>
      </c>
      <c r="EOG5" s="18">
        <f ca="1">OFFSET(表九!$B$7,COLUMN(内置数据!AD$2)-1,2)</f>
        <v>0</v>
      </c>
      <c r="EOH5" s="18">
        <f ca="1">OFFSET(表九!$B$7,COLUMN(内置数据!AE$2)-1,2)</f>
        <v>0</v>
      </c>
      <c r="EOI5" s="18">
        <f ca="1">OFFSET(表九!$B$7,COLUMN(内置数据!AF$2)-1,2)</f>
        <v>0</v>
      </c>
      <c r="EOJ5" s="18">
        <f ca="1">OFFSET(表九!$B$7,COLUMN(内置数据!AG$2)-1,2)</f>
        <v>0</v>
      </c>
      <c r="EOK5" s="18">
        <f ca="1">OFFSET(表九!$B$7,COLUMN(内置数据!AH$2)-1,2)</f>
        <v>0</v>
      </c>
      <c r="EOL5" s="18">
        <f ca="1">OFFSET(表九!$B$7,COLUMN(内置数据!AI$2)-1,2)</f>
        <v>0</v>
      </c>
      <c r="EOM5" s="18">
        <f ca="1">OFFSET(表九!$B$7,COLUMN(内置数据!AJ$2)-1,2)</f>
        <v>0</v>
      </c>
      <c r="EON5" s="18">
        <f ca="1">OFFSET(表九!$B$7,COLUMN(内置数据!AK$2)-1,2)</f>
        <v>0</v>
      </c>
      <c r="EOO5" s="18">
        <f ca="1">OFFSET(表九!$B$7,COLUMN(内置数据!AL$2)-1,2)</f>
        <v>0</v>
      </c>
      <c r="EOP5" s="18">
        <f ca="1">OFFSET(表九!$B$7,COLUMN(内置数据!AM$2)-1,2)</f>
        <v>0</v>
      </c>
      <c r="EOQ5" s="18">
        <f ca="1">OFFSET(表九!$B$7,COLUMN(内置数据!AN$2)-1,2)</f>
        <v>0</v>
      </c>
      <c r="EOR5" s="18">
        <f ca="1">OFFSET(表九!$B$7,COLUMN(内置数据!AO$2)-1,2)</f>
        <v>0</v>
      </c>
      <c r="EOS5" s="18">
        <f ca="1">OFFSET(表九!$B$7,COLUMN(内置数据!AP$2)-1,2)</f>
        <v>0</v>
      </c>
      <c r="EOT5" s="18">
        <f ca="1">OFFSET(表九!$B$7,COLUMN(内置数据!AQ$2)-1,2)</f>
        <v>0</v>
      </c>
      <c r="EOU5" s="18">
        <f ca="1">OFFSET(表九!$B$7,COLUMN(内置数据!AR$2)-1,2)</f>
        <v>0</v>
      </c>
      <c r="EOV5" s="18">
        <f ca="1">OFFSET(表九!$B$7,COLUMN(内置数据!AS$2)-1,2)</f>
        <v>0</v>
      </c>
      <c r="EOW5" s="18">
        <f ca="1">OFFSET(表九!$B$7,COLUMN(内置数据!AT$2)-1,2)</f>
        <v>0</v>
      </c>
      <c r="EOX5" s="18">
        <f ca="1">OFFSET(表九!$B$7,COLUMN(内置数据!AU$2)-1,2)</f>
        <v>0</v>
      </c>
      <c r="EOY5" s="18">
        <f ca="1">OFFSET(表九!$B$7,COLUMN(内置数据!AV$2)-1,2)</f>
        <v>0</v>
      </c>
      <c r="EOZ5" s="18">
        <f ca="1">OFFSET(表九!$B$7,COLUMN(内置数据!AW$2)-1,2)</f>
        <v>0</v>
      </c>
      <c r="EPA5" s="18">
        <f ca="1">OFFSET(表九!$B$7,COLUMN(内置数据!AX$2)-1,2)</f>
        <v>0</v>
      </c>
      <c r="EPB5" s="18">
        <f ca="1">OFFSET(表九!$B$7,COLUMN(内置数据!AY$2)-1,2)</f>
        <v>0</v>
      </c>
      <c r="EPC5" s="18">
        <f ca="1">OFFSET(表九!$B$7,COLUMN(内置数据!AZ$2)-1,2)</f>
        <v>0</v>
      </c>
      <c r="EPD5" s="19"/>
      <c r="EPE5" s="19"/>
      <c r="EPF5" s="19"/>
      <c r="EPG5" s="19"/>
      <c r="EPH5" s="19"/>
      <c r="EPI5" s="19"/>
      <c r="EPJ5" s="19"/>
      <c r="EPK5" s="19"/>
      <c r="EPL5" s="19"/>
      <c r="EPM5" s="19"/>
      <c r="EPN5" s="19"/>
      <c r="EPO5" s="19"/>
      <c r="EPP5" s="19"/>
      <c r="EPQ5" s="19"/>
      <c r="EPR5" s="19"/>
      <c r="EPS5" s="19"/>
      <c r="EPT5" s="19"/>
      <c r="EPU5" s="19"/>
      <c r="EPV5" s="19"/>
      <c r="EPW5" s="19"/>
      <c r="EPX5" s="19"/>
      <c r="EPY5" s="19"/>
      <c r="EPZ5" s="19"/>
      <c r="EQA5" s="19"/>
      <c r="EQB5" s="19"/>
      <c r="EQC5" s="19"/>
      <c r="EQD5" s="19"/>
      <c r="EQE5" s="19"/>
      <c r="EQF5" s="19"/>
      <c r="EQG5" s="19"/>
      <c r="EQH5" s="19"/>
      <c r="EQI5" s="19"/>
      <c r="EQJ5" s="19"/>
      <c r="EQK5" s="19"/>
      <c r="EQL5" s="19"/>
      <c r="EQM5" s="19"/>
      <c r="EQN5" s="19"/>
      <c r="EQO5" s="19"/>
      <c r="EQP5" s="19"/>
      <c r="EQQ5" s="19"/>
      <c r="EQR5" s="19"/>
      <c r="EQS5" s="19"/>
      <c r="EQT5" s="19"/>
      <c r="EQU5" s="19"/>
      <c r="EQV5" s="19"/>
      <c r="EQW5" s="19"/>
      <c r="EQX5" s="19"/>
      <c r="EQY5" s="19"/>
      <c r="EQZ5" s="19"/>
      <c r="ERA5" s="19"/>
      <c r="ERB5" s="19"/>
      <c r="ERC5" s="19"/>
      <c r="ERD5" s="19"/>
      <c r="ERE5" s="19"/>
      <c r="ERF5" s="19"/>
      <c r="ERG5" s="19"/>
      <c r="ERH5" s="19"/>
      <c r="ERI5" s="19"/>
      <c r="ERJ5" s="19"/>
      <c r="ERK5" s="19"/>
      <c r="ERL5" s="19"/>
      <c r="ERM5" s="19"/>
      <c r="ERN5" s="19"/>
      <c r="ERO5" s="19"/>
      <c r="ERP5" s="19"/>
      <c r="ERQ5" s="19"/>
      <c r="ERR5" s="19"/>
      <c r="ERS5" s="19"/>
      <c r="ERT5" s="19"/>
      <c r="ERU5" s="19"/>
      <c r="ERV5" s="19"/>
      <c r="ERW5" s="19"/>
      <c r="ERX5" s="19"/>
      <c r="ERY5" s="19"/>
      <c r="ERZ5" s="19"/>
      <c r="ESA5" s="19"/>
      <c r="ESB5" s="19"/>
      <c r="ESC5" s="19"/>
      <c r="ESD5" s="19"/>
      <c r="ESE5" s="19"/>
      <c r="ESF5" s="19"/>
      <c r="ESG5" s="19"/>
      <c r="ESH5" s="19"/>
      <c r="ESI5" s="19"/>
      <c r="ESJ5" s="19"/>
      <c r="ESK5" s="19"/>
      <c r="ESL5" s="19"/>
      <c r="ESM5" s="19"/>
      <c r="ESN5" s="19"/>
      <c r="ESO5" s="19"/>
      <c r="ESP5" s="19"/>
      <c r="ESQ5" s="19"/>
      <c r="ESR5" s="19"/>
      <c r="ESS5" s="19"/>
      <c r="EST5" s="19"/>
      <c r="ESU5" s="19"/>
      <c r="ESV5" s="19"/>
      <c r="ESW5" s="19"/>
      <c r="ESX5" s="19"/>
      <c r="ESY5" s="19"/>
      <c r="ESZ5" s="19"/>
      <c r="ETA5" s="19"/>
      <c r="ETB5" s="19"/>
      <c r="ETC5" s="19"/>
      <c r="ETD5" s="19"/>
      <c r="ETE5" s="19"/>
      <c r="ETF5" s="19"/>
      <c r="ETG5" s="19"/>
      <c r="ETH5" s="19"/>
      <c r="ETI5" s="19"/>
      <c r="ETJ5" s="19"/>
      <c r="ETK5" s="19"/>
      <c r="ETL5" s="19"/>
      <c r="ETM5" s="19"/>
      <c r="ETN5" s="19"/>
      <c r="ETO5" s="19"/>
      <c r="ETP5" s="19"/>
      <c r="ETQ5" s="19"/>
      <c r="ETR5" s="19"/>
      <c r="ETS5" s="19"/>
      <c r="ETT5" s="19"/>
      <c r="ETU5" s="19"/>
      <c r="ETV5" s="19"/>
      <c r="ETW5" s="19"/>
      <c r="ETX5" s="19"/>
      <c r="ETY5" s="19"/>
      <c r="ETZ5" s="19"/>
      <c r="EUA5" s="19"/>
      <c r="EUB5" s="19"/>
      <c r="EUC5" s="19"/>
      <c r="EUD5" s="19"/>
      <c r="EUE5" s="19"/>
      <c r="EUF5" s="19"/>
      <c r="EUG5" s="19"/>
      <c r="EUH5" s="19"/>
      <c r="EUI5" s="19"/>
      <c r="EUJ5" s="19"/>
      <c r="EUK5" s="19"/>
      <c r="EUL5" s="19"/>
      <c r="EUM5" s="19"/>
      <c r="EUN5" s="19"/>
      <c r="EUO5" s="19"/>
      <c r="EUP5" s="19"/>
      <c r="EUQ5" s="19"/>
      <c r="EUR5" s="19"/>
      <c r="EUS5" s="19"/>
      <c r="EUT5" s="19"/>
      <c r="EUU5" s="19"/>
      <c r="EUV5" s="19"/>
      <c r="EUW5" s="19"/>
      <c r="EUX5" s="19"/>
      <c r="EUY5" s="19"/>
      <c r="EUZ5" s="19"/>
      <c r="EVA5" s="19"/>
      <c r="EVB5" s="19"/>
      <c r="EVC5" s="19"/>
      <c r="EVD5" s="19"/>
      <c r="EVE5" s="19"/>
      <c r="EVF5" s="19"/>
      <c r="EVG5" s="19"/>
      <c r="EVH5" s="19"/>
      <c r="EVI5" s="19"/>
      <c r="EVJ5" s="19"/>
      <c r="EVK5" s="19"/>
      <c r="EVL5" s="19"/>
      <c r="EVM5" s="19"/>
      <c r="EVN5" s="19"/>
      <c r="EVO5" s="19"/>
      <c r="EVP5" s="19"/>
      <c r="EVQ5" s="19"/>
      <c r="EVR5" s="19"/>
      <c r="EVS5" s="19"/>
      <c r="EVT5" s="19"/>
      <c r="EVU5" s="19"/>
      <c r="EVV5" s="19"/>
      <c r="EVW5" s="19"/>
      <c r="EVX5" s="19"/>
      <c r="EVY5" s="19"/>
      <c r="EVZ5" s="19"/>
      <c r="EWA5" s="19"/>
      <c r="EWB5" s="19"/>
      <c r="EWC5" s="19"/>
      <c r="EWD5" s="19"/>
      <c r="EWE5" s="19"/>
      <c r="EWF5" s="19"/>
      <c r="EWG5" s="19"/>
      <c r="EWH5" s="19"/>
      <c r="EWI5" s="19"/>
      <c r="EWJ5" s="19"/>
      <c r="EWK5" s="19"/>
      <c r="EWL5" s="19"/>
      <c r="EWM5" s="19"/>
      <c r="EWN5" s="19"/>
      <c r="EWO5" s="19"/>
      <c r="EWP5" s="19"/>
      <c r="EWQ5" s="19"/>
      <c r="EWR5" s="19"/>
      <c r="EWS5" s="19"/>
      <c r="EWT5" s="19"/>
      <c r="EWU5" s="19"/>
      <c r="EWV5" s="19"/>
      <c r="EWW5" s="19"/>
      <c r="EWX5" s="19"/>
      <c r="EWY5" s="19"/>
      <c r="EWZ5" s="19"/>
      <c r="EXA5" s="19"/>
      <c r="EXB5" s="19"/>
      <c r="EXC5" s="19"/>
      <c r="EXD5" s="19"/>
      <c r="EXE5" s="19"/>
      <c r="EXF5" s="19"/>
      <c r="EXG5" s="19"/>
      <c r="EXH5" s="19"/>
      <c r="EXI5" s="19"/>
      <c r="EXJ5" s="19"/>
      <c r="EXK5" s="19"/>
      <c r="EXL5" s="19"/>
      <c r="EXM5" s="19"/>
      <c r="EXN5" s="19"/>
      <c r="EXO5" s="19"/>
      <c r="EXP5" s="19"/>
      <c r="EXQ5" s="19"/>
      <c r="EXR5" s="19"/>
      <c r="EXS5" s="19"/>
      <c r="EXT5" s="19"/>
      <c r="EXU5" s="19"/>
      <c r="EXV5" s="19"/>
      <c r="EXW5" s="19"/>
      <c r="EXX5" s="19"/>
      <c r="EXY5" s="19"/>
      <c r="EXZ5" s="19"/>
      <c r="EYA5" s="19"/>
      <c r="EYB5" s="19"/>
      <c r="EYC5" s="19"/>
      <c r="EYD5" s="19"/>
      <c r="EYE5" s="19"/>
      <c r="EYF5" s="19"/>
      <c r="EYG5" s="19"/>
      <c r="EYH5" s="19"/>
      <c r="EYI5" s="19"/>
      <c r="EYJ5" s="19"/>
      <c r="EYK5" s="19"/>
      <c r="EYL5" s="19"/>
      <c r="EYM5" s="19"/>
      <c r="EYN5" s="19"/>
      <c r="EYO5" s="19"/>
      <c r="EYP5" s="19"/>
      <c r="EYQ5" s="19"/>
      <c r="EYR5" s="19"/>
      <c r="EYS5" s="19"/>
      <c r="EYT5" s="19"/>
      <c r="EYU5" s="19"/>
      <c r="EYV5" s="19"/>
      <c r="EYW5" s="19"/>
      <c r="EYX5" s="19"/>
      <c r="EYY5" s="19"/>
      <c r="EYZ5" s="19"/>
      <c r="EZA5" s="19"/>
      <c r="EZB5" s="19"/>
      <c r="EZC5" s="19"/>
      <c r="EZD5" s="19"/>
      <c r="EZE5" s="19"/>
      <c r="EZF5" s="19"/>
      <c r="EZG5" s="19"/>
      <c r="EZH5" s="19"/>
      <c r="EZI5" s="19"/>
      <c r="EZJ5" s="19"/>
      <c r="EZK5" s="19"/>
      <c r="EZL5" s="19"/>
      <c r="EZM5" s="19"/>
      <c r="EZN5" s="19"/>
      <c r="EZO5" s="19"/>
      <c r="EZP5" s="19"/>
      <c r="EZQ5" s="19"/>
      <c r="EZR5" s="19"/>
      <c r="EZS5" s="19"/>
      <c r="EZT5" s="19"/>
      <c r="EZU5" s="19"/>
      <c r="EZV5" s="19"/>
      <c r="EZW5" s="19"/>
      <c r="EZX5" s="19"/>
      <c r="EZY5" s="19"/>
      <c r="EZZ5" s="19"/>
      <c r="FAA5" s="19"/>
      <c r="FAB5" s="19"/>
      <c r="FAC5" s="19"/>
      <c r="FAD5" s="19"/>
      <c r="FAE5" s="19"/>
      <c r="FAF5" s="19"/>
      <c r="FAG5" s="19"/>
      <c r="FAH5" s="18">
        <f ca="1">OFFSET(表九!$B$7,COLUMN(内置数据!ME$2)-1,2)</f>
        <v>38995</v>
      </c>
      <c r="FAI5" s="18">
        <f ca="1">OFFSET(表九!$B$7,COLUMN(内置数据!MF$2)-1,2)</f>
        <v>182611</v>
      </c>
      <c r="FAJ5" s="18">
        <f ca="1">OFFSET(表九!$B$7,COLUMN(内置数据!MG$2)-1,2)</f>
        <v>9319</v>
      </c>
      <c r="FAK5" s="18">
        <f ca="1">OFFSET(表九!$B$7,COLUMN(内置数据!MH$2)-1,2)</f>
        <v>0</v>
      </c>
      <c r="FAL5" s="18">
        <f ca="1">OFFSET(表九!$B$7,COLUMN(内置数据!MI$2)-1,2)</f>
        <v>0</v>
      </c>
      <c r="FAM5" s="18">
        <f ca="1">OFFSET(表九!$B$7,COLUMN(内置数据!MJ$2)-1,2)</f>
        <v>0</v>
      </c>
      <c r="FAN5" s="18">
        <f ca="1">OFFSET(表九!$B$7,COLUMN(内置数据!MK$2)-1,2)</f>
        <v>0</v>
      </c>
      <c r="FAO5" s="18">
        <f ca="1">OFFSET(表九!$B$7,COLUMN(内置数据!ML$2)-1,2)</f>
        <v>0</v>
      </c>
      <c r="FAP5" s="18">
        <f ca="1">OFFSET(表九!$B$7,COLUMN(内置数据!MM$2)-1,2)</f>
        <v>0</v>
      </c>
      <c r="FAQ5" s="18">
        <f ca="1">OFFSET(表九!$B$7,COLUMN(内置数据!MN$2)-1,2)</f>
        <v>692</v>
      </c>
      <c r="FAR5" s="18">
        <f ca="1">OFFSET(表九!$B$7,COLUMN(内置数据!MO$2)-1,2)</f>
        <v>692</v>
      </c>
      <c r="FAS5" s="18">
        <f ca="1">OFFSET(表九!$B$7,COLUMN(内置数据!MP$2)-1,2)</f>
        <v>0</v>
      </c>
      <c r="FAT5" s="18">
        <f ca="1">OFFSET(表九!$B$7,COLUMN(内置数据!MQ$2)-1,2)</f>
        <v>0</v>
      </c>
      <c r="FAU5" s="18">
        <f ca="1">OFFSET(表九!$B$7,COLUMN(内置数据!MR$2)-1,2)</f>
        <v>0</v>
      </c>
      <c r="FAV5" s="18">
        <f ca="1">OFFSET(表九!$B$7,COLUMN(内置数据!MS$2)-1,2)</f>
        <v>0</v>
      </c>
      <c r="FAW5" s="18">
        <f ca="1">OFFSET(表九!$B$7,COLUMN(内置数据!MT$2)-1,2)</f>
        <v>0</v>
      </c>
      <c r="FAX5" s="18">
        <f ca="1">OFFSET(表九!$B$7,COLUMN(内置数据!MU$2)-1,2)</f>
        <v>0</v>
      </c>
      <c r="FAY5" s="18">
        <f ca="1">OFFSET(表九!$B$7,COLUMN(内置数据!MV$2)-1,2)</f>
        <v>0</v>
      </c>
      <c r="FAZ5" s="18">
        <f ca="1">OFFSET(表九!$B$7,COLUMN(内置数据!MW$2)-1,2)</f>
        <v>0</v>
      </c>
      <c r="FBA5" s="18">
        <f ca="1">OFFSET(表九!$B$7,COLUMN(内置数据!MX$2)-1,2)</f>
        <v>0</v>
      </c>
      <c r="FBB5" s="18">
        <f ca="1">OFFSET(表九!$B$7,COLUMN(内置数据!MY$2)-1,2)</f>
        <v>172600</v>
      </c>
      <c r="FBC5" s="18">
        <f ca="1">OFFSET(表九!$B$7,COLUMN(内置数据!MZ$2)-1,2)</f>
        <v>172600</v>
      </c>
      <c r="FBD5" s="18">
        <f ca="1">OFFSET(表九!$B$7,COLUMN(内置数据!NA$2)-1,2)</f>
        <v>0</v>
      </c>
      <c r="FBE5" s="18">
        <f ca="1">OFFSET(表九!$B$7,COLUMN(内置数据!NB$2)-1,2)</f>
        <v>0</v>
      </c>
      <c r="FBF5" s="19"/>
      <c r="FBG5" s="18">
        <f ca="1">OFFSET(表九!$B$7,COLUMN(内置数据!ND$2)-1,2)</f>
        <v>0</v>
      </c>
      <c r="FBH5" s="18">
        <f ca="1">OFFSET(表九!$B$7,COLUMN(内置数据!NE$2)-1,2)</f>
        <v>0</v>
      </c>
      <c r="FBI5" s="18">
        <f ca="1">OFFSET(表九!$B$7,COLUMN(内置数据!NF$2)-1,2)</f>
        <v>0</v>
      </c>
      <c r="FBJ5" s="19"/>
      <c r="FBK5" s="18">
        <f ca="1">OFFSET(表九!$B$7,COLUMN(内置数据!NH$2)-1,2)</f>
        <v>221606</v>
      </c>
      <c r="FBL5" s="19"/>
      <c r="FBM5" s="18">
        <f ca="1">OFFSET(表九!$I$7,COLUMN(内置数据!A$2)-1,2)</f>
        <v>0</v>
      </c>
      <c r="FBN5" s="18">
        <f ca="1">OFFSET(表九!$I$7,COLUMN(内置数据!B$2)-1,2)</f>
        <v>0</v>
      </c>
      <c r="FBO5" s="18">
        <f ca="1">OFFSET(表九!$I$7,COLUMN(内置数据!C$2)-1,2)</f>
        <v>0</v>
      </c>
      <c r="FBP5" s="18">
        <f ca="1">OFFSET(表九!$I$7,COLUMN(内置数据!D$2)-1,2)</f>
        <v>0</v>
      </c>
      <c r="FBQ5" s="18">
        <f ca="1">OFFSET(表九!$I$7,COLUMN(内置数据!E$2)-1,2)</f>
        <v>0</v>
      </c>
      <c r="FBR5" s="18">
        <f ca="1">OFFSET(表九!$I$7,COLUMN(内置数据!F$2)-1,2)</f>
        <v>0</v>
      </c>
      <c r="FBS5" s="18">
        <f ca="1">OFFSET(表九!$I$7,COLUMN(内置数据!G$2)-1,2)</f>
        <v>0</v>
      </c>
      <c r="FBT5" s="18">
        <f ca="1">OFFSET(表九!$I$7,COLUMN(内置数据!H$2)-1,2)</f>
        <v>0</v>
      </c>
      <c r="FBU5" s="18">
        <f ca="1">OFFSET(表九!$I$7,COLUMN(内置数据!I$2)-1,2)</f>
        <v>0</v>
      </c>
      <c r="FBV5" s="18">
        <f ca="1">OFFSET(表九!$I$7,COLUMN(内置数据!J$2)-1,2)</f>
        <v>0</v>
      </c>
      <c r="FBW5" s="18">
        <f ca="1">OFFSET(表九!$I$7,COLUMN(内置数据!K$2)-1,2)</f>
        <v>0</v>
      </c>
      <c r="FBX5" s="18">
        <f ca="1">OFFSET(表九!$I$7,COLUMN(内置数据!L$2)-1,2)</f>
        <v>0</v>
      </c>
      <c r="FBY5" s="18">
        <f ca="1">OFFSET(表九!$I$7,COLUMN(内置数据!M$2)-1,2)</f>
        <v>0</v>
      </c>
      <c r="FBZ5" s="18">
        <f ca="1">OFFSET(表九!$I$7,COLUMN(内置数据!N$2)-1,2)</f>
        <v>0</v>
      </c>
      <c r="FCA5" s="18">
        <f ca="1">OFFSET(表九!$I$7,COLUMN(内置数据!O$2)-1,2)</f>
        <v>0</v>
      </c>
      <c r="FCB5" s="18">
        <f ca="1">OFFSET(表九!$I$7,COLUMN(内置数据!P$2)-1,2)</f>
        <v>0</v>
      </c>
      <c r="FCC5" s="18">
        <f ca="1">OFFSET(表九!$I$7,COLUMN(内置数据!Q$2)-1,2)</f>
        <v>0</v>
      </c>
      <c r="FCD5" s="18">
        <f ca="1">OFFSET(表九!$I$7,COLUMN(内置数据!R$2)-1,2)</f>
        <v>0</v>
      </c>
      <c r="FCE5" s="18">
        <f ca="1">OFFSET(表九!$I$7,COLUMN(内置数据!S$2)-1,2)</f>
        <v>0</v>
      </c>
      <c r="FCF5" s="18">
        <f ca="1">OFFSET(表九!$I$7,COLUMN(内置数据!T$2)-1,2)</f>
        <v>0</v>
      </c>
      <c r="FCG5" s="18">
        <f ca="1">OFFSET(表九!$I$7,COLUMN(内置数据!U$2)-1,2)</f>
        <v>0</v>
      </c>
      <c r="FCH5" s="18">
        <f ca="1">OFFSET(表九!$I$7,COLUMN(内置数据!V$2)-1,2)</f>
        <v>0</v>
      </c>
      <c r="FCI5" s="18">
        <f ca="1">OFFSET(表九!$I$7,COLUMN(内置数据!W$2)-1,2)</f>
        <v>24</v>
      </c>
      <c r="FCJ5" s="18">
        <f ca="1">OFFSET(表九!$I$7,COLUMN(内置数据!X$2)-1,2)</f>
        <v>11</v>
      </c>
      <c r="FCK5" s="18">
        <f ca="1">OFFSET(表九!$I$7,COLUMN(内置数据!Y$2)-1,2)</f>
        <v>0</v>
      </c>
      <c r="FCL5" s="18">
        <f ca="1">OFFSET(表九!$I$7,COLUMN(内置数据!Z$2)-1,2)</f>
        <v>0</v>
      </c>
      <c r="FCM5" s="18">
        <f ca="1">OFFSET(表九!$I$7,COLUMN(内置数据!AA$2)-1,2)</f>
        <v>0</v>
      </c>
      <c r="FCN5" s="18">
        <f ca="1">OFFSET(表九!$I$7,COLUMN(内置数据!AB$2)-1,2)</f>
        <v>0</v>
      </c>
      <c r="FCO5" s="18">
        <f ca="1">OFFSET(表九!$I$7,COLUMN(内置数据!AC$2)-1,2)</f>
        <v>11</v>
      </c>
      <c r="FCP5" s="18">
        <f ca="1">OFFSET(表九!$I$7,COLUMN(内置数据!AD$2)-1,2)</f>
        <v>13</v>
      </c>
      <c r="FCQ5" s="18">
        <f ca="1">OFFSET(表九!$I$7,COLUMN(内置数据!AE$2)-1,2)</f>
        <v>0</v>
      </c>
      <c r="FCR5" s="18">
        <f ca="1">OFFSET(表九!$I$7,COLUMN(内置数据!AF$2)-1,2)</f>
        <v>0</v>
      </c>
      <c r="FCS5" s="18">
        <f ca="1">OFFSET(表九!$I$7,COLUMN(内置数据!AG$2)-1,2)</f>
        <v>0</v>
      </c>
      <c r="FCT5" s="18">
        <f ca="1">OFFSET(表九!$I$7,COLUMN(内置数据!AH$2)-1,2)</f>
        <v>13</v>
      </c>
      <c r="FCU5" s="18">
        <f ca="1">OFFSET(表九!$I$7,COLUMN(内置数据!AI$2)-1,2)</f>
        <v>0</v>
      </c>
      <c r="FCV5" s="18">
        <f ca="1">OFFSET(表九!$I$7,COLUMN(内置数据!AJ$2)-1,2)</f>
        <v>0</v>
      </c>
      <c r="FCW5" s="18">
        <f ca="1">OFFSET(表九!$I$7,COLUMN(内置数据!AK$2)-1,2)</f>
        <v>0</v>
      </c>
      <c r="FCX5" s="18">
        <f ca="1">OFFSET(表九!$I$7,COLUMN(内置数据!AL$2)-1,2)</f>
        <v>0</v>
      </c>
      <c r="FCY5" s="18">
        <f ca="1">OFFSET(表九!$I$7,COLUMN(内置数据!AM$2)-1,2)</f>
        <v>0</v>
      </c>
      <c r="FCZ5" s="18">
        <f ca="1">OFFSET(表九!$I$7,COLUMN(内置数据!AN$2)-1,2)</f>
        <v>0</v>
      </c>
      <c r="FDA5" s="18">
        <f ca="1">OFFSET(表九!$I$7,COLUMN(内置数据!AO$2)-1,2)</f>
        <v>0</v>
      </c>
      <c r="FDB5" s="18">
        <f ca="1">OFFSET(表九!$I$7,COLUMN(内置数据!AP$2)-1,2)</f>
        <v>0</v>
      </c>
      <c r="FDC5" s="18">
        <f ca="1">OFFSET(表九!$I$7,COLUMN(内置数据!AQ$2)-1,2)</f>
        <v>0</v>
      </c>
      <c r="FDD5" s="18">
        <f ca="1">OFFSET(表九!$I$7,COLUMN(内置数据!AR$2)-1,2)</f>
        <v>0</v>
      </c>
      <c r="FDE5" s="18">
        <f ca="1">OFFSET(表九!$I$7,COLUMN(内置数据!AS$2)-1,2)</f>
        <v>0</v>
      </c>
      <c r="FDF5" s="18">
        <f ca="1">OFFSET(表九!$I$7,COLUMN(内置数据!AT$2)-1,2)</f>
        <v>0</v>
      </c>
      <c r="FDG5" s="18">
        <f ca="1">OFFSET(表九!$I$7,COLUMN(内置数据!AU$2)-1,2)</f>
        <v>0</v>
      </c>
      <c r="FDH5" s="18">
        <f ca="1">OFFSET(表九!$I$7,COLUMN(内置数据!AV$2)-1,2)</f>
        <v>0</v>
      </c>
      <c r="FDI5" s="18">
        <f ca="1">OFFSET(表九!$I$7,COLUMN(内置数据!AW$2)-1,2)</f>
        <v>0</v>
      </c>
      <c r="FDJ5" s="18">
        <f ca="1">OFFSET(表九!$I$7,COLUMN(内置数据!AX$2)-1,2)</f>
        <v>0</v>
      </c>
      <c r="FDK5" s="18">
        <f ca="1">OFFSET(表九!$I$7,COLUMN(内置数据!AY$2)-1,2)</f>
        <v>0</v>
      </c>
      <c r="FDL5" s="18">
        <f ca="1">OFFSET(表九!$I$7,COLUMN(内置数据!AZ$2)-1,2)</f>
        <v>0</v>
      </c>
      <c r="FDM5" s="18">
        <f ca="1">OFFSET(表九!$I$7,COLUMN(内置数据!BA$2)-1,2)</f>
        <v>0</v>
      </c>
      <c r="FDN5" s="18">
        <f ca="1">OFFSET(表九!$I$7,COLUMN(内置数据!BB$2)-1,2)</f>
        <v>0</v>
      </c>
      <c r="FDO5" s="18">
        <f ca="1">OFFSET(表九!$I$7,COLUMN(内置数据!BC$2)-1,2)</f>
        <v>0</v>
      </c>
      <c r="FDP5" s="18">
        <f ca="1">OFFSET(表九!$I$7,COLUMN(内置数据!BD$2)-1,2)</f>
        <v>0</v>
      </c>
      <c r="FDQ5" s="18">
        <f ca="1">OFFSET(表九!$I$7,COLUMN(内置数据!BE$2)-1,2)</f>
        <v>0</v>
      </c>
      <c r="FDR5" s="18">
        <f ca="1">OFFSET(表九!$I$7,COLUMN(内置数据!BF$2)-1,2)</f>
        <v>0</v>
      </c>
      <c r="FDS5" s="18">
        <f ca="1">OFFSET(表九!$I$7,COLUMN(内置数据!BG$2)-1,2)</f>
        <v>0</v>
      </c>
      <c r="FDT5" s="18">
        <f ca="1">OFFSET(表九!$I$7,COLUMN(内置数据!BH$2)-1,2)</f>
        <v>0</v>
      </c>
      <c r="FDU5" s="18">
        <f ca="1">OFFSET(表九!$I$7,COLUMN(内置数据!BI$2)-1,2)</f>
        <v>0</v>
      </c>
      <c r="FDV5" s="18">
        <f ca="1">OFFSET(表九!$I$7,COLUMN(内置数据!BJ$2)-1,2)</f>
        <v>0</v>
      </c>
      <c r="FDW5" s="18">
        <f ca="1">OFFSET(表九!$I$7,COLUMN(内置数据!BK$2)-1,2)</f>
        <v>0</v>
      </c>
      <c r="FDX5" s="18">
        <f ca="1">OFFSET(表九!$I$7,COLUMN(内置数据!BL$2)-1,2)</f>
        <v>0</v>
      </c>
      <c r="FDY5" s="18">
        <f ca="1">OFFSET(表九!$I$7,COLUMN(内置数据!BM$2)-1,2)</f>
        <v>0</v>
      </c>
      <c r="FDZ5" s="18">
        <f ca="1">OFFSET(表九!$I$7,COLUMN(内置数据!BN$2)-1,2)</f>
        <v>0</v>
      </c>
      <c r="FEA5" s="18">
        <f ca="1">OFFSET(表九!$I$7,COLUMN(内置数据!BO$2)-1,2)</f>
        <v>0</v>
      </c>
      <c r="FEB5" s="18">
        <f ca="1">OFFSET(表九!$I$7,COLUMN(内置数据!BP$2)-1,2)</f>
        <v>0</v>
      </c>
      <c r="FEC5" s="18">
        <f ca="1">OFFSET(表九!$I$7,COLUMN(内置数据!BQ$2)-1,2)</f>
        <v>0</v>
      </c>
      <c r="FED5" s="18">
        <f ca="1">OFFSET(表九!$I$7,COLUMN(内置数据!BR$2)-1,2)</f>
        <v>0</v>
      </c>
      <c r="FEE5" s="18">
        <f ca="1">OFFSET(表九!$I$7,COLUMN(内置数据!BS$2)-1,2)</f>
        <v>0</v>
      </c>
      <c r="FEF5" s="18">
        <f ca="1">OFFSET(表九!$I$7,COLUMN(内置数据!BT$2)-1,2)</f>
        <v>0</v>
      </c>
      <c r="FEG5" s="18">
        <f ca="1">OFFSET(表九!$I$7,COLUMN(内置数据!BU$2)-1,2)</f>
        <v>0</v>
      </c>
      <c r="FEH5" s="18">
        <f ca="1">OFFSET(表九!$I$7,COLUMN(内置数据!BV$2)-1,2)</f>
        <v>27566</v>
      </c>
      <c r="FEI5" s="18">
        <f ca="1">OFFSET(表九!$I$7,COLUMN(内置数据!BW$2)-1,2)</f>
        <v>5574</v>
      </c>
      <c r="FEJ5" s="18">
        <f ca="1">OFFSET(表九!$I$7,COLUMN(内置数据!BX$2)-1,2)</f>
        <v>813</v>
      </c>
      <c r="FEK5" s="18">
        <f ca="1">OFFSET(表九!$I$7,COLUMN(内置数据!BY$2)-1,2)</f>
        <v>771</v>
      </c>
      <c r="FEL5" s="18">
        <f ca="1">OFFSET(表九!$I$7,COLUMN(内置数据!BZ$2)-1,2)</f>
        <v>450</v>
      </c>
      <c r="FEM5" s="18">
        <f ca="1">OFFSET(表九!$I$7,COLUMN(内置数据!CA$2)-1,2)</f>
        <v>350</v>
      </c>
      <c r="FEN5" s="18">
        <f ca="1">OFFSET(表九!$I$7,COLUMN(内置数据!CB$2)-1,2)</f>
        <v>3190</v>
      </c>
      <c r="FEO5" s="18">
        <f ca="1">OFFSET(表九!$I$7,COLUMN(内置数据!CC$2)-1,2)</f>
        <v>0</v>
      </c>
      <c r="FEP5" s="18">
        <f ca="1">OFFSET(表九!$I$7,COLUMN(内置数据!CD$2)-1,2)</f>
        <v>0</v>
      </c>
      <c r="FEQ5" s="18">
        <f ca="1">OFFSET(表九!$I$7,COLUMN(内置数据!CE$2)-1,2)</f>
        <v>0</v>
      </c>
      <c r="FER5" s="18">
        <f ca="1">OFFSET(表九!$I$7,COLUMN(内置数据!CF$2)-1,2)</f>
        <v>0</v>
      </c>
      <c r="FES5" s="18">
        <f ca="1">OFFSET(表九!$I$7,COLUMN(内置数据!CG$2)-1,2)</f>
        <v>0</v>
      </c>
      <c r="FET5" s="18">
        <f ca="1">OFFSET(表九!$I$7,COLUMN(内置数据!CH$2)-1,2)</f>
        <v>0</v>
      </c>
      <c r="FEU5" s="18">
        <f ca="1">OFFSET(表九!$I$7,COLUMN(内置数据!CI$2)-1,2)</f>
        <v>0</v>
      </c>
      <c r="FEV5" s="18">
        <f ca="1">OFFSET(表九!$I$7,COLUMN(内置数据!CJ$2)-1,2)</f>
        <v>0</v>
      </c>
      <c r="FEW5" s="18">
        <f ca="1">OFFSET(表九!$I$7,COLUMN(内置数据!CK$2)-1,2)</f>
        <v>0</v>
      </c>
      <c r="FEX5" s="18">
        <f ca="1">OFFSET(表九!$I$7,COLUMN(内置数据!CL$2)-1,2)</f>
        <v>0</v>
      </c>
      <c r="FEY5" s="18">
        <f ca="1">OFFSET(表九!$I$7,COLUMN(内置数据!CM$2)-1,2)</f>
        <v>0</v>
      </c>
      <c r="FEZ5" s="18">
        <f ca="1">OFFSET(表九!$I$7,COLUMN(内置数据!CN$2)-1,2)</f>
        <v>0</v>
      </c>
      <c r="FFA5" s="18">
        <f ca="1">OFFSET(表九!$I$7,COLUMN(内置数据!CO$2)-1,2)</f>
        <v>0</v>
      </c>
      <c r="FFB5" s="18">
        <f ca="1">OFFSET(表九!$I$7,COLUMN(内置数据!CP$2)-1,2)</f>
        <v>0</v>
      </c>
      <c r="FFC5" s="18">
        <f ca="1">OFFSET(表九!$I$7,COLUMN(内置数据!CQ$2)-1,2)</f>
        <v>0</v>
      </c>
      <c r="FFD5" s="18">
        <f ca="1">OFFSET(表九!$I$7,COLUMN(内置数据!CR$2)-1,2)</f>
        <v>0</v>
      </c>
      <c r="FFE5" s="18">
        <f ca="1">OFFSET(表九!$I$7,COLUMN(内置数据!CS$2)-1,2)</f>
        <v>0</v>
      </c>
      <c r="FFF5" s="18">
        <f ca="1">OFFSET(表九!$I$7,COLUMN(内置数据!CT$2)-1,2)</f>
        <v>0</v>
      </c>
      <c r="FFG5" s="18">
        <f ca="1">OFFSET(表九!$I$7,COLUMN(内置数据!CU$2)-1,2)</f>
        <v>0</v>
      </c>
      <c r="FFH5" s="18">
        <f ca="1">OFFSET(表九!$I$7,COLUMN(内置数据!CV$2)-1,2)</f>
        <v>0</v>
      </c>
      <c r="FFI5" s="18">
        <f ca="1">OFFSET(表九!$I$7,COLUMN(内置数据!CW$2)-1,2)</f>
        <v>0</v>
      </c>
      <c r="FFJ5" s="18">
        <f ca="1">OFFSET(表九!$I$7,COLUMN(内置数据!CX$2)-1,2)</f>
        <v>4000</v>
      </c>
      <c r="FFK5" s="18">
        <f ca="1">OFFSET(表九!$I$7,COLUMN(内置数据!CY$2)-1,2)</f>
        <v>0</v>
      </c>
      <c r="FFL5" s="18">
        <f ca="1">OFFSET(表九!$I$7,COLUMN(内置数据!CZ$2)-1,2)</f>
        <v>0</v>
      </c>
      <c r="FFM5" s="18">
        <f ca="1">OFFSET(表九!$I$7,COLUMN(内置数据!DA$2)-1,2)</f>
        <v>4000</v>
      </c>
      <c r="FFN5" s="18">
        <f ca="1">OFFSET(表九!$I$7,COLUMN(内置数据!DB$2)-1,2)</f>
        <v>0</v>
      </c>
      <c r="FFO5" s="18">
        <f ca="1">OFFSET(表九!$I$7,COLUMN(内置数据!DC$2)-1,2)</f>
        <v>0</v>
      </c>
      <c r="FFP5" s="18">
        <f ca="1">OFFSET(表九!$I$7,COLUMN(内置数据!DD$2)-1,2)</f>
        <v>0</v>
      </c>
      <c r="FFQ5" s="18">
        <f ca="1">OFFSET(表九!$I$7,COLUMN(内置数据!DE$2)-1,2)</f>
        <v>0</v>
      </c>
      <c r="FFR5" s="18">
        <f ca="1">OFFSET(表九!$I$7,COLUMN(内置数据!DF$2)-1,2)</f>
        <v>0</v>
      </c>
      <c r="FFS5" s="18">
        <f ca="1">OFFSET(表九!$I$7,COLUMN(内置数据!DG$2)-1,2)</f>
        <v>0</v>
      </c>
      <c r="FFT5" s="18">
        <f ca="1">OFFSET(表九!$I$7,COLUMN(内置数据!DH$2)-1,2)</f>
        <v>0</v>
      </c>
      <c r="FFU5" s="18">
        <f ca="1">OFFSET(表九!$I$7,COLUMN(内置数据!DI$2)-1,2)</f>
        <v>0</v>
      </c>
      <c r="FFV5" s="18">
        <f ca="1">OFFSET(表九!$I$7,COLUMN(内置数据!DJ$2)-1,2)</f>
        <v>0</v>
      </c>
      <c r="FFW5" s="18">
        <f ca="1">OFFSET(表九!$I$7,COLUMN(内置数据!DK$2)-1,2)</f>
        <v>0</v>
      </c>
      <c r="FFX5" s="18">
        <f ca="1">OFFSET(表九!$I$7,COLUMN(内置数据!DL$2)-1,2)</f>
        <v>0</v>
      </c>
      <c r="FFY5" s="18">
        <f ca="1">OFFSET(表九!$I$7,COLUMN(内置数据!DM$2)-1,2)</f>
        <v>0</v>
      </c>
      <c r="FFZ5" s="18">
        <f ca="1">OFFSET(表九!$I$7,COLUMN(内置数据!DN$2)-1,2)</f>
        <v>0</v>
      </c>
      <c r="FGA5" s="18">
        <f ca="1">OFFSET(表九!$I$7,COLUMN(内置数据!DO$2)-1,2)</f>
        <v>0</v>
      </c>
      <c r="FGB5" s="18">
        <f ca="1">OFFSET(表九!$I$7,COLUMN(内置数据!DP$2)-1,2)</f>
        <v>0</v>
      </c>
      <c r="FGC5" s="18">
        <f ca="1">OFFSET(表九!$I$7,COLUMN(内置数据!DQ$2)-1,2)</f>
        <v>0</v>
      </c>
      <c r="FGD5" s="18">
        <f ca="1">OFFSET(表九!$I$7,COLUMN(内置数据!DR$2)-1,2)</f>
        <v>0</v>
      </c>
      <c r="FGE5" s="18">
        <f ca="1">OFFSET(表九!$I$7,COLUMN(内置数据!DS$2)-1,2)</f>
        <v>15200</v>
      </c>
      <c r="FGF5" s="18">
        <f ca="1">OFFSET(表九!$I$7,COLUMN(内置数据!DT$2)-1,2)</f>
        <v>0</v>
      </c>
      <c r="FGG5" s="18">
        <f ca="1">OFFSET(表九!$I$7,COLUMN(内置数据!DU$2)-1,2)</f>
        <v>0</v>
      </c>
      <c r="FGH5" s="18">
        <f ca="1">OFFSET(表九!$I$7,COLUMN(内置数据!DV$2)-1,2)</f>
        <v>0</v>
      </c>
      <c r="FGI5" s="18">
        <f ca="1">OFFSET(表九!$I$7,COLUMN(内置数据!DW$2)-1,2)</f>
        <v>0</v>
      </c>
      <c r="FGJ5" s="18">
        <f ca="1">OFFSET(表九!$I$7,COLUMN(内置数据!DX$2)-1,2)</f>
        <v>0</v>
      </c>
      <c r="FGK5" s="18">
        <f ca="1">OFFSET(表九!$I$7,COLUMN(内置数据!DY$2)-1,2)</f>
        <v>0</v>
      </c>
      <c r="FGL5" s="18">
        <f ca="1">OFFSET(表九!$I$7,COLUMN(内置数据!DZ$2)-1,2)</f>
        <v>0</v>
      </c>
      <c r="FGM5" s="18">
        <f ca="1">OFFSET(表九!$I$7,COLUMN(内置数据!EA$2)-1,2)</f>
        <v>15200</v>
      </c>
      <c r="FGN5" s="18">
        <f ca="1">OFFSET(表九!$I$7,COLUMN(内置数据!EB$2)-1,2)</f>
        <v>2792</v>
      </c>
      <c r="FGO5" s="18">
        <f ca="1">OFFSET(表九!$I$7,COLUMN(内置数据!EC$2)-1,2)</f>
        <v>2792</v>
      </c>
      <c r="FGP5" s="18">
        <f ca="1">OFFSET(表九!$I$7,COLUMN(内置数据!ED$2)-1,2)</f>
        <v>0</v>
      </c>
      <c r="FGQ5" s="18">
        <f ca="1">OFFSET(表九!$I$7,COLUMN(内置数据!EE$2)-1,2)</f>
        <v>1093</v>
      </c>
      <c r="FGR5" s="18">
        <f ca="1">OFFSET(表九!$I$7,COLUMN(内置数据!EF$2)-1,2)</f>
        <v>18</v>
      </c>
      <c r="FGS5" s="18">
        <f ca="1">OFFSET(表九!$I$7,COLUMN(内置数据!EG$2)-1,2)</f>
        <v>6</v>
      </c>
      <c r="FGT5" s="18">
        <f ca="1">OFFSET(表九!$I$7,COLUMN(内置数据!EH$2)-1,2)</f>
        <v>12</v>
      </c>
      <c r="FGU5" s="18">
        <f ca="1">OFFSET(表九!$I$7,COLUMN(内置数据!EI$2)-1,2)</f>
        <v>0</v>
      </c>
      <c r="FGV5" s="18">
        <f ca="1">OFFSET(表九!$I$7,COLUMN(内置数据!EJ$2)-1,2)</f>
        <v>0</v>
      </c>
      <c r="FGW5" s="18">
        <f ca="1">OFFSET(表九!$I$7,COLUMN(内置数据!EK$2)-1,2)</f>
        <v>0</v>
      </c>
      <c r="FGX5" s="18">
        <f ca="1">OFFSET(表九!$I$7,COLUMN(内置数据!EL$2)-1,2)</f>
        <v>0</v>
      </c>
      <c r="FGY5" s="18">
        <f ca="1">OFFSET(表九!$I$7,COLUMN(内置数据!EM$2)-1,2)</f>
        <v>0</v>
      </c>
      <c r="FGZ5" s="18">
        <f ca="1">OFFSET(表九!$I$7,COLUMN(内置数据!EN$2)-1,2)</f>
        <v>0</v>
      </c>
      <c r="FHA5" s="18">
        <f ca="1">OFFSET(表九!$I$7,COLUMN(内置数据!EO$2)-1,2)</f>
        <v>0</v>
      </c>
      <c r="FHB5" s="18">
        <f ca="1">OFFSET(表九!$I$7,COLUMN(内置数据!EP$2)-1,2)</f>
        <v>0</v>
      </c>
      <c r="FHC5" s="18">
        <f ca="1">OFFSET(表九!$I$7,COLUMN(内置数据!EQ$2)-1,2)</f>
        <v>0</v>
      </c>
      <c r="FHD5" s="18">
        <f ca="1">OFFSET(表九!$I$7,COLUMN(内置数据!ER$2)-1,2)</f>
        <v>0</v>
      </c>
      <c r="FHE5" s="18">
        <f ca="1">OFFSET(表九!$I$7,COLUMN(内置数据!ES$2)-1,2)</f>
        <v>0</v>
      </c>
      <c r="FHF5" s="18">
        <f ca="1">OFFSET(表九!$I$7,COLUMN(内置数据!ET$2)-1,2)</f>
        <v>0</v>
      </c>
      <c r="FHG5" s="18">
        <f ca="1">OFFSET(表九!$I$7,COLUMN(内置数据!EU$2)-1,2)</f>
        <v>0</v>
      </c>
      <c r="FHH5" s="18">
        <f ca="1">OFFSET(表九!$I$7,COLUMN(内置数据!EV$2)-1,2)</f>
        <v>0</v>
      </c>
      <c r="FHI5" s="18">
        <f ca="1">OFFSET(表九!$I$7,COLUMN(内置数据!EW$2)-1,2)</f>
        <v>0</v>
      </c>
      <c r="FHJ5" s="18">
        <f ca="1">OFFSET(表九!$I$7,COLUMN(内置数据!EX$2)-1,2)</f>
        <v>0</v>
      </c>
      <c r="FHK5" s="18">
        <f ca="1">OFFSET(表九!$I$7,COLUMN(内置数据!EY$2)-1,2)</f>
        <v>0</v>
      </c>
      <c r="FHL5" s="18">
        <f ca="1">OFFSET(表九!$I$7,COLUMN(内置数据!EZ$2)-1,2)</f>
        <v>0</v>
      </c>
      <c r="FHM5" s="18">
        <f ca="1">OFFSET(表九!$I$7,COLUMN(内置数据!FA$2)-1,2)</f>
        <v>0</v>
      </c>
      <c r="FHN5" s="18">
        <f ca="1">OFFSET(表九!$I$7,COLUMN(内置数据!FB$2)-1,2)</f>
        <v>0</v>
      </c>
      <c r="FHO5" s="18">
        <f ca="1">OFFSET(表九!$I$7,COLUMN(内置数据!FC$2)-1,2)</f>
        <v>554</v>
      </c>
      <c r="FHP5" s="18">
        <f ca="1">OFFSET(表九!$I$7,COLUMN(内置数据!FD$2)-1,2)</f>
        <v>365</v>
      </c>
      <c r="FHQ5" s="18">
        <f ca="1">OFFSET(表九!$I$7,COLUMN(内置数据!FE$2)-1,2)</f>
        <v>41</v>
      </c>
      <c r="FHR5" s="18">
        <f ca="1">OFFSET(表九!$I$7,COLUMN(内置数据!FF$2)-1,2)</f>
        <v>148</v>
      </c>
      <c r="FHS5" s="18">
        <f ca="1">OFFSET(表九!$I$7,COLUMN(内置数据!FG$2)-1,2)</f>
        <v>521</v>
      </c>
      <c r="FHT5" s="18">
        <f ca="1">OFFSET(表九!$I$7,COLUMN(内置数据!FH$2)-1,2)</f>
        <v>245</v>
      </c>
      <c r="FHU5" s="18">
        <f ca="1">OFFSET(表九!$I$7,COLUMN(内置数据!FI$2)-1,2)</f>
        <v>276</v>
      </c>
      <c r="FHV5" s="18">
        <f ca="1">OFFSET(表九!$I$7,COLUMN(内置数据!FJ$2)-1,2)</f>
        <v>0</v>
      </c>
      <c r="FHW5" s="18">
        <f ca="1">OFFSET(表九!$I$7,COLUMN(内置数据!FK$2)-1,2)</f>
        <v>0</v>
      </c>
      <c r="FHX5" s="18">
        <f ca="1">OFFSET(表九!$I$7,COLUMN(内置数据!FL$2)-1,2)</f>
        <v>0</v>
      </c>
      <c r="FHY5" s="18">
        <f ca="1">OFFSET(表九!$I$7,COLUMN(内置数据!FM$2)-1,2)</f>
        <v>0</v>
      </c>
      <c r="FHZ5" s="18">
        <f ca="1">OFFSET(表九!$I$7,COLUMN(内置数据!FN$2)-1,2)</f>
        <v>0</v>
      </c>
      <c r="FIA5" s="18">
        <f ca="1">OFFSET(表九!$I$7,COLUMN(内置数据!FO$2)-1,2)</f>
        <v>0</v>
      </c>
      <c r="FIB5" s="18">
        <f ca="1">OFFSET(表九!$I$7,COLUMN(内置数据!FP$2)-1,2)</f>
        <v>0</v>
      </c>
      <c r="FIC5" s="18">
        <f ca="1">OFFSET(表九!$I$7,COLUMN(内置数据!FQ$2)-1,2)</f>
        <v>0</v>
      </c>
      <c r="FID5" s="18">
        <f ca="1">OFFSET(表九!$I$7,COLUMN(内置数据!FR$2)-1,2)</f>
        <v>0</v>
      </c>
      <c r="FIE5" s="18">
        <f ca="1">OFFSET(表九!$I$7,COLUMN(内置数据!FS$2)-1,2)</f>
        <v>0</v>
      </c>
      <c r="FIF5" s="18">
        <f ca="1">OFFSET(表九!$I$7,COLUMN(内置数据!FT$2)-1,2)</f>
        <v>0</v>
      </c>
      <c r="FIG5" s="18">
        <f ca="1">OFFSET(表九!$I$7,COLUMN(内置数据!FU$2)-1,2)</f>
        <v>0</v>
      </c>
      <c r="FIH5" s="18">
        <f ca="1">OFFSET(表九!$I$7,COLUMN(内置数据!FV$2)-1,2)</f>
        <v>0</v>
      </c>
      <c r="FII5" s="18">
        <f ca="1">OFFSET(表九!$I$7,COLUMN(内置数据!FW$2)-1,2)</f>
        <v>0</v>
      </c>
      <c r="FIJ5" s="18">
        <f ca="1">OFFSET(表九!$I$7,COLUMN(内置数据!FX$2)-1,2)</f>
        <v>0</v>
      </c>
      <c r="FIK5" s="18">
        <f ca="1">OFFSET(表九!$I$7,COLUMN(内置数据!FY$2)-1,2)</f>
        <v>0</v>
      </c>
      <c r="FIL5" s="18">
        <f ca="1">OFFSET(表九!$I$7,COLUMN(内置数据!FZ$2)-1,2)</f>
        <v>0</v>
      </c>
      <c r="FIM5" s="18">
        <f ca="1">OFFSET(表九!$I$7,COLUMN(内置数据!GA$2)-1,2)</f>
        <v>0</v>
      </c>
      <c r="FIN5" s="18">
        <f ca="1">OFFSET(表九!$I$7,COLUMN(内置数据!GB$2)-1,2)</f>
        <v>0</v>
      </c>
      <c r="FIO5" s="18">
        <f ca="1">OFFSET(表九!$I$7,COLUMN(内置数据!GC$2)-1,2)</f>
        <v>0</v>
      </c>
      <c r="FIP5" s="18">
        <f ca="1">OFFSET(表九!$I$7,COLUMN(内置数据!GD$2)-1,2)</f>
        <v>0</v>
      </c>
      <c r="FIQ5" s="18">
        <f ca="1">OFFSET(表九!$I$7,COLUMN(内置数据!GE$2)-1,2)</f>
        <v>0</v>
      </c>
      <c r="FIR5" s="18">
        <f ca="1">OFFSET(表九!$I$7,COLUMN(内置数据!GF$2)-1,2)</f>
        <v>0</v>
      </c>
      <c r="FIS5" s="18">
        <f ca="1">OFFSET(表九!$I$7,COLUMN(内置数据!GG$2)-1,2)</f>
        <v>0</v>
      </c>
      <c r="FIT5" s="18">
        <f ca="1">OFFSET(表九!$I$7,COLUMN(内置数据!GH$2)-1,2)</f>
        <v>0</v>
      </c>
      <c r="FIU5" s="18">
        <f ca="1">OFFSET(表九!$I$7,COLUMN(内置数据!GI$2)-1,2)</f>
        <v>0</v>
      </c>
      <c r="FIV5" s="18">
        <f ca="1">OFFSET(表九!$I$7,COLUMN(内置数据!GJ$2)-1,2)</f>
        <v>0</v>
      </c>
      <c r="FIW5" s="18">
        <f ca="1">OFFSET(表九!$I$7,COLUMN(内置数据!GK$2)-1,2)</f>
        <v>0</v>
      </c>
      <c r="FIX5" s="18">
        <f ca="1">OFFSET(表九!$I$7,COLUMN(内置数据!GL$2)-1,2)</f>
        <v>0</v>
      </c>
      <c r="FIY5" s="18">
        <f ca="1">OFFSET(表九!$I$7,COLUMN(内置数据!GM$2)-1,2)</f>
        <v>0</v>
      </c>
      <c r="FIZ5" s="18">
        <f ca="1">OFFSET(表九!$I$7,COLUMN(内置数据!GN$2)-1,2)</f>
        <v>0</v>
      </c>
      <c r="FJA5" s="18">
        <f ca="1">OFFSET(表九!$I$7,COLUMN(内置数据!GO$2)-1,2)</f>
        <v>0</v>
      </c>
      <c r="FJB5" s="18">
        <f ca="1">OFFSET(表九!$I$7,COLUMN(内置数据!GP$2)-1,2)</f>
        <v>0</v>
      </c>
      <c r="FJC5" s="18">
        <f ca="1">OFFSET(表九!$I$7,COLUMN(内置数据!GQ$2)-1,2)</f>
        <v>0</v>
      </c>
      <c r="FJD5" s="18">
        <f ca="1">OFFSET(表九!$I$7,COLUMN(内置数据!GR$2)-1,2)</f>
        <v>0</v>
      </c>
      <c r="FJE5" s="18">
        <f ca="1">OFFSET(表九!$I$7,COLUMN(内置数据!GS$2)-1,2)</f>
        <v>0</v>
      </c>
      <c r="FJF5" s="18">
        <f ca="1">OFFSET(表九!$I$7,COLUMN(内置数据!GT$2)-1,2)</f>
        <v>0</v>
      </c>
      <c r="FJG5" s="18">
        <f ca="1">OFFSET(表九!$I$7,COLUMN(内置数据!GU$2)-1,2)</f>
        <v>0</v>
      </c>
      <c r="FJH5" s="18">
        <f ca="1">OFFSET(表九!$I$7,COLUMN(内置数据!GV$2)-1,2)</f>
        <v>0</v>
      </c>
      <c r="FJI5" s="18">
        <f ca="1">OFFSET(表九!$I$7,COLUMN(内置数据!GW$2)-1,2)</f>
        <v>0</v>
      </c>
      <c r="FJJ5" s="18">
        <f ca="1">OFFSET(表九!$I$7,COLUMN(内置数据!GX$2)-1,2)</f>
        <v>0</v>
      </c>
      <c r="FJK5" s="18">
        <f ca="1">OFFSET(表九!$I$7,COLUMN(内置数据!GY$2)-1,2)</f>
        <v>0</v>
      </c>
      <c r="FJL5" s="18">
        <f ca="1">OFFSET(表九!$I$7,COLUMN(内置数据!GZ$2)-1,2)</f>
        <v>0</v>
      </c>
      <c r="FJM5" s="18">
        <f ca="1">OFFSET(表九!$I$7,COLUMN(内置数据!HA$2)-1,2)</f>
        <v>0</v>
      </c>
      <c r="FJN5" s="18">
        <f ca="1">OFFSET(表九!$I$7,COLUMN(内置数据!HB$2)-1,2)</f>
        <v>0</v>
      </c>
      <c r="FJO5" s="18">
        <f ca="1">OFFSET(表九!$I$7,COLUMN(内置数据!HC$2)-1,2)</f>
        <v>0</v>
      </c>
      <c r="FJP5" s="18">
        <f ca="1">OFFSET(表九!$I$7,COLUMN(内置数据!HD$2)-1,2)</f>
        <v>0</v>
      </c>
      <c r="FJQ5" s="18">
        <f ca="1">OFFSET(表九!$I$7,COLUMN(内置数据!HE$2)-1,2)</f>
        <v>0</v>
      </c>
      <c r="FJR5" s="18">
        <f ca="1">OFFSET(表九!$I$7,COLUMN(内置数据!HF$2)-1,2)</f>
        <v>0</v>
      </c>
      <c r="FJS5" s="18">
        <f ca="1">OFFSET(表九!$I$7,COLUMN(内置数据!HG$2)-1,2)</f>
        <v>0</v>
      </c>
      <c r="FJT5" s="18">
        <f ca="1">OFFSET(表九!$I$7,COLUMN(内置数据!HH$2)-1,2)</f>
        <v>0</v>
      </c>
      <c r="FJU5" s="18">
        <f ca="1">OFFSET(表九!$I$7,COLUMN(内置数据!HI$2)-1,2)</f>
        <v>0</v>
      </c>
      <c r="FJV5" s="18">
        <f ca="1">OFFSET(表九!$I$7,COLUMN(内置数据!HJ$2)-1,2)</f>
        <v>0</v>
      </c>
      <c r="FJW5" s="18">
        <f ca="1">OFFSET(表九!$I$7,COLUMN(内置数据!HK$2)-1,2)</f>
        <v>0</v>
      </c>
      <c r="FJX5" s="18">
        <f ca="1">OFFSET(表九!$I$7,COLUMN(内置数据!HL$2)-1,2)</f>
        <v>0</v>
      </c>
      <c r="FJY5" s="18">
        <f ca="1">OFFSET(表九!$I$7,COLUMN(内置数据!HM$2)-1,2)</f>
        <v>0</v>
      </c>
      <c r="FJZ5" s="18">
        <f ca="1">OFFSET(表九!$I$7,COLUMN(内置数据!HN$2)-1,2)</f>
        <v>0</v>
      </c>
      <c r="FKA5" s="18">
        <f ca="1">OFFSET(表九!$I$7,COLUMN(内置数据!HO$2)-1,2)</f>
        <v>0</v>
      </c>
      <c r="FKB5" s="18">
        <f ca="1">OFFSET(表九!$I$7,COLUMN(内置数据!HP$2)-1,2)</f>
        <v>0</v>
      </c>
      <c r="FKC5" s="18">
        <f ca="1">OFFSET(表九!$I$7,COLUMN(内置数据!HQ$2)-1,2)</f>
        <v>0</v>
      </c>
      <c r="FKD5" s="18">
        <f ca="1">OFFSET(表九!$I$7,COLUMN(内置数据!HR$2)-1,2)</f>
        <v>0</v>
      </c>
      <c r="FKE5" s="18">
        <f ca="1">OFFSET(表九!$I$7,COLUMN(内置数据!HS$2)-1,2)</f>
        <v>0</v>
      </c>
      <c r="FKF5" s="18">
        <f ca="1">OFFSET(表九!$I$7,COLUMN(内置数据!HT$2)-1,2)</f>
        <v>0</v>
      </c>
      <c r="FKG5" s="18">
        <f ca="1">OFFSET(表九!$I$7,COLUMN(内置数据!HU$2)-1,2)</f>
        <v>0</v>
      </c>
      <c r="FKH5" s="18">
        <f ca="1">OFFSET(表九!$I$7,COLUMN(内置数据!HV$2)-1,2)</f>
        <v>0</v>
      </c>
      <c r="FKI5" s="18">
        <f ca="1">OFFSET(表九!$I$7,COLUMN(内置数据!HW$2)-1,2)</f>
        <v>0</v>
      </c>
      <c r="FKJ5" s="18">
        <f ca="1">OFFSET(表九!$I$7,COLUMN(内置数据!HX$2)-1,2)</f>
        <v>0</v>
      </c>
      <c r="FKK5" s="18">
        <f ca="1">OFFSET(表九!$I$7,COLUMN(内置数据!HY$2)-1,2)</f>
        <v>0</v>
      </c>
      <c r="FKL5" s="18">
        <f ca="1">OFFSET(表九!$I$7,COLUMN(内置数据!HZ$2)-1,2)</f>
        <v>0</v>
      </c>
      <c r="FKM5" s="18">
        <f ca="1">OFFSET(表九!$I$7,COLUMN(内置数据!IA$2)-1,2)</f>
        <v>0</v>
      </c>
      <c r="FKN5" s="18">
        <f ca="1">OFFSET(表九!$I$7,COLUMN(内置数据!IB$2)-1,2)</f>
        <v>0</v>
      </c>
      <c r="FKO5" s="18">
        <f ca="1">OFFSET(表九!$I$7,COLUMN(内置数据!IC$2)-1,2)</f>
        <v>0</v>
      </c>
      <c r="FKP5" s="18">
        <f ca="1">OFFSET(表九!$I$7,COLUMN(内置数据!ID$2)-1,2)</f>
        <v>0</v>
      </c>
      <c r="FKQ5" s="18">
        <f ca="1">OFFSET(表九!$I$7,COLUMN(内置数据!IE$2)-1,2)</f>
        <v>0</v>
      </c>
      <c r="FKR5" s="18">
        <f ca="1">OFFSET(表九!$I$7,COLUMN(内置数据!IF$2)-1,2)</f>
        <v>0</v>
      </c>
      <c r="FKS5" s="18">
        <f ca="1">OFFSET(表九!$I$7,COLUMN(内置数据!IG$2)-1,2)</f>
        <v>0</v>
      </c>
      <c r="FKT5" s="18">
        <f ca="1">OFFSET(表九!$I$7,COLUMN(内置数据!IH$2)-1,2)</f>
        <v>0</v>
      </c>
      <c r="FKU5" s="18">
        <f ca="1">OFFSET(表九!$I$7,COLUMN(内置数据!II$2)-1,2)</f>
        <v>0</v>
      </c>
      <c r="FKV5" s="18">
        <f ca="1">OFFSET(表九!$I$7,COLUMN(内置数据!IJ$2)-1,2)</f>
        <v>0</v>
      </c>
      <c r="FKW5" s="18">
        <f ca="1">OFFSET(表九!$I$7,COLUMN(内置数据!IK$2)-1,2)</f>
        <v>0</v>
      </c>
      <c r="FKX5" s="18">
        <f ca="1">OFFSET(表九!$I$7,COLUMN(内置数据!IL$2)-1,2)</f>
        <v>0</v>
      </c>
      <c r="FKY5" s="18">
        <f ca="1">OFFSET(表九!$I$7,COLUMN(内置数据!IM$2)-1,2)</f>
        <v>0</v>
      </c>
      <c r="FKZ5" s="18">
        <f ca="1">OFFSET(表九!$I$7,COLUMN(内置数据!IN$2)-1,2)</f>
        <v>0</v>
      </c>
      <c r="FLA5" s="18">
        <f ca="1">OFFSET(表九!$I$7,COLUMN(内置数据!IO$2)-1,2)</f>
        <v>0</v>
      </c>
      <c r="FLB5" s="18">
        <f ca="1">OFFSET(表九!$I$7,COLUMN(内置数据!IP$2)-1,2)</f>
        <v>0</v>
      </c>
      <c r="FLC5" s="18">
        <f ca="1">OFFSET(表九!$I$7,COLUMN(内置数据!IQ$2)-1,2)</f>
        <v>0</v>
      </c>
      <c r="FLD5" s="18">
        <f ca="1">OFFSET(表九!$I$7,COLUMN(内置数据!IR$2)-1,2)</f>
        <v>0</v>
      </c>
      <c r="FLE5" s="18">
        <f ca="1">OFFSET(表九!$I$7,COLUMN(内置数据!IS$2)-1,2)</f>
        <v>0</v>
      </c>
      <c r="FLF5" s="18">
        <f ca="1">OFFSET(表九!$I$7,COLUMN(内置数据!IT$2)-1,2)</f>
        <v>0</v>
      </c>
      <c r="FLG5" s="18">
        <f ca="1">OFFSET(表九!$I$7,COLUMN(内置数据!IU$2)-1,2)</f>
        <v>71745</v>
      </c>
      <c r="FLH5" s="18">
        <f ca="1">OFFSET(表九!$I$7,COLUMN(内置数据!IV$2)-1,2)</f>
        <v>69800</v>
      </c>
      <c r="FLI5" s="18">
        <f ca="1">OFFSET(表九!$I$7,COLUMN(内置数据!IW$2)-1,2)</f>
        <v>0</v>
      </c>
      <c r="FLJ5" s="18">
        <f ca="1">OFFSET(表九!$I$7,COLUMN(内置数据!IX$2)-1,2)</f>
        <v>69800</v>
      </c>
      <c r="FLK5" s="18">
        <f ca="1">OFFSET(表九!$I$7,COLUMN(内置数据!IY$2)-1,2)</f>
        <v>0</v>
      </c>
      <c r="FLL5" s="18">
        <f ca="1">OFFSET(表九!$I$7,COLUMN(内置数据!IZ$2)-1,2)</f>
        <v>0</v>
      </c>
      <c r="FLM5" s="18">
        <f ca="1">OFFSET(表九!$I$7,COLUMN(内置数据!JA$2)-1,2)</f>
        <v>0</v>
      </c>
      <c r="FLN5" s="18">
        <f ca="1">OFFSET(表九!$I$7,COLUMN(内置数据!JB$2)-1,2)</f>
        <v>0</v>
      </c>
      <c r="FLO5" s="18">
        <f ca="1">OFFSET(表九!$I$7,COLUMN(内置数据!JC$2)-1,2)</f>
        <v>0</v>
      </c>
      <c r="FLP5" s="18">
        <f ca="1">OFFSET(表九!$I$7,COLUMN(内置数据!JD$2)-1,2)</f>
        <v>0</v>
      </c>
      <c r="FLQ5" s="18">
        <f ca="1">OFFSET(表九!$I$7,COLUMN(内置数据!JE$2)-1,2)</f>
        <v>0</v>
      </c>
      <c r="FLR5" s="18">
        <f ca="1">OFFSET(表九!$I$7,COLUMN(内置数据!JF$2)-1,2)</f>
        <v>0</v>
      </c>
      <c r="FLS5" s="18">
        <f ca="1">OFFSET(表九!$I$7,COLUMN(内置数据!JG$2)-1,2)</f>
        <v>0</v>
      </c>
      <c r="FLT5" s="18">
        <f ca="1">OFFSET(表九!$I$7,COLUMN(内置数据!JH$2)-1,2)</f>
        <v>0</v>
      </c>
      <c r="FLU5" s="18">
        <f ca="1">OFFSET(表九!$I$7,COLUMN(内置数据!JI$2)-1,2)</f>
        <v>0</v>
      </c>
      <c r="FLV5" s="18">
        <f ca="1">OFFSET(表九!$I$7,COLUMN(内置数据!JJ$2)-1,2)</f>
        <v>0</v>
      </c>
      <c r="FLW5" s="18">
        <f ca="1">OFFSET(表九!$I$7,COLUMN(内置数据!JK$2)-1,2)</f>
        <v>0</v>
      </c>
      <c r="FLX5" s="18">
        <f ca="1">OFFSET(表九!$I$7,COLUMN(内置数据!JL$2)-1,2)</f>
        <v>0</v>
      </c>
      <c r="FLY5" s="18">
        <f ca="1">OFFSET(表九!$I$7,COLUMN(内置数据!JM$2)-1,2)</f>
        <v>1945</v>
      </c>
      <c r="FLZ5" s="18">
        <f ca="1">OFFSET(表九!$I$7,COLUMN(内置数据!JN$2)-1,2)</f>
        <v>0</v>
      </c>
      <c r="FMA5" s="18">
        <f ca="1">OFFSET(表九!$I$7,COLUMN(内置数据!JO$2)-1,2)</f>
        <v>1003</v>
      </c>
      <c r="FMB5" s="18">
        <f ca="1">OFFSET(表九!$I$7,COLUMN(内置数据!JP$2)-1,2)</f>
        <v>783</v>
      </c>
      <c r="FMC5" s="18">
        <f ca="1">OFFSET(表九!$I$7,COLUMN(内置数据!JQ$2)-1,2)</f>
        <v>0</v>
      </c>
      <c r="FMD5" s="18">
        <f ca="1">OFFSET(表九!$I$7,COLUMN(内置数据!JR$2)-1,2)</f>
        <v>0</v>
      </c>
      <c r="FME5" s="18">
        <f ca="1">OFFSET(表九!$I$7,COLUMN(内置数据!JS$2)-1,2)</f>
        <v>151</v>
      </c>
      <c r="FMF5" s="18">
        <f ca="1">OFFSET(表九!$I$7,COLUMN(内置数据!JT$2)-1,2)</f>
        <v>0</v>
      </c>
      <c r="FMG5" s="18">
        <f ca="1">OFFSET(表九!$I$7,COLUMN(内置数据!JU$2)-1,2)</f>
        <v>0</v>
      </c>
      <c r="FMH5" s="18">
        <f ca="1">OFFSET(表九!$I$7,COLUMN(内置数据!JV$2)-1,2)</f>
        <v>0</v>
      </c>
      <c r="FMI5" s="18">
        <f ca="1">OFFSET(表九!$I$7,COLUMN(内置数据!JW$2)-1,2)</f>
        <v>0</v>
      </c>
      <c r="FMJ5" s="18">
        <f ca="1">OFFSET(表九!$I$7,COLUMN(内置数据!JX$2)-1,2)</f>
        <v>8</v>
      </c>
      <c r="FMK5" s="18">
        <f ca="1">OFFSET(表九!$I$7,COLUMN(内置数据!JY$2)-1,2)</f>
        <v>0</v>
      </c>
      <c r="FML5" s="18">
        <f ca="1">OFFSET(表九!$I$7,COLUMN(内置数据!JZ$2)-1,2)</f>
        <v>0</v>
      </c>
      <c r="FMM5" s="18">
        <f ca="1">OFFSET(表九!$I$7,COLUMN(内置数据!KA$2)-1,2)</f>
        <v>15074</v>
      </c>
      <c r="FMN5" s="18">
        <f ca="1">OFFSET(表九!$I$7,COLUMN(内置数据!KB$2)-1,2)</f>
        <v>15074</v>
      </c>
      <c r="FMO5" s="18">
        <f ca="1">OFFSET(表九!$I$7,COLUMN(内置数据!KC$2)-1,2)</f>
        <v>0</v>
      </c>
      <c r="FMP5" s="18">
        <f ca="1">OFFSET(表九!$I$7,COLUMN(内置数据!KD$2)-1,2)</f>
        <v>0</v>
      </c>
      <c r="FMQ5" s="18">
        <f ca="1">OFFSET(表九!$I$7,COLUMN(内置数据!KE$2)-1,2)</f>
        <v>930</v>
      </c>
      <c r="FMR5" s="18">
        <f ca="1">OFFSET(表九!$I$7,COLUMN(内置数据!KF$2)-1,2)</f>
        <v>0</v>
      </c>
      <c r="FMS5" s="18">
        <f ca="1">OFFSET(表九!$I$7,COLUMN(内置数据!KG$2)-1,2)</f>
        <v>0</v>
      </c>
      <c r="FMT5" s="18">
        <f ca="1">OFFSET(表九!$I$7,COLUMN(内置数据!KH$2)-1,2)</f>
        <v>0</v>
      </c>
      <c r="FMU5" s="18">
        <f ca="1">OFFSET(表九!$I$7,COLUMN(内置数据!KI$2)-1,2)</f>
        <v>0</v>
      </c>
      <c r="FMV5" s="18">
        <f ca="1">OFFSET(表九!$I$7,COLUMN(内置数据!KJ$2)-1,2)</f>
        <v>0</v>
      </c>
      <c r="FMW5" s="18">
        <f ca="1">OFFSET(表九!$I$7,COLUMN(内置数据!KK$2)-1,2)</f>
        <v>0</v>
      </c>
      <c r="FMX5" s="18">
        <f ca="1">OFFSET(表九!$I$7,COLUMN(内置数据!KL$2)-1,2)</f>
        <v>0</v>
      </c>
      <c r="FMY5" s="18">
        <f ca="1">OFFSET(表九!$I$7,COLUMN(内置数据!KM$2)-1,2)</f>
        <v>0</v>
      </c>
      <c r="FMZ5" s="18">
        <f ca="1">OFFSET(表九!$I$7,COLUMN(内置数据!KN$2)-1,2)</f>
        <v>0</v>
      </c>
      <c r="FNA5" s="18">
        <f ca="1">OFFSET(表九!$I$7,COLUMN(内置数据!KO$2)-1,2)</f>
        <v>70</v>
      </c>
      <c r="FNB5" s="18">
        <f ca="1">OFFSET(表九!$I$7,COLUMN(内置数据!KP$2)-1,2)</f>
        <v>14074</v>
      </c>
      <c r="FNC5" s="18">
        <f ca="1">OFFSET(表九!$I$7,COLUMN(内置数据!KQ$2)-1,2)</f>
        <v>0</v>
      </c>
      <c r="FND5" s="18">
        <f ca="1">OFFSET(表九!$I$7,COLUMN(内置数据!KR$2)-1,2)</f>
        <v>3</v>
      </c>
      <c r="FNE5" s="18">
        <f ca="1">OFFSET(表九!$I$7,COLUMN(内置数据!KS$2)-1,2)</f>
        <v>3</v>
      </c>
      <c r="FNF5" s="18">
        <f ca="1">OFFSET(表九!$I$7,COLUMN(内置数据!KT$2)-1,2)</f>
        <v>0</v>
      </c>
      <c r="FNG5" s="18">
        <f ca="1">OFFSET(表九!$I$7,COLUMN(内置数据!KU$2)-1,2)</f>
        <v>0</v>
      </c>
      <c r="FNH5" s="18">
        <f ca="1">OFFSET(表九!$I$7,COLUMN(内置数据!KV$2)-1,2)</f>
        <v>0</v>
      </c>
      <c r="FNI5" s="18">
        <f ca="1">OFFSET(表九!$I$7,COLUMN(内置数据!KW$2)-1,2)</f>
        <v>0</v>
      </c>
      <c r="FNJ5" s="18">
        <f ca="1">OFFSET(表九!$I$7,COLUMN(内置数据!KX$2)-1,2)</f>
        <v>0</v>
      </c>
      <c r="FNK5" s="18">
        <f ca="1">OFFSET(表九!$I$7,COLUMN(内置数据!KY$2)-1,2)</f>
        <v>0</v>
      </c>
      <c r="FNL5" s="18">
        <f ca="1">OFFSET(表九!$I$7,COLUMN(内置数据!KZ$2)-1,2)</f>
        <v>0</v>
      </c>
      <c r="FNM5" s="18">
        <f ca="1">OFFSET(表九!$I$7,COLUMN(内置数据!LA$2)-1,2)</f>
        <v>0</v>
      </c>
      <c r="FNN5" s="18">
        <f ca="1">OFFSET(表九!$I$7,COLUMN(内置数据!LB$2)-1,2)</f>
        <v>0</v>
      </c>
      <c r="FNO5" s="18">
        <f ca="1">OFFSET(表九!$I$7,COLUMN(内置数据!LC$2)-1,2)</f>
        <v>0</v>
      </c>
      <c r="FNP5" s="18">
        <f ca="1">OFFSET(表九!$I$7,COLUMN(内置数据!LD$2)-1,2)</f>
        <v>0</v>
      </c>
      <c r="FNQ5" s="18">
        <f ca="1">OFFSET(表九!$I$7,COLUMN(内置数据!LE$2)-1,2)</f>
        <v>0</v>
      </c>
      <c r="FNR5" s="18">
        <f ca="1">OFFSET(表九!$I$7,COLUMN(内置数据!LF$2)-1,2)</f>
        <v>0</v>
      </c>
      <c r="FNS5" s="18">
        <f ca="1">OFFSET(表九!$I$7,COLUMN(内置数据!LG$2)-1,2)</f>
        <v>3</v>
      </c>
      <c r="FNT5" s="18">
        <f ca="1">OFFSET(表九!$I$7,COLUMN(内置数据!LH$2)-1,2)</f>
        <v>0</v>
      </c>
      <c r="FNU5" s="18">
        <f ca="1">OFFSET(表九!$I$7,COLUMN(内置数据!LI$2)-1,2)</f>
        <v>0</v>
      </c>
      <c r="FNV5" s="18">
        <f ca="1">OFFSET(表九!$I$7,COLUMN(内置数据!LJ$2)-1,2)</f>
        <v>0</v>
      </c>
      <c r="FNW5" s="18">
        <f ca="1">OFFSET(表九!$I$7,COLUMN(内置数据!LK$2)-1,2)</f>
        <v>0</v>
      </c>
      <c r="FNX5" s="18">
        <f ca="1">OFFSET(表九!$I$7,COLUMN(内置数据!LL$2)-1,2)</f>
        <v>0</v>
      </c>
      <c r="FNY5" s="18">
        <f ca="1">OFFSET(表九!$I$7,COLUMN(内置数据!LM$2)-1,2)</f>
        <v>0</v>
      </c>
      <c r="FNZ5" s="18">
        <f ca="1">OFFSET(表九!$I$7,COLUMN(内置数据!LN$2)-1,2)</f>
        <v>0</v>
      </c>
      <c r="FOA5" s="18">
        <f ca="1">OFFSET(表九!$I$7,COLUMN(内置数据!LO$2)-1,2)</f>
        <v>0</v>
      </c>
      <c r="FOB5" s="18">
        <f ca="1">OFFSET(表九!$I$7,COLUMN(内置数据!LP$2)-1,2)</f>
        <v>0</v>
      </c>
      <c r="FOC5" s="18">
        <f ca="1">OFFSET(表九!$I$7,COLUMN(内置数据!LQ$2)-1,2)</f>
        <v>0</v>
      </c>
      <c r="FOD5" s="18">
        <f ca="1">OFFSET(表九!$I$7,COLUMN(内置数据!LR$2)-1,2)</f>
        <v>0</v>
      </c>
      <c r="FOE5" s="18">
        <f ca="1">OFFSET(表九!$I$7,COLUMN(内置数据!LS$2)-1,2)</f>
        <v>0</v>
      </c>
      <c r="FOF5" s="18">
        <f ca="1">OFFSET(表九!$I$7,COLUMN(内置数据!LT$2)-1,2)</f>
        <v>0</v>
      </c>
      <c r="FOG5" s="18">
        <f ca="1">OFFSET(表九!$I$7,COLUMN(内置数据!LU$2)-1,2)</f>
        <v>0</v>
      </c>
      <c r="FOH5" s="18">
        <f ca="1">OFFSET(表九!$I$7,COLUMN(内置数据!LV$2)-1,2)</f>
        <v>0</v>
      </c>
      <c r="FOI5" s="18">
        <f ca="1">OFFSET(表九!$I$7,COLUMN(内置数据!LW$2)-1,2)</f>
        <v>0</v>
      </c>
      <c r="FOJ5" s="18">
        <f ca="1">OFFSET(表九!$I$7,COLUMN(内置数据!LX$2)-1,2)</f>
        <v>0</v>
      </c>
      <c r="FOK5" s="18">
        <f ca="1">OFFSET(表九!$I$7,COLUMN(内置数据!LY$2)-1,2)</f>
        <v>0</v>
      </c>
      <c r="FOL5" s="18">
        <f ca="1">OFFSET(表九!$I$7,COLUMN(内置数据!LZ$2)-1,2)</f>
        <v>0</v>
      </c>
      <c r="FOM5" s="18">
        <f ca="1">OFFSET(表九!$I$7,COLUMN(内置数据!MA$2)-1,2)</f>
        <v>0</v>
      </c>
      <c r="FON5" s="18">
        <f ca="1">OFFSET(表九!$I$7,COLUMN(内置数据!MB$2)-1,2)</f>
        <v>0</v>
      </c>
      <c r="FOO5" s="18">
        <f ca="1">OFFSET(表九!$I$7,COLUMN(内置数据!MC$2)-1,2)</f>
        <v>0</v>
      </c>
      <c r="FOP5" s="19"/>
      <c r="FOQ5" s="18">
        <f ca="1">OFFSET(表九!$I$7,COLUMN(内置数据!ME$2)-1,2)</f>
        <v>115505</v>
      </c>
      <c r="FOR5" s="18">
        <f ca="1">OFFSET(表九!$I$7,COLUMN(内置数据!MF$2)-1,2)</f>
        <v>18901</v>
      </c>
      <c r="FOS5" s="18">
        <f ca="1">OFFSET(表九!$I$7,COLUMN(内置数据!MG$2)-1,2)</f>
        <v>0</v>
      </c>
      <c r="FOT5" s="18">
        <f ca="1">OFFSET(表九!$I$7,COLUMN(内置数据!MH$2)-1,2)</f>
        <v>0</v>
      </c>
      <c r="FOU5" s="18">
        <f ca="1">OFFSET(表九!$I$7,COLUMN(内置数据!MI$2)-1,2)</f>
        <v>530</v>
      </c>
      <c r="FOV5" s="18">
        <f ca="1">OFFSET(表九!$I$7,COLUMN(内置数据!MJ$2)-1,2)</f>
        <v>530</v>
      </c>
      <c r="FOW5" s="18">
        <f ca="1">OFFSET(表九!$I$7,COLUMN(内置数据!MK$2)-1,2)</f>
        <v>0</v>
      </c>
      <c r="FOX5" s="18">
        <f ca="1">OFFSET(表九!$I$7,COLUMN(内置数据!ML$2)-1,2)</f>
        <v>0</v>
      </c>
      <c r="FOY5" s="18">
        <f ca="1">OFFSET(表九!$I$7,COLUMN(内置数据!MM$2)-1,2)</f>
        <v>11771</v>
      </c>
      <c r="FOZ5" s="18">
        <f ca="1">OFFSET(表九!$I$7,COLUMN(内置数据!MN$2)-1,2)</f>
        <v>11771</v>
      </c>
      <c r="FPA5" s="18">
        <f ca="1">OFFSET(表九!$I$7,COLUMN(内置数据!MO$2)-1,2)</f>
        <v>6600</v>
      </c>
      <c r="FPB5" s="18">
        <f ca="1">OFFSET(表九!$I$7,COLUMN(内置数据!MP$2)-1,2)</f>
        <v>6600</v>
      </c>
      <c r="FPC5" s="18">
        <f ca="1">OFFSET(表九!$I$7,COLUMN(内置数据!MQ$2)-1,2)</f>
        <v>0</v>
      </c>
      <c r="FPD5" s="18">
        <f ca="1">OFFSET(表九!$I$7,COLUMN(内置数据!MR$2)-1,2)</f>
        <v>0</v>
      </c>
      <c r="FPE5" s="18">
        <f ca="1">OFFSET(表九!$I$7,COLUMN(内置数据!MS$2)-1,2)</f>
        <v>0</v>
      </c>
      <c r="FPF5" s="19"/>
      <c r="FPG5" s="19"/>
      <c r="FPH5" s="19"/>
      <c r="FPI5" s="19"/>
      <c r="FPJ5" s="19"/>
      <c r="FPK5" s="19"/>
      <c r="FPL5" s="19"/>
      <c r="FPM5" s="19"/>
      <c r="FPN5" s="19"/>
      <c r="FPO5" s="19"/>
      <c r="FPP5" s="18">
        <f ca="1">OFFSET(表九!$I$7,COLUMN(内置数据!ND$2)-1,2)</f>
        <v>87200</v>
      </c>
      <c r="FPQ5" s="18">
        <f ca="1">OFFSET(表九!$I$7,COLUMN(内置数据!NE$2)-1,2)</f>
        <v>87200</v>
      </c>
      <c r="FPR5" s="19"/>
      <c r="FPS5" s="19"/>
      <c r="FPT5" s="18">
        <f ca="1">OFFSET(表九!$I$7,COLUMN(内置数据!NH$2)-1,2)</f>
        <v>221606</v>
      </c>
      <c r="FPU5" s="19"/>
      <c r="FPV5" s="18">
        <f ca="1">OFFSET('表九（录入表）'!$C$6,COLUMN(内置数据!A$2),2)</f>
        <v>692</v>
      </c>
      <c r="FPW5" s="18">
        <f ca="1">OFFSET('表九（录入表）'!$C$6,COLUMN(内置数据!B$2),2)</f>
        <v>0</v>
      </c>
      <c r="FPX5" s="18">
        <f ca="1">OFFSET('表九（录入表）'!$C$6,COLUMN(内置数据!C$2),2)</f>
        <v>0</v>
      </c>
      <c r="FPY5" s="18">
        <f ca="1">OFFSET('表九（录入表）'!$C$6,COLUMN(内置数据!D$2),2)</f>
        <v>0</v>
      </c>
      <c r="FPZ5" s="18">
        <f ca="1">OFFSET('表九（录入表）'!$C$6,COLUMN(内置数据!E$2),2)</f>
        <v>727</v>
      </c>
      <c r="FQA5" s="18">
        <f ca="1">OFFSET('表九（录入表）'!$C$6,COLUMN(内置数据!F$2),2)</f>
        <v>391</v>
      </c>
      <c r="FQB5" s="18">
        <f ca="1">OFFSET('表九（录入表）'!$C$6,COLUMN(内置数据!G$2),2)</f>
        <v>34152</v>
      </c>
      <c r="FQC5" s="18">
        <f ca="1">OFFSET('表九（录入表）'!$C$6,COLUMN(内置数据!H$2),2)</f>
        <v>87</v>
      </c>
      <c r="FQD5" s="18">
        <f ca="1">OFFSET('表九（录入表）'!$C$6,COLUMN(内置数据!I$2),2)</f>
        <v>0</v>
      </c>
      <c r="FQE5" s="18">
        <f ca="1">OFFSET('表九（录入表）'!$C$6,COLUMN(内置数据!J$2),2)</f>
        <v>-420</v>
      </c>
      <c r="FQF5" s="18">
        <f ca="1">OFFSET('表九（录入表）'!$C$6,COLUMN(内置数据!K$2),2)</f>
        <v>58</v>
      </c>
      <c r="FQG5" s="18">
        <f ca="1">OFFSET('表九（录入表）'!$C$6,COLUMN(内置数据!L$2),2)</f>
        <v>0</v>
      </c>
      <c r="FQH5" s="18">
        <f ca="1">OFFSET('表九（录入表）'!$C$6,COLUMN(内置数据!M$2),2)</f>
        <v>0</v>
      </c>
      <c r="FQI5" s="18">
        <f ca="1">OFFSET('表九（录入表）'!$C$6,COLUMN(内置数据!N$2),2)</f>
        <v>0</v>
      </c>
      <c r="FQJ5" s="18">
        <f ca="1">OFFSET('表九（录入表）'!$C$6,COLUMN(内置数据!O$2),2)</f>
        <v>0</v>
      </c>
      <c r="FQK5" s="18">
        <f ca="1">OFFSET('表九（录入表）'!$C$6,COLUMN(内置数据!P$2),2)</f>
        <v>0</v>
      </c>
      <c r="FQL5" s="18">
        <f ca="1">OFFSET('表九（录入表）'!$C$6,COLUMN(内置数据!Q$2),2)</f>
        <v>0</v>
      </c>
      <c r="FQM5" s="18">
        <f ca="1">OFFSET('表九（录入表）'!$C$6,COLUMN(内置数据!R$2),2)</f>
        <v>0</v>
      </c>
      <c r="FQN5" s="18">
        <f ca="1">OFFSET('表九（录入表）'!$C$6,COLUMN(内置数据!S$2),2)</f>
        <v>4000</v>
      </c>
      <c r="FQO5" s="18">
        <f ca="1">OFFSET('表九（录入表）'!$C$6,COLUMN(内置数据!T$2),2)</f>
        <v>0</v>
      </c>
      <c r="FQP5" s="18">
        <f ca="1">OFFSET('表九（录入表）'!$C$6,COLUMN(内置数据!U$2),2)</f>
        <v>0</v>
      </c>
      <c r="FQQ5" s="18">
        <f ca="1">OFFSET('表九（录入表）'!$C$6,COLUMN(内置数据!V$2),2)</f>
        <v>0</v>
      </c>
      <c r="FQR5" s="18">
        <f ca="1">OFFSET('表九（录入表）'!$C$6,COLUMN(内置数据!W$2),2)</f>
        <v>0</v>
      </c>
      <c r="FQS5" s="18">
        <f ca="1">OFFSET('表九（录入表）'!$C$6,COLUMN(内置数据!X$2),2)</f>
        <v>0</v>
      </c>
      <c r="FQT5" s="18">
        <f ca="1">OFFSET('表九（录入表）'!$C$6,COLUMN(内置数据!Y$2),2)</f>
        <v>0</v>
      </c>
      <c r="FQU5" s="18">
        <f ca="1">OFFSET('表九（录入表）'!$C$6,COLUMN(内置数据!Z$2),2)</f>
        <v>0</v>
      </c>
      <c r="FQV5" s="18">
        <f ca="1">OFFSET('表九（录入表）'!$C$6,COLUMN(内置数据!AA$2),2)</f>
        <v>0</v>
      </c>
      <c r="FQW5" s="18">
        <f ca="1">OFFSET('表九（录入表）'!$C$6,COLUMN(内置数据!AB$2),2)</f>
        <v>0</v>
      </c>
      <c r="FQX5" s="18">
        <f ca="1">OFFSET('表九（录入表）'!$C$6,COLUMN(内置数据!AC$2),2)</f>
        <v>0</v>
      </c>
      <c r="FQY5" s="18">
        <f ca="1">OFFSET('表九（录入表）'!$C$6,COLUMN(内置数据!AD$2),2)</f>
        <v>0</v>
      </c>
      <c r="FQZ5" s="18">
        <f ca="1">OFFSET('表九（录入表）'!$C$6,COLUMN(内置数据!AE$2),2)</f>
        <v>0</v>
      </c>
      <c r="FRA5" s="18">
        <f ca="1">OFFSET('表九（录入表）'!$C$6,COLUMN(内置数据!AF$2),2)</f>
        <v>0</v>
      </c>
      <c r="FRB5" s="18">
        <f ca="1">OFFSET('表九（录入表）'!$C$6,COLUMN(内置数据!AG$2),2)</f>
        <v>0</v>
      </c>
      <c r="FRC5" s="18">
        <f ca="1">OFFSET('表九（录入表）'!$C$6,COLUMN(内置数据!AH$2),2)</f>
        <v>0</v>
      </c>
      <c r="FRD5" s="18">
        <f ca="1">OFFSET('表九（录入表）'!$C$6,COLUMN(内置数据!AI$2),2)</f>
        <v>0</v>
      </c>
      <c r="FRE5" s="18">
        <f ca="1">OFFSET('表九（录入表）'!$C$6,COLUMN(内置数据!AJ$2),2)</f>
        <v>0</v>
      </c>
      <c r="FRF5" s="18">
        <f ca="1">OFFSET('表九（录入表）'!$C$6,COLUMN(内置数据!AK$2),2)</f>
        <v>0</v>
      </c>
      <c r="FRG5" s="18">
        <f ca="1">OFFSET('表九（录入表）'!$C$6,COLUMN(内置数据!AL$2),2)</f>
        <v>0</v>
      </c>
      <c r="FRH5" s="18">
        <f ca="1">OFFSET('表九（录入表）'!$C$6,COLUMN(内置数据!AM$2),2)</f>
        <v>0</v>
      </c>
      <c r="FRI5" s="18">
        <f ca="1">OFFSET('表九（录入表）'!$C$6,COLUMN(内置数据!AN$2),2)</f>
        <v>0</v>
      </c>
      <c r="FRJ5" s="18">
        <f ca="1">OFFSET('表九（录入表）'!$C$6,COLUMN(内置数据!AO$2),2)</f>
        <v>0</v>
      </c>
      <c r="FRK5" s="18">
        <f ca="1">OFFSET('表九（录入表）'!$C$6,COLUMN(内置数据!AP$2),2)</f>
        <v>0</v>
      </c>
      <c r="FRL5" s="18">
        <f ca="1">OFFSET('表九（录入表）'!$C$6,COLUMN(内置数据!AQ$2),2)</f>
        <v>9319</v>
      </c>
      <c r="FRM5" s="18">
        <f ca="1">OFFSET('表九（录入表）'!$C$6,COLUMN(内置数据!AR$2),2)</f>
        <v>0</v>
      </c>
      <c r="FRN5" s="18">
        <f ca="1">OFFSET('表九（录入表）'!$C$6,COLUMN(内置数据!AS$2),2)</f>
        <v>0</v>
      </c>
      <c r="FRO5" s="18">
        <f ca="1">OFFSET('表九（录入表）'!$C$6,COLUMN(内置数据!AT$2),2)</f>
        <v>0</v>
      </c>
      <c r="FRP5" s="18">
        <f ca="1">OFFSET('表九（录入表）'!$C$6,COLUMN(内置数据!AU$2),2)</f>
        <v>0</v>
      </c>
      <c r="FRQ5" s="18">
        <f ca="1">OFFSET('表九（录入表）'!$C$6,COLUMN(内置数据!AV$2),2)</f>
        <v>0</v>
      </c>
      <c r="FRR5" s="18">
        <f ca="1">OFFSET('表九（录入表）'!$C$6,COLUMN(内置数据!AW$2),2)</f>
        <v>0</v>
      </c>
      <c r="FRS5" s="18">
        <f ca="1">OFFSET('表九（录入表）'!$C$6,COLUMN(内置数据!AX$2),2)</f>
        <v>0</v>
      </c>
      <c r="FRT5" s="18">
        <f ca="1">OFFSET('表九（录入表）'!$C$6,COLUMN(内置数据!AY$2),2)</f>
        <v>0</v>
      </c>
      <c r="FRU5" s="18">
        <f ca="1">OFFSET('表九（录入表）'!$C$6,COLUMN(内置数据!AZ$2),2)</f>
        <v>0</v>
      </c>
      <c r="FRV5" s="18">
        <f ca="1">OFFSET('表九（录入表）'!$C$6,COLUMN(内置数据!BA$2),2)</f>
        <v>0</v>
      </c>
      <c r="FRW5" s="18">
        <f ca="1">OFFSET('表九（录入表）'!$C$6,COLUMN(内置数据!BB$2),2)</f>
        <v>0</v>
      </c>
      <c r="FRX5" s="18">
        <f ca="1">OFFSET('表九（录入表）'!$C$6,COLUMN(内置数据!BC$2),2)</f>
        <v>0</v>
      </c>
      <c r="FRY5" s="18">
        <f ca="1">OFFSET('表九（录入表）'!$C$6,COLUMN(内置数据!BD$2),2)</f>
        <v>0</v>
      </c>
      <c r="FRZ5" s="18">
        <f ca="1">OFFSET('表九（录入表）'!$C$6,COLUMN(内置数据!BE$2),2)</f>
        <v>0</v>
      </c>
      <c r="FSA5" s="18">
        <f ca="1">OFFSET('表九（录入表）'!$C$6,COLUMN(内置数据!BF$2),2)</f>
        <v>172600</v>
      </c>
      <c r="FSB5" s="18">
        <f ca="1">OFFSET('表九（录入表）'!$C$6,COLUMN(内置数据!BG$2),2)</f>
        <v>0</v>
      </c>
      <c r="FSC5" s="18">
        <f ca="1">OFFSET('表九（录入表）'!$C$6,COLUMN(内置数据!BH$2),2)</f>
        <v>0</v>
      </c>
      <c r="FSD5" s="18">
        <f ca="1">OFFSET('表九（录入表）'!$C$6,COLUMN(内置数据!BI$2),2)</f>
        <v>0</v>
      </c>
      <c r="FSE5" s="18">
        <f ca="1">OFFSET('表九（录入表）'!$C$6,COLUMN(内置数据!BJ$2),2)</f>
        <v>0</v>
      </c>
      <c r="FSF5" s="18">
        <f ca="1">OFFSET('表九（录入表）'!$C$6,COLUMN(内置数据!BK$2),2)</f>
        <v>0</v>
      </c>
      <c r="FSG5" s="18">
        <f ca="1">OFFSET('表九（录入表）'!$C$6,COLUMN(内置数据!BL$2),2)</f>
        <v>0</v>
      </c>
      <c r="FSH5" s="18">
        <f ca="1">OFFSET('表九（录入表）'!$C$6,COLUMN(内置数据!BM$2),2)</f>
        <v>0</v>
      </c>
      <c r="FSI5" s="18">
        <f ca="1">OFFSET('表九（录入表）'!$C$6,COLUMN(内置数据!BN$2),2)</f>
        <v>0</v>
      </c>
      <c r="FSJ5" s="18">
        <f ca="1">OFFSET('表九（录入表）'!$C$6,COLUMN(内置数据!BO$2),2)</f>
        <v>0</v>
      </c>
      <c r="FSK5" s="18">
        <f ca="1">OFFSET('表九（录入表）'!$C$6,COLUMN(内置数据!BP$2),2)</f>
        <v>0</v>
      </c>
      <c r="FSL5" s="18">
        <f ca="1">OFFSET('表九（录入表）'!$C$6,COLUMN(内置数据!BQ$2),2)</f>
        <v>0</v>
      </c>
      <c r="FSM5" s="18">
        <f ca="1">OFFSET('表九（录入表）'!$C$6,COLUMN(内置数据!BR$2),2)</f>
        <v>0</v>
      </c>
      <c r="FSN5" s="18">
        <f ca="1">OFFSET('表九（录入表）'!$C$6,COLUMN(内置数据!BS$2),2)</f>
        <v>0</v>
      </c>
      <c r="FSO5" s="18">
        <f ca="1">OFFSET('表九（录入表）'!$C$6,COLUMN(内置数据!BT$2),2)</f>
        <v>0</v>
      </c>
      <c r="FSP5" s="18">
        <f ca="1">OFFSET('表九（录入表）'!$C$6,COLUMN(内置数据!BU$2),2)</f>
        <v>0</v>
      </c>
      <c r="FSQ5" s="18">
        <f ca="1">OFFSET('表九（录入表）'!$C$6,COLUMN(内置数据!BV$2),2)</f>
        <v>0</v>
      </c>
      <c r="FSR5" s="18">
        <f ca="1">OFFSET('表九（录入表）'!$C$6,COLUMN(内置数据!BW$2),2)</f>
        <v>0</v>
      </c>
      <c r="FSS5" s="18">
        <f ca="1">OFFSET('表九（录入表）'!$C$6,COLUMN(内置数据!BX$2),2)</f>
        <v>0</v>
      </c>
      <c r="FST5" s="18">
        <f ca="1">OFFSET('表九（录入表）'!$C$6,COLUMN(内置数据!BY$2),2)</f>
        <v>0</v>
      </c>
      <c r="FSU5" s="18">
        <f ca="1">OFFSET('表九（录入表）'!$C$6,COLUMN(内置数据!BZ$2),2)</f>
        <v>0</v>
      </c>
      <c r="FSV5" s="18">
        <f ca="1">OFFSET('表九（录入表）'!$C$6,COLUMN(内置数据!CA$2),2)</f>
        <v>0</v>
      </c>
      <c r="FSW5" s="18">
        <f ca="1">OFFSET('表九（录入表）'!$C$6,COLUMN(内置数据!CB$2),2)</f>
        <v>0</v>
      </c>
      <c r="FSX5" s="18">
        <f ca="1">OFFSET('表九（录入表）'!$C$6,COLUMN(内置数据!CC$2),2)</f>
        <v>0</v>
      </c>
      <c r="FSY5" s="18">
        <f ca="1">OFFSET('表九（录入表）'!$C$6,COLUMN(内置数据!CD$2),2)</f>
        <v>11</v>
      </c>
      <c r="FSZ5" s="18">
        <f ca="1">OFFSET('表九（录入表）'!$C$6,COLUMN(内置数据!CE$2),2)</f>
        <v>0</v>
      </c>
      <c r="FTA5" s="18">
        <f ca="1">OFFSET('表九（录入表）'!$C$6,COLUMN(内置数据!CF$2),2)</f>
        <v>0</v>
      </c>
      <c r="FTB5" s="18">
        <f ca="1">OFFSET('表九（录入表）'!$C$6,COLUMN(内置数据!CG$2),2)</f>
        <v>0</v>
      </c>
      <c r="FTC5" s="18">
        <f ca="1">OFFSET('表九（录入表）'!$C$6,COLUMN(内置数据!CH$2),2)</f>
        <v>13</v>
      </c>
      <c r="FTD5" s="18">
        <f ca="1">OFFSET('表九（录入表）'!$C$6,COLUMN(内置数据!CI$2),2)</f>
        <v>0</v>
      </c>
      <c r="FTE5" s="18">
        <f ca="1">OFFSET('表九（录入表）'!$C$6,COLUMN(内置数据!CJ$2),2)</f>
        <v>0</v>
      </c>
      <c r="FTF5" s="18">
        <f ca="1">OFFSET('表九（录入表）'!$C$6,COLUMN(内置数据!CK$2),2)</f>
        <v>0</v>
      </c>
      <c r="FTG5" s="18">
        <f ca="1">OFFSET('表九（录入表）'!$C$6,COLUMN(内置数据!CL$2),2)</f>
        <v>0</v>
      </c>
      <c r="FTH5" s="18">
        <f ca="1">OFFSET('表九（录入表）'!$C$6,COLUMN(内置数据!CM$2),2)</f>
        <v>0</v>
      </c>
      <c r="FTI5" s="18">
        <f ca="1">OFFSET('表九（录入表）'!$C$6,COLUMN(内置数据!CN$2),2)</f>
        <v>0</v>
      </c>
      <c r="FTJ5" s="18">
        <f ca="1">OFFSET('表九（录入表）'!$C$6,COLUMN(内置数据!CO$2),2)</f>
        <v>0</v>
      </c>
      <c r="FTK5" s="18">
        <f ca="1">OFFSET('表九（录入表）'!$C$6,COLUMN(内置数据!CP$2),2)</f>
        <v>0</v>
      </c>
      <c r="FTL5" s="18">
        <f ca="1">OFFSET('表九（录入表）'!$C$6,COLUMN(内置数据!CQ$2),2)</f>
        <v>0</v>
      </c>
      <c r="FTM5" s="18">
        <f ca="1">OFFSET('表九（录入表）'!$C$6,COLUMN(内置数据!CR$2),2)</f>
        <v>0</v>
      </c>
      <c r="FTN5" s="18">
        <f ca="1">OFFSET('表九（录入表）'!$C$6,COLUMN(内置数据!CS$2),2)</f>
        <v>0</v>
      </c>
      <c r="FTO5" s="18">
        <f ca="1">OFFSET('表九（录入表）'!$C$6,COLUMN(内置数据!CT$2),2)</f>
        <v>0</v>
      </c>
      <c r="FTP5" s="18">
        <f ca="1">OFFSET('表九（录入表）'!$C$6,COLUMN(内置数据!CU$2),2)</f>
        <v>0</v>
      </c>
      <c r="FTQ5" s="18">
        <f ca="1">OFFSET('表九（录入表）'!$C$6,COLUMN(内置数据!CV$2),2)</f>
        <v>0</v>
      </c>
      <c r="FTR5" s="18">
        <f ca="1">OFFSET('表九（录入表）'!$C$6,COLUMN(内置数据!CW$2),2)</f>
        <v>0</v>
      </c>
      <c r="FTS5" s="18">
        <f ca="1">OFFSET('表九（录入表）'!$C$6,COLUMN(内置数据!CX$2),2)</f>
        <v>0</v>
      </c>
      <c r="FTT5" s="18">
        <f ca="1">OFFSET('表九（录入表）'!$C$6,COLUMN(内置数据!CY$2),2)</f>
        <v>0</v>
      </c>
      <c r="FTU5" s="18">
        <f ca="1">OFFSET('表九（录入表）'!$C$6,COLUMN(内置数据!CZ$2),2)</f>
        <v>0</v>
      </c>
      <c r="FTV5" s="18">
        <f ca="1">OFFSET('表九（录入表）'!$C$6,COLUMN(内置数据!DA$2),2)</f>
        <v>0</v>
      </c>
      <c r="FTW5" s="18">
        <f ca="1">OFFSET('表九（录入表）'!$C$6,COLUMN(内置数据!DB$2),2)</f>
        <v>0</v>
      </c>
      <c r="FTX5" s="18">
        <f ca="1">OFFSET('表九（录入表）'!$C$6,COLUMN(内置数据!DC$2),2)</f>
        <v>0</v>
      </c>
      <c r="FTY5" s="18">
        <f ca="1">OFFSET('表九（录入表）'!$C$6,COLUMN(内置数据!DD$2),2)</f>
        <v>0</v>
      </c>
      <c r="FTZ5" s="18">
        <f ca="1">OFFSET('表九（录入表）'!$C$6,COLUMN(内置数据!DE$2),2)</f>
        <v>0</v>
      </c>
      <c r="FUA5" s="18">
        <f ca="1">OFFSET('表九（录入表）'!$C$6,COLUMN(内置数据!DF$2),2)</f>
        <v>0</v>
      </c>
      <c r="FUB5" s="18">
        <f ca="1">OFFSET('表九（录入表）'!$C$6,COLUMN(内置数据!DG$2),2)</f>
        <v>0</v>
      </c>
      <c r="FUC5" s="18">
        <f ca="1">OFFSET('表九（录入表）'!$C$6,COLUMN(内置数据!DH$2),2)</f>
        <v>0</v>
      </c>
      <c r="FUD5" s="18">
        <f ca="1">OFFSET('表九（录入表）'!$C$6,COLUMN(内置数据!DI$2),2)</f>
        <v>0</v>
      </c>
      <c r="FUE5" s="18">
        <f ca="1">OFFSET('表九（录入表）'!$C$6,COLUMN(内置数据!DJ$2),2)</f>
        <v>0</v>
      </c>
      <c r="FUF5" s="18">
        <f ca="1">OFFSET('表九（录入表）'!$C$6,COLUMN(内置数据!DK$2),2)</f>
        <v>0</v>
      </c>
      <c r="FUG5" s="18">
        <f ca="1">OFFSET('表九（录入表）'!$C$6,COLUMN(内置数据!DL$2),2)</f>
        <v>813</v>
      </c>
      <c r="FUH5" s="18">
        <f ca="1">OFFSET('表九（录入表）'!$C$6,COLUMN(内置数据!DM$2),2)</f>
        <v>771</v>
      </c>
      <c r="FUI5" s="18">
        <f ca="1">OFFSET('表九（录入表）'!$C$6,COLUMN(内置数据!DN$2),2)</f>
        <v>450</v>
      </c>
      <c r="FUJ5" s="18">
        <f ca="1">OFFSET('表九（录入表）'!$C$6,COLUMN(内置数据!DO$2),2)</f>
        <v>350</v>
      </c>
      <c r="FUK5" s="18">
        <f ca="1">OFFSET('表九（录入表）'!$C$6,COLUMN(内置数据!DP$2),2)</f>
        <v>3190</v>
      </c>
      <c r="FUL5" s="18">
        <f ca="1">OFFSET('表九（录入表）'!$C$6,COLUMN(内置数据!DQ$2),2)</f>
        <v>0</v>
      </c>
      <c r="FUM5" s="18">
        <f ca="1">OFFSET('表九（录入表）'!$C$6,COLUMN(内置数据!DR$2),2)</f>
        <v>0</v>
      </c>
      <c r="FUN5" s="18">
        <f ca="1">OFFSET('表九（录入表）'!$C$6,COLUMN(内置数据!DS$2),2)</f>
        <v>0</v>
      </c>
      <c r="FUO5" s="18">
        <f ca="1">OFFSET('表九（录入表）'!$C$6,COLUMN(内置数据!DT$2),2)</f>
        <v>0</v>
      </c>
      <c r="FUP5" s="18">
        <f ca="1">OFFSET('表九（录入表）'!$C$6,COLUMN(内置数据!DU$2),2)</f>
        <v>0</v>
      </c>
      <c r="FUQ5" s="18">
        <f ca="1">OFFSET('表九（录入表）'!$C$6,COLUMN(内置数据!DV$2),2)</f>
        <v>0</v>
      </c>
      <c r="FUR5" s="18">
        <f ca="1">OFFSET('表九（录入表）'!$C$6,COLUMN(内置数据!DW$2),2)</f>
        <v>0</v>
      </c>
      <c r="FUS5" s="18">
        <f ca="1">OFFSET('表九（录入表）'!$C$6,COLUMN(内置数据!DX$2),2)</f>
        <v>0</v>
      </c>
      <c r="FUT5" s="18">
        <f ca="1">OFFSET('表九（录入表）'!$C$6,COLUMN(内置数据!DY$2),2)</f>
        <v>0</v>
      </c>
      <c r="FUU5" s="18">
        <f ca="1">OFFSET('表九（录入表）'!$C$6,COLUMN(内置数据!DZ$2),2)</f>
        <v>0</v>
      </c>
      <c r="FUV5" s="18">
        <f ca="1">OFFSET('表九（录入表）'!$C$6,COLUMN(内置数据!EA$2),2)</f>
        <v>0</v>
      </c>
      <c r="FUW5" s="18">
        <f ca="1">OFFSET('表九（录入表）'!$C$6,COLUMN(内置数据!EB$2),2)</f>
        <v>0</v>
      </c>
      <c r="FUX5" s="18">
        <f ca="1">OFFSET('表九（录入表）'!$C$6,COLUMN(内置数据!EC$2),2)</f>
        <v>0</v>
      </c>
      <c r="FUY5" s="18">
        <f ca="1">OFFSET('表九（录入表）'!$C$6,COLUMN(内置数据!ED$2),2)</f>
        <v>0</v>
      </c>
      <c r="FUZ5" s="18">
        <f ca="1">OFFSET('表九（录入表）'!$C$6,COLUMN(内置数据!EE$2),2)</f>
        <v>0</v>
      </c>
      <c r="FVA5" s="18">
        <f ca="1">OFFSET('表九（录入表）'!$C$6,COLUMN(内置数据!EF$2),2)</f>
        <v>0</v>
      </c>
      <c r="FVB5" s="18">
        <f ca="1">OFFSET('表九（录入表）'!$C$6,COLUMN(内置数据!EG$2),2)</f>
        <v>0</v>
      </c>
      <c r="FVC5" s="18">
        <f ca="1">OFFSET('表九（录入表）'!$C$6,COLUMN(内置数据!EH$2),2)</f>
        <v>0</v>
      </c>
      <c r="FVD5" s="18">
        <f ca="1">OFFSET('表九（录入表）'!$C$6,COLUMN(内置数据!EI$2),2)</f>
        <v>0</v>
      </c>
      <c r="FVE5" s="18">
        <f ca="1">OFFSET('表九（录入表）'!$C$6,COLUMN(内置数据!EJ$2),2)</f>
        <v>0</v>
      </c>
      <c r="FVF5" s="18">
        <f ca="1">OFFSET('表九（录入表）'!$C$6,COLUMN(内置数据!EK$2),2)</f>
        <v>0</v>
      </c>
      <c r="FVG5" s="18">
        <f ca="1">OFFSET('表九（录入表）'!$C$6,COLUMN(内置数据!EL$2),2)</f>
        <v>4000</v>
      </c>
      <c r="FVH5" s="18">
        <f ca="1">OFFSET('表九（录入表）'!$C$6,COLUMN(内置数据!EM$2),2)</f>
        <v>0</v>
      </c>
      <c r="FVI5" s="18">
        <f ca="1">OFFSET('表九（录入表）'!$C$6,COLUMN(内置数据!EN$2),2)</f>
        <v>0</v>
      </c>
      <c r="FVJ5" s="18">
        <f ca="1">OFFSET('表九（录入表）'!$C$6,COLUMN(内置数据!EO$2),2)</f>
        <v>0</v>
      </c>
      <c r="FVK5" s="18">
        <f ca="1">OFFSET('表九（录入表）'!$C$6,COLUMN(内置数据!EP$2),2)</f>
        <v>0</v>
      </c>
      <c r="FVL5" s="18">
        <f ca="1">OFFSET('表九（录入表）'!$C$6,COLUMN(内置数据!EQ$2),2)</f>
        <v>0</v>
      </c>
      <c r="FVM5" s="18">
        <f ca="1">OFFSET('表九（录入表）'!$C$6,COLUMN(内置数据!ER$2),2)</f>
        <v>0</v>
      </c>
      <c r="FVN5" s="18">
        <f ca="1">OFFSET('表九（录入表）'!$C$6,COLUMN(内置数据!ES$2),2)</f>
        <v>0</v>
      </c>
      <c r="FVO5" s="18">
        <f ca="1">OFFSET('表九（录入表）'!$C$6,COLUMN(内置数据!ET$2),2)</f>
        <v>0</v>
      </c>
      <c r="FVP5" s="18">
        <f ca="1">OFFSET('表九（录入表）'!$C$6,COLUMN(内置数据!EU$2),2)</f>
        <v>0</v>
      </c>
      <c r="FVQ5" s="18">
        <f ca="1">OFFSET('表九（录入表）'!$C$6,COLUMN(内置数据!EV$2),2)</f>
        <v>0</v>
      </c>
      <c r="FVR5" s="18">
        <f ca="1">OFFSET('表九（录入表）'!$C$6,COLUMN(内置数据!EW$2),2)</f>
        <v>0</v>
      </c>
      <c r="FVS5" s="18">
        <f ca="1">OFFSET('表九（录入表）'!$C$6,COLUMN(内置数据!EX$2),2)</f>
        <v>0</v>
      </c>
      <c r="FVT5" s="18">
        <f ca="1">OFFSET('表九（录入表）'!$C$6,COLUMN(内置数据!EY$2),2)</f>
        <v>0</v>
      </c>
      <c r="FVU5" s="18">
        <f ca="1">OFFSET('表九（录入表）'!$C$6,COLUMN(内置数据!EZ$2),2)</f>
        <v>0</v>
      </c>
      <c r="FVV5" s="18">
        <f ca="1">OFFSET('表九（录入表）'!$C$6,COLUMN(内置数据!FA$2),2)</f>
        <v>0</v>
      </c>
      <c r="FVW5" s="18">
        <f ca="1">OFFSET('表九（录入表）'!$C$6,COLUMN(内置数据!FB$2),2)</f>
        <v>0</v>
      </c>
      <c r="FVX5" s="18">
        <f ca="1">OFFSET('表九（录入表）'!$C$6,COLUMN(内置数据!FC$2),2)</f>
        <v>0</v>
      </c>
      <c r="FVY5" s="18">
        <f ca="1">OFFSET('表九（录入表）'!$C$6,COLUMN(内置数据!FD$2),2)</f>
        <v>0</v>
      </c>
      <c r="FVZ5" s="18">
        <f ca="1">OFFSET('表九（录入表）'!$C$6,COLUMN(内置数据!FE$2),2)</f>
        <v>0</v>
      </c>
      <c r="FWA5" s="18">
        <f ca="1">OFFSET('表九（录入表）'!$C$6,COLUMN(内置数据!FF$2),2)</f>
        <v>0</v>
      </c>
      <c r="FWB5" s="18">
        <f ca="1">OFFSET('表九（录入表）'!$C$6,COLUMN(内置数据!FG$2),2)</f>
        <v>15200</v>
      </c>
      <c r="FWC5" s="18">
        <f ca="1">OFFSET('表九（录入表）'!$C$6,COLUMN(内置数据!FH$2),2)</f>
        <v>2792</v>
      </c>
      <c r="FWD5" s="18">
        <f ca="1">OFFSET('表九（录入表）'!$C$6,COLUMN(内置数据!FI$2),2)</f>
        <v>0</v>
      </c>
      <c r="FWE5" s="18">
        <f ca="1">OFFSET('表九（录入表）'!$C$6,COLUMN(内置数据!FJ$2),2)</f>
        <v>6</v>
      </c>
      <c r="FWF5" s="18">
        <f ca="1">OFFSET('表九（录入表）'!$C$6,COLUMN(内置数据!FK$2),2)</f>
        <v>12</v>
      </c>
      <c r="FWG5" s="18">
        <f ca="1">OFFSET('表九（录入表）'!$C$6,COLUMN(内置数据!FL$2),2)</f>
        <v>0</v>
      </c>
      <c r="FWH5" s="18">
        <f ca="1">OFFSET('表九（录入表）'!$C$6,COLUMN(内置数据!FM$2),2)</f>
        <v>0</v>
      </c>
      <c r="FWI5" s="18">
        <f ca="1">OFFSET('表九（录入表）'!$C$6,COLUMN(内置数据!FN$2),2)</f>
        <v>0</v>
      </c>
      <c r="FWJ5" s="18">
        <f ca="1">OFFSET('表九（录入表）'!$C$6,COLUMN(内置数据!FO$2),2)</f>
        <v>0</v>
      </c>
      <c r="FWK5" s="18">
        <f ca="1">OFFSET('表九（录入表）'!$C$6,COLUMN(内置数据!FP$2),2)</f>
        <v>0</v>
      </c>
      <c r="FWL5" s="18">
        <f ca="1">OFFSET('表九（录入表）'!$C$6,COLUMN(内置数据!FQ$2),2)</f>
        <v>0</v>
      </c>
      <c r="FWM5" s="18">
        <f ca="1">OFFSET('表九（录入表）'!$C$6,COLUMN(内置数据!FR$2),2)</f>
        <v>0</v>
      </c>
      <c r="FWN5" s="18">
        <f ca="1">OFFSET('表九（录入表）'!$C$6,COLUMN(内置数据!FS$2),2)</f>
        <v>0</v>
      </c>
      <c r="FWO5" s="18">
        <f ca="1">OFFSET('表九（录入表）'!$C$6,COLUMN(内置数据!FT$2),2)</f>
        <v>0</v>
      </c>
      <c r="FWP5" s="18">
        <f ca="1">OFFSET('表九（录入表）'!$C$6,COLUMN(内置数据!FU$2),2)</f>
        <v>0</v>
      </c>
      <c r="FWQ5" s="18">
        <f ca="1">OFFSET('表九（录入表）'!$C$6,COLUMN(内置数据!FV$2),2)</f>
        <v>0</v>
      </c>
      <c r="FWR5" s="18">
        <f ca="1">OFFSET('表九（录入表）'!$C$6,COLUMN(内置数据!FW$2),2)</f>
        <v>0</v>
      </c>
      <c r="FWS5" s="18">
        <f ca="1">OFFSET('表九（录入表）'!$C$6,COLUMN(内置数据!FX$2),2)</f>
        <v>0</v>
      </c>
      <c r="FWT5" s="18">
        <f ca="1">OFFSET('表九（录入表）'!$C$6,COLUMN(内置数据!FY$2),2)</f>
        <v>0</v>
      </c>
      <c r="FWU5" s="18">
        <f ca="1">OFFSET('表九（录入表）'!$C$6,COLUMN(内置数据!FZ$2),2)</f>
        <v>0</v>
      </c>
      <c r="FWV5" s="18">
        <f ca="1">OFFSET('表九（录入表）'!$C$6,COLUMN(内置数据!GA$2),2)</f>
        <v>0</v>
      </c>
      <c r="FWW5" s="18">
        <f ca="1">OFFSET('表九（录入表）'!$C$6,COLUMN(内置数据!GB$2),2)</f>
        <v>365</v>
      </c>
      <c r="FWX5" s="18">
        <f ca="1">OFFSET('表九（录入表）'!$C$6,COLUMN(内置数据!GC$2),2)</f>
        <v>41</v>
      </c>
      <c r="FWY5" s="18">
        <f ca="1">OFFSET('表九（录入表）'!$C$6,COLUMN(内置数据!GD$2),2)</f>
        <v>148</v>
      </c>
      <c r="FWZ5" s="18">
        <f ca="1">OFFSET('表九（录入表）'!$C$6,COLUMN(内置数据!GE$2),2)</f>
        <v>245</v>
      </c>
      <c r="FXA5" s="18">
        <f ca="1">OFFSET('表九（录入表）'!$C$6,COLUMN(内置数据!GF$2),2)</f>
        <v>276</v>
      </c>
      <c r="FXB5" s="18">
        <f ca="1">OFFSET('表九（录入表）'!$C$6,COLUMN(内置数据!GG$2),2)</f>
        <v>0</v>
      </c>
      <c r="FXC5" s="18">
        <f ca="1">OFFSET('表九（录入表）'!$C$6,COLUMN(内置数据!GH$2),2)</f>
        <v>0</v>
      </c>
      <c r="FXD5" s="18">
        <f ca="1">OFFSET('表九（录入表）'!$C$6,COLUMN(内置数据!GI$2),2)</f>
        <v>0</v>
      </c>
      <c r="FXE5" s="18">
        <f ca="1">OFFSET('表九（录入表）'!$C$6,COLUMN(内置数据!GJ$2),2)</f>
        <v>0</v>
      </c>
      <c r="FXF5" s="18">
        <f ca="1">OFFSET('表九（录入表）'!$C$6,COLUMN(内置数据!GK$2),2)</f>
        <v>0</v>
      </c>
      <c r="FXG5" s="18">
        <f ca="1">OFFSET('表九（录入表）'!$C$6,COLUMN(内置数据!GL$2),2)</f>
        <v>0</v>
      </c>
      <c r="FXH5" s="18">
        <f ca="1">OFFSET('表九（录入表）'!$C$6,COLUMN(内置数据!GM$2),2)</f>
        <v>0</v>
      </c>
      <c r="FXI5" s="18">
        <f ca="1">OFFSET('表九（录入表）'!$C$6,COLUMN(内置数据!GN$2),2)</f>
        <v>0</v>
      </c>
      <c r="FXJ5" s="18">
        <f ca="1">OFFSET('表九（录入表）'!$C$6,COLUMN(内置数据!GO$2),2)</f>
        <v>0</v>
      </c>
      <c r="FXK5" s="18">
        <f ca="1">OFFSET('表九（录入表）'!$C$6,COLUMN(内置数据!GP$2),2)</f>
        <v>0</v>
      </c>
      <c r="FXL5" s="18">
        <f ca="1">OFFSET('表九（录入表）'!$C$6,COLUMN(内置数据!GQ$2),2)</f>
        <v>0</v>
      </c>
      <c r="FXM5" s="18">
        <f ca="1">OFFSET('表九（录入表）'!$C$6,COLUMN(内置数据!GR$2),2)</f>
        <v>0</v>
      </c>
      <c r="FXN5" s="18">
        <f ca="1">OFFSET('表九（录入表）'!$C$6,COLUMN(内置数据!GS$2),2)</f>
        <v>0</v>
      </c>
      <c r="FXO5" s="18">
        <f ca="1">OFFSET('表九（录入表）'!$C$6,COLUMN(内置数据!GT$2),2)</f>
        <v>0</v>
      </c>
      <c r="FXP5" s="18">
        <f ca="1">OFFSET('表九（录入表）'!$C$6,COLUMN(内置数据!GU$2),2)</f>
        <v>0</v>
      </c>
      <c r="FXQ5" s="18">
        <f ca="1">OFFSET('表九（录入表）'!$C$6,COLUMN(内置数据!GV$2),2)</f>
        <v>0</v>
      </c>
      <c r="FXR5" s="18">
        <f ca="1">OFFSET('表九（录入表）'!$C$6,COLUMN(内置数据!GW$2),2)</f>
        <v>0</v>
      </c>
      <c r="FXS5" s="18">
        <f ca="1">OFFSET('表九（录入表）'!$C$6,COLUMN(内置数据!GX$2),2)</f>
        <v>0</v>
      </c>
      <c r="FXT5" s="18">
        <f ca="1">OFFSET('表九（录入表）'!$C$6,COLUMN(内置数据!GY$2),2)</f>
        <v>0</v>
      </c>
      <c r="FXU5" s="18">
        <f ca="1">OFFSET('表九（录入表）'!$C$6,COLUMN(内置数据!GZ$2),2)</f>
        <v>0</v>
      </c>
      <c r="FXV5" s="18">
        <f ca="1">OFFSET('表九（录入表）'!$C$6,COLUMN(内置数据!HA$2),2)</f>
        <v>0</v>
      </c>
      <c r="FXW5" s="18">
        <f ca="1">OFFSET('表九（录入表）'!$C$6,COLUMN(内置数据!HB$2),2)</f>
        <v>0</v>
      </c>
      <c r="FXX5" s="18">
        <f ca="1">OFFSET('表九（录入表）'!$C$6,COLUMN(内置数据!HC$2),2)</f>
        <v>0</v>
      </c>
      <c r="FXY5" s="18">
        <f ca="1">OFFSET('表九（录入表）'!$C$6,COLUMN(内置数据!HD$2),2)</f>
        <v>0</v>
      </c>
      <c r="FXZ5" s="18">
        <f ca="1">OFFSET('表九（录入表）'!$C$6,COLUMN(内置数据!HE$2),2)</f>
        <v>0</v>
      </c>
      <c r="FYA5" s="18">
        <f ca="1">OFFSET('表九（录入表）'!$C$6,COLUMN(内置数据!HF$2),2)</f>
        <v>0</v>
      </c>
      <c r="FYB5" s="18">
        <f ca="1">OFFSET('表九（录入表）'!$C$6,COLUMN(内置数据!HG$2),2)</f>
        <v>0</v>
      </c>
      <c r="FYC5" s="18">
        <f ca="1">OFFSET('表九（录入表）'!$C$6,COLUMN(内置数据!HH$2),2)</f>
        <v>0</v>
      </c>
      <c r="FYD5" s="18">
        <f ca="1">OFFSET('表九（录入表）'!$C$6,COLUMN(内置数据!HI$2),2)</f>
        <v>0</v>
      </c>
      <c r="FYE5" s="18">
        <f ca="1">OFFSET('表九（录入表）'!$C$6,COLUMN(内置数据!HJ$2),2)</f>
        <v>0</v>
      </c>
      <c r="FYF5" s="18">
        <f ca="1">OFFSET('表九（录入表）'!$C$6,COLUMN(内置数据!HK$2),2)</f>
        <v>0</v>
      </c>
      <c r="FYG5" s="18">
        <f ca="1">OFFSET('表九（录入表）'!$C$6,COLUMN(内置数据!HL$2),2)</f>
        <v>0</v>
      </c>
      <c r="FYH5" s="18">
        <f ca="1">OFFSET('表九（录入表）'!$C$6,COLUMN(内置数据!HM$2),2)</f>
        <v>0</v>
      </c>
      <c r="FYI5" s="18">
        <f ca="1">OFFSET('表九（录入表）'!$C$6,COLUMN(内置数据!HN$2),2)</f>
        <v>0</v>
      </c>
      <c r="FYJ5" s="18">
        <f ca="1">OFFSET('表九（录入表）'!$C$6,COLUMN(内置数据!HO$2),2)</f>
        <v>0</v>
      </c>
      <c r="FYK5" s="18">
        <f ca="1">OFFSET('表九（录入表）'!$C$6,COLUMN(内置数据!HP$2),2)</f>
        <v>0</v>
      </c>
      <c r="FYL5" s="18">
        <f ca="1">OFFSET('表九（录入表）'!$C$6,COLUMN(内置数据!HQ$2),2)</f>
        <v>0</v>
      </c>
      <c r="FYM5" s="18">
        <f ca="1">OFFSET('表九（录入表）'!$C$6,COLUMN(内置数据!HR$2),2)</f>
        <v>0</v>
      </c>
      <c r="FYN5" s="18">
        <f ca="1">OFFSET('表九（录入表）'!$C$6,COLUMN(内置数据!HS$2),2)</f>
        <v>0</v>
      </c>
      <c r="FYO5" s="18">
        <f ca="1">OFFSET('表九（录入表）'!$C$6,COLUMN(内置数据!HT$2),2)</f>
        <v>0</v>
      </c>
      <c r="FYP5" s="18">
        <f ca="1">OFFSET('表九（录入表）'!$C$6,COLUMN(内置数据!HU$2),2)</f>
        <v>0</v>
      </c>
      <c r="FYQ5" s="18">
        <f ca="1">OFFSET('表九（录入表）'!$C$6,COLUMN(内置数据!HV$2),2)</f>
        <v>0</v>
      </c>
      <c r="FYR5" s="18">
        <f ca="1">OFFSET('表九（录入表）'!$C$6,COLUMN(内置数据!HW$2),2)</f>
        <v>0</v>
      </c>
      <c r="FYS5" s="18">
        <f ca="1">OFFSET('表九（录入表）'!$C$6,COLUMN(内置数据!HX$2),2)</f>
        <v>0</v>
      </c>
      <c r="FYT5" s="18">
        <f ca="1">OFFSET('表九（录入表）'!$C$6,COLUMN(内置数据!HY$2),2)</f>
        <v>0</v>
      </c>
      <c r="FYU5" s="18">
        <f ca="1">OFFSET('表九（录入表）'!$C$6,COLUMN(内置数据!HZ$2),2)</f>
        <v>0</v>
      </c>
      <c r="FYV5" s="18">
        <f ca="1">OFFSET('表九（录入表）'!$C$6,COLUMN(内置数据!IA$2),2)</f>
        <v>0</v>
      </c>
      <c r="FYW5" s="18">
        <f ca="1">OFFSET('表九（录入表）'!$C$6,COLUMN(内置数据!IB$2),2)</f>
        <v>0</v>
      </c>
      <c r="FYX5" s="18">
        <f ca="1">OFFSET('表九（录入表）'!$C$6,COLUMN(内置数据!IC$2),2)</f>
        <v>0</v>
      </c>
      <c r="FYY5" s="18">
        <f ca="1">OFFSET('表九（录入表）'!$C$6,COLUMN(内置数据!ID$2),2)</f>
        <v>0</v>
      </c>
      <c r="FYZ5" s="18">
        <f ca="1">OFFSET('表九（录入表）'!$C$6,COLUMN(内置数据!IE$2),2)</f>
        <v>0</v>
      </c>
      <c r="FZA5" s="18">
        <f ca="1">OFFSET('表九（录入表）'!$C$6,COLUMN(内置数据!IF$2),2)</f>
        <v>0</v>
      </c>
      <c r="FZB5" s="18">
        <f ca="1">OFFSET('表九（录入表）'!$C$6,COLUMN(内置数据!IG$2),2)</f>
        <v>0</v>
      </c>
      <c r="FZC5" s="18">
        <f ca="1">OFFSET('表九（录入表）'!$C$6,COLUMN(内置数据!IH$2),2)</f>
        <v>0</v>
      </c>
      <c r="FZD5" s="18">
        <f ca="1">OFFSET('表九（录入表）'!$C$6,COLUMN(内置数据!II$2),2)</f>
        <v>0</v>
      </c>
      <c r="FZE5" s="18">
        <f ca="1">OFFSET('表九（录入表）'!$C$6,COLUMN(内置数据!IJ$2),2)</f>
        <v>0</v>
      </c>
      <c r="FZF5" s="18">
        <f ca="1">OFFSET('表九（录入表）'!$C$6,COLUMN(内置数据!IK$2),2)</f>
        <v>0</v>
      </c>
      <c r="FZG5" s="18">
        <f ca="1">OFFSET('表九（录入表）'!$C$6,COLUMN(内置数据!IL$2),2)</f>
        <v>0</v>
      </c>
      <c r="FZH5" s="18">
        <f ca="1">OFFSET('表九（录入表）'!$C$6,COLUMN(内置数据!IM$2),2)</f>
        <v>0</v>
      </c>
      <c r="FZI5" s="18">
        <f ca="1">OFFSET('表九（录入表）'!$C$6,COLUMN(内置数据!IN$2),2)</f>
        <v>0</v>
      </c>
      <c r="FZJ5" s="18">
        <f ca="1">OFFSET('表九（录入表）'!$C$6,COLUMN(内置数据!IO$2),2)</f>
        <v>0</v>
      </c>
      <c r="FZK5" s="18">
        <f ca="1">OFFSET('表九（录入表）'!$C$6,COLUMN(内置数据!IP$2),2)</f>
        <v>0</v>
      </c>
      <c r="FZL5" s="18">
        <f ca="1">OFFSET('表九（录入表）'!$C$6,COLUMN(内置数据!IQ$2),2)</f>
        <v>0</v>
      </c>
      <c r="FZM5" s="18">
        <f ca="1">OFFSET('表九（录入表）'!$C$6,COLUMN(内置数据!IR$2),2)</f>
        <v>0</v>
      </c>
      <c r="FZN5" s="18">
        <f ca="1">OFFSET('表九（录入表）'!$C$6,COLUMN(内置数据!IS$2),2)</f>
        <v>0</v>
      </c>
      <c r="FZO5" s="18">
        <f ca="1">OFFSET('表九（录入表）'!$C$6,COLUMN(内置数据!IT$2),2)</f>
        <v>0</v>
      </c>
      <c r="FZP5" s="18">
        <f ca="1">OFFSET('表九（录入表）'!$C$6,COLUMN(内置数据!IU$2),2)</f>
        <v>69800</v>
      </c>
      <c r="FZQ5" s="18">
        <f ca="1">OFFSET('表九（录入表）'!$C$6,COLUMN(内置数据!IV$2),2)</f>
        <v>0</v>
      </c>
      <c r="FZR5" s="18">
        <f ca="1">OFFSET('表九（录入表）'!$C$6,COLUMN(内置数据!IW$2),2)</f>
        <v>0</v>
      </c>
      <c r="FZS5" s="18">
        <f ca="1">OFFSET('表九（录入表）'!$C$6,COLUMN(内置数据!IX$2),2)</f>
        <v>0</v>
      </c>
      <c r="FZT5" s="18">
        <f ca="1">OFFSET('表九（录入表）'!$C$6,COLUMN(内置数据!IY$2),2)</f>
        <v>0</v>
      </c>
      <c r="FZU5" s="18">
        <f ca="1">OFFSET('表九（录入表）'!$C$6,COLUMN(内置数据!IZ$2),2)</f>
        <v>0</v>
      </c>
      <c r="FZV5" s="18">
        <f ca="1">OFFSET('表九（录入表）'!$C$6,COLUMN(内置数据!JA$2),2)</f>
        <v>0</v>
      </c>
      <c r="FZW5" s="18">
        <f ca="1">OFFSET('表九（录入表）'!$C$6,COLUMN(内置数据!JB$2),2)</f>
        <v>0</v>
      </c>
      <c r="FZX5" s="18">
        <f ca="1">OFFSET('表九（录入表）'!$C$6,COLUMN(内置数据!JC$2),2)</f>
        <v>0</v>
      </c>
      <c r="FZY5" s="18">
        <f ca="1">OFFSET('表九（录入表）'!$C$6,COLUMN(内置数据!JD$2),2)</f>
        <v>0</v>
      </c>
      <c r="FZZ5" s="18">
        <f ca="1">OFFSET('表九（录入表）'!$C$6,COLUMN(内置数据!JE$2),2)</f>
        <v>0</v>
      </c>
      <c r="GAA5" s="18">
        <f ca="1">OFFSET('表九（录入表）'!$C$6,COLUMN(内置数据!JF$2),2)</f>
        <v>0</v>
      </c>
      <c r="GAB5" s="18">
        <f ca="1">OFFSET('表九（录入表）'!$C$6,COLUMN(内置数据!JG$2),2)</f>
        <v>0</v>
      </c>
      <c r="GAC5" s="18">
        <f ca="1">OFFSET('表九（录入表）'!$C$6,COLUMN(内置数据!JH$2),2)</f>
        <v>1003</v>
      </c>
      <c r="GAD5" s="18">
        <f ca="1">OFFSET('表九（录入表）'!$C$6,COLUMN(内置数据!JI$2),2)</f>
        <v>783</v>
      </c>
      <c r="GAE5" s="18">
        <f ca="1">OFFSET('表九（录入表）'!$C$6,COLUMN(内置数据!JJ$2),2)</f>
        <v>0</v>
      </c>
      <c r="GAF5" s="18">
        <f ca="1">OFFSET('表九（录入表）'!$C$6,COLUMN(内置数据!JK$2),2)</f>
        <v>0</v>
      </c>
      <c r="GAG5" s="18">
        <f ca="1">OFFSET('表九（录入表）'!$C$6,COLUMN(内置数据!JL$2),2)</f>
        <v>151</v>
      </c>
      <c r="GAH5" s="18">
        <f ca="1">OFFSET('表九（录入表）'!$C$6,COLUMN(内置数据!JM$2),2)</f>
        <v>0</v>
      </c>
      <c r="GAI5" s="18">
        <f ca="1">OFFSET('表九（录入表）'!$C$6,COLUMN(内置数据!JN$2),2)</f>
        <v>0</v>
      </c>
      <c r="GAJ5" s="18">
        <f ca="1">OFFSET('表九（录入表）'!$C$6,COLUMN(内置数据!JO$2),2)</f>
        <v>0</v>
      </c>
      <c r="GAK5" s="18">
        <f ca="1">OFFSET('表九（录入表）'!$C$6,COLUMN(内置数据!JP$2),2)</f>
        <v>0</v>
      </c>
      <c r="GAL5" s="18">
        <f ca="1">OFFSET('表九（录入表）'!$C$6,COLUMN(内置数据!JQ$2),2)</f>
        <v>8</v>
      </c>
      <c r="GAM5" s="18">
        <f ca="1">OFFSET('表九（录入表）'!$C$6,COLUMN(内置数据!JR$2),2)</f>
        <v>0</v>
      </c>
      <c r="GAN5" s="18">
        <f ca="1">OFFSET('表九（录入表）'!$C$6,COLUMN(内置数据!JS$2),2)</f>
        <v>0</v>
      </c>
      <c r="GAO5" s="18">
        <f ca="1">OFFSET('表九（录入表）'!$C$6,COLUMN(内置数据!JT$2),2)</f>
        <v>0</v>
      </c>
      <c r="GAP5" s="18">
        <f ca="1">OFFSET('表九（录入表）'!$C$6,COLUMN(内置数据!JU$2),2)</f>
        <v>930</v>
      </c>
      <c r="GAQ5" s="18">
        <f ca="1">OFFSET('表九（录入表）'!$C$6,COLUMN(内置数据!JV$2),2)</f>
        <v>0</v>
      </c>
      <c r="GAR5" s="18">
        <f ca="1">OFFSET('表九（录入表）'!$C$6,COLUMN(内置数据!JW$2),2)</f>
        <v>0</v>
      </c>
      <c r="GAS5" s="18">
        <f ca="1">OFFSET('表九（录入表）'!$C$6,COLUMN(内置数据!JX$2),2)</f>
        <v>0</v>
      </c>
      <c r="GAT5" s="18">
        <f ca="1">OFFSET('表九（录入表）'!$C$6,COLUMN(内置数据!JY$2),2)</f>
        <v>0</v>
      </c>
      <c r="GAU5" s="18">
        <f ca="1">OFFSET('表九（录入表）'!$C$6,COLUMN(内置数据!JZ$2),2)</f>
        <v>0</v>
      </c>
      <c r="GAV5" s="18">
        <f ca="1">OFFSET('表九（录入表）'!$C$6,COLUMN(内置数据!KA$2),2)</f>
        <v>0</v>
      </c>
      <c r="GAW5" s="18">
        <f ca="1">OFFSET('表九（录入表）'!$C$6,COLUMN(内置数据!KB$2),2)</f>
        <v>0</v>
      </c>
      <c r="GAX5" s="18">
        <f ca="1">OFFSET('表九（录入表）'!$C$6,COLUMN(内置数据!KC$2),2)</f>
        <v>0</v>
      </c>
      <c r="GAY5" s="18">
        <f ca="1">OFFSET('表九（录入表）'!$C$6,COLUMN(内置数据!KD$2),2)</f>
        <v>0</v>
      </c>
      <c r="GAZ5" s="18">
        <f ca="1">OFFSET('表九（录入表）'!$C$6,COLUMN(内置数据!KE$2),2)</f>
        <v>70</v>
      </c>
      <c r="GBA5" s="18">
        <f ca="1">OFFSET('表九（录入表）'!$C$6,COLUMN(内置数据!KF$2),2)</f>
        <v>14074</v>
      </c>
      <c r="GBB5" s="18">
        <f ca="1">OFFSET('表九（录入表）'!$C$6,COLUMN(内置数据!KG$2),2)</f>
        <v>0</v>
      </c>
      <c r="GBC5" s="18">
        <f ca="1">OFFSET('表九（录入表）'!$C$6,COLUMN(内置数据!KH$2),2)</f>
        <v>0</v>
      </c>
      <c r="GBD5" s="18">
        <f ca="1">OFFSET('表九（录入表）'!$C$6,COLUMN(内置数据!KI$2),2)</f>
        <v>0</v>
      </c>
      <c r="GBE5" s="18">
        <f ca="1">OFFSET('表九（录入表）'!$C$6,COLUMN(内置数据!KJ$2),2)</f>
        <v>0</v>
      </c>
      <c r="GBF5" s="18">
        <f ca="1">OFFSET('表九（录入表）'!$C$6,COLUMN(内置数据!KK$2),2)</f>
        <v>0</v>
      </c>
      <c r="GBG5" s="18">
        <f ca="1">OFFSET('表九（录入表）'!$C$6,COLUMN(内置数据!KL$2),2)</f>
        <v>0</v>
      </c>
      <c r="GBH5" s="18">
        <f ca="1">OFFSET('表九（录入表）'!$C$6,COLUMN(内置数据!KM$2),2)</f>
        <v>0</v>
      </c>
      <c r="GBI5" s="18">
        <f ca="1">OFFSET('表九（录入表）'!$C$6,COLUMN(内置数据!KN$2),2)</f>
        <v>0</v>
      </c>
      <c r="GBJ5" s="18">
        <f ca="1">OFFSET('表九（录入表）'!$C$6,COLUMN(内置数据!KO$2),2)</f>
        <v>0</v>
      </c>
      <c r="GBK5" s="18">
        <f ca="1">OFFSET('表九（录入表）'!$C$6,COLUMN(内置数据!KP$2),2)</f>
        <v>0</v>
      </c>
      <c r="GBL5" s="18">
        <f ca="1">OFFSET('表九（录入表）'!$C$6,COLUMN(内置数据!KQ$2),2)</f>
        <v>0</v>
      </c>
      <c r="GBM5" s="18">
        <f ca="1">OFFSET('表九（录入表）'!$C$6,COLUMN(内置数据!KR$2),2)</f>
        <v>0</v>
      </c>
      <c r="GBN5" s="18">
        <f ca="1">OFFSET('表九（录入表）'!$C$6,COLUMN(内置数据!KS$2),2)</f>
        <v>0</v>
      </c>
      <c r="GBO5" s="18">
        <f ca="1">OFFSET('表九（录入表）'!$C$6,COLUMN(内置数据!KT$2),2)</f>
        <v>0</v>
      </c>
      <c r="GBP5" s="18">
        <f ca="1">OFFSET('表九（录入表）'!$C$6,COLUMN(内置数据!KU$2),2)</f>
        <v>3</v>
      </c>
      <c r="GBQ5" s="18">
        <f ca="1">OFFSET('表九（录入表）'!$C$6,COLUMN(内置数据!KV$2),2)</f>
        <v>0</v>
      </c>
      <c r="GBR5" s="18">
        <f ca="1">OFFSET('表九（录入表）'!$C$6,COLUMN(内置数据!KW$2),2)</f>
        <v>0</v>
      </c>
      <c r="GBS5" s="18">
        <f ca="1">OFFSET('表九（录入表）'!$C$6,COLUMN(内置数据!KX$2),2)</f>
        <v>0</v>
      </c>
      <c r="GBT5" s="18">
        <f ca="1">OFFSET('表九（录入表）'!$C$6,COLUMN(内置数据!KY$2),2)</f>
        <v>0</v>
      </c>
      <c r="GBU5" s="18">
        <f ca="1">OFFSET('表九（录入表）'!$C$6,COLUMN(内置数据!KZ$2),2)</f>
        <v>0</v>
      </c>
      <c r="GBV5" s="18">
        <f ca="1">OFFSET('表九（录入表）'!$C$6,COLUMN(内置数据!LA$2),2)</f>
        <v>0</v>
      </c>
      <c r="GBW5" s="18">
        <f ca="1">OFFSET('表九（录入表）'!$C$6,COLUMN(内置数据!LB$2),2)</f>
        <v>0</v>
      </c>
      <c r="GBX5" s="18">
        <f ca="1">OFFSET('表九（录入表）'!$C$6,COLUMN(内置数据!LC$2),2)</f>
        <v>0</v>
      </c>
      <c r="GBY5" s="18">
        <f ca="1">OFFSET('表九（录入表）'!$C$6,COLUMN(内置数据!LD$2),2)</f>
        <v>0</v>
      </c>
      <c r="GBZ5" s="18">
        <f ca="1">OFFSET('表九（录入表）'!$C$6,COLUMN(内置数据!LE$2),2)</f>
        <v>0</v>
      </c>
      <c r="GCA5" s="18">
        <f ca="1">OFFSET('表九（录入表）'!$C$6,COLUMN(内置数据!LF$2),2)</f>
        <v>0</v>
      </c>
      <c r="GCB5" s="18">
        <f ca="1">OFFSET('表九（录入表）'!$C$6,COLUMN(内置数据!LG$2),2)</f>
        <v>0</v>
      </c>
      <c r="GCC5" s="18">
        <f ca="1">OFFSET('表九（录入表）'!$C$6,COLUMN(内置数据!LH$2),2)</f>
        <v>0</v>
      </c>
      <c r="GCD5" s="18">
        <f ca="1">OFFSET('表九（录入表）'!$C$6,COLUMN(内置数据!LI$2),2)</f>
        <v>0</v>
      </c>
      <c r="GCE5" s="18">
        <f ca="1">OFFSET('表九（录入表）'!$C$6,COLUMN(内置数据!LJ$2),2)</f>
        <v>0</v>
      </c>
      <c r="GCF5" s="18">
        <f ca="1">OFFSET('表九（录入表）'!$C$6,COLUMN(内置数据!LK$2),2)</f>
        <v>0</v>
      </c>
      <c r="GCG5" s="18">
        <f ca="1">OFFSET('表九（录入表）'!$C$6,COLUMN(内置数据!LL$2),2)</f>
        <v>0</v>
      </c>
      <c r="GCH5" s="18">
        <f ca="1">OFFSET('表九（录入表）'!$C$6,COLUMN(内置数据!LM$2),2)</f>
        <v>0</v>
      </c>
      <c r="GCI5" s="18">
        <f ca="1">OFFSET('表九（录入表）'!$C$6,COLUMN(内置数据!LN$2),2)</f>
        <v>0</v>
      </c>
      <c r="GCJ5" s="18">
        <f ca="1">OFFSET('表九（录入表）'!$C$6,COLUMN(内置数据!LO$2),2)</f>
        <v>0</v>
      </c>
      <c r="GCK5" s="18">
        <f ca="1">OFFSET('表九（录入表）'!$C$6,COLUMN(内置数据!LP$2),2)</f>
        <v>0</v>
      </c>
      <c r="GCL5" s="18">
        <f ca="1">OFFSET('表九（录入表）'!$C$6,COLUMN(内置数据!LQ$2),2)</f>
        <v>0</v>
      </c>
      <c r="GCM5" s="18">
        <f ca="1">OFFSET('表九（录入表）'!$C$6,COLUMN(内置数据!LR$2),2)</f>
        <v>530</v>
      </c>
      <c r="GCN5" s="18">
        <f ca="1">OFFSET('表九（录入表）'!$C$6,COLUMN(内置数据!LS$2),2)</f>
        <v>0</v>
      </c>
      <c r="GCO5" s="18">
        <f ca="1">OFFSET('表九（录入表）'!$C$6,COLUMN(内置数据!LT$2),2)</f>
        <v>0</v>
      </c>
      <c r="GCP5" s="18">
        <f ca="1">OFFSET('表九（录入表）'!$C$6,COLUMN(内置数据!LU$2),2)</f>
        <v>0</v>
      </c>
      <c r="GCQ5" s="18">
        <f ca="1">OFFSET('表九（录入表）'!$C$6,COLUMN(内置数据!LV$2),2)</f>
        <v>11771</v>
      </c>
      <c r="GCR5" s="18">
        <f ca="1">OFFSET('表九（录入表）'!$C$6,COLUMN(内置数据!LW$2),2)</f>
        <v>6600</v>
      </c>
      <c r="GCS5" s="18">
        <f ca="1">OFFSET('表九（录入表）'!$C$6,COLUMN(内置数据!LX$2),2)</f>
        <v>0</v>
      </c>
      <c r="GCT5" s="18">
        <f ca="1">OFFSET('表九（录入表）'!$C$6,COLUMN(内置数据!LY$2),2)</f>
        <v>0</v>
      </c>
      <c r="GCU5" s="18">
        <f ca="1">OFFSET('表九（录入表）'!$C$6,COLUMN(内置数据!LZ$2),2)</f>
        <v>87200</v>
      </c>
      <c r="GCV5" s="19"/>
      <c r="GCW5" s="20"/>
      <c r="GCX5" s="20"/>
      <c r="GCY5" s="20"/>
      <c r="GCZ5" s="20"/>
      <c r="GDA5" s="20"/>
      <c r="GDB5" s="20"/>
      <c r="GDC5" s="20"/>
      <c r="GDD5" s="20"/>
      <c r="GDE5" s="20"/>
      <c r="GDF5" s="20"/>
      <c r="GDG5" s="20"/>
      <c r="GDH5" s="20"/>
      <c r="GDI5" s="20"/>
      <c r="GDJ5" s="20"/>
      <c r="GDK5" s="20"/>
      <c r="GDL5" s="20"/>
      <c r="GDM5" s="20"/>
      <c r="GDN5" s="20"/>
      <c r="GDO5" s="20"/>
      <c r="GDP5" s="20"/>
      <c r="GDQ5" s="20"/>
      <c r="GDR5" s="20"/>
      <c r="GDS5" s="20"/>
      <c r="GDT5" s="20"/>
      <c r="GDU5" s="20"/>
      <c r="GDV5" s="20"/>
      <c r="GDW5" s="20"/>
      <c r="GDX5" s="20"/>
      <c r="GDY5" s="20"/>
      <c r="GDZ5" s="20"/>
      <c r="GEA5" s="20"/>
      <c r="GEB5" s="20"/>
      <c r="GEC5" s="20"/>
      <c r="GED5" s="20"/>
      <c r="GEE5" s="20"/>
      <c r="GEF5" s="20"/>
      <c r="GEG5" s="20"/>
      <c r="GEH5" s="20"/>
      <c r="GEI5" s="20"/>
      <c r="GEJ5" s="20"/>
      <c r="GEK5" s="20"/>
      <c r="GEL5" s="20"/>
      <c r="GEM5" s="20"/>
      <c r="GEN5" s="20"/>
      <c r="GEO5" s="20"/>
      <c r="GEP5" s="20"/>
      <c r="GEQ5" s="20"/>
      <c r="GER5" s="20"/>
      <c r="GES5" s="20"/>
      <c r="GET5" s="20"/>
      <c r="GEU5" s="20"/>
      <c r="GEV5" s="20"/>
      <c r="GEW5" s="20"/>
      <c r="GEX5" s="20"/>
      <c r="GEY5" s="20"/>
      <c r="GEZ5" s="20"/>
      <c r="GFA5" s="20"/>
      <c r="GFB5" s="20"/>
      <c r="GFC5" s="19"/>
      <c r="GFD5" s="20"/>
      <c r="GFE5" s="20"/>
      <c r="GFF5" s="20"/>
      <c r="GFG5" s="20"/>
      <c r="GFH5" s="20"/>
      <c r="GFI5" s="20"/>
      <c r="GFJ5" s="20"/>
      <c r="GFK5" s="20"/>
      <c r="GFL5" s="20"/>
      <c r="GFM5" s="20"/>
      <c r="GFN5" s="20"/>
      <c r="GFO5" s="20"/>
      <c r="GFP5" s="20"/>
      <c r="GFQ5" s="20"/>
      <c r="GFR5" s="20"/>
      <c r="GFS5" s="20"/>
      <c r="GFT5" s="20"/>
      <c r="GFU5" s="20"/>
      <c r="GFV5" s="20"/>
      <c r="GFW5" s="19"/>
      <c r="GFX5" s="20"/>
      <c r="GFY5" s="19"/>
      <c r="GFZ5" s="20"/>
      <c r="GGA5" s="20"/>
      <c r="GGB5" s="20"/>
      <c r="GGC5" s="20"/>
      <c r="GGD5" s="20"/>
      <c r="GGE5" s="20"/>
      <c r="GGF5" s="20"/>
      <c r="GGG5" s="20"/>
      <c r="GGH5" s="20"/>
      <c r="GGI5" s="20"/>
      <c r="GGJ5" s="20"/>
      <c r="GGK5" s="20"/>
      <c r="GGL5" s="20"/>
      <c r="GGM5" s="20"/>
      <c r="GGN5" s="20"/>
      <c r="GGO5" s="20"/>
      <c r="GGP5" s="20"/>
      <c r="GGQ5" s="20"/>
      <c r="GGR5" s="20"/>
      <c r="GGS5" s="20"/>
      <c r="GGT5" s="20"/>
      <c r="GGU5" s="20"/>
      <c r="GGV5" s="20"/>
      <c r="GGW5" s="20"/>
      <c r="GGX5" s="20"/>
      <c r="GGY5" s="20"/>
      <c r="GGZ5" s="20"/>
      <c r="GHA5" s="20"/>
      <c r="GHB5" s="20"/>
      <c r="GHC5" s="20"/>
      <c r="GHD5" s="20"/>
      <c r="GHE5" s="20"/>
      <c r="GHF5" s="20"/>
      <c r="GHG5" s="20"/>
      <c r="GHH5" s="20"/>
      <c r="GHI5" s="20"/>
      <c r="GHJ5" s="20"/>
      <c r="GHK5" s="20"/>
      <c r="GHL5" s="20"/>
      <c r="GHM5" s="20"/>
      <c r="GHN5" s="20"/>
      <c r="GHO5" s="20"/>
      <c r="GHP5" s="20"/>
      <c r="GHQ5" s="20"/>
      <c r="GHR5" s="20"/>
      <c r="GHS5" s="20"/>
      <c r="GHT5" s="20"/>
      <c r="GHU5" s="20"/>
      <c r="GHV5" s="20"/>
      <c r="GHW5" s="20"/>
      <c r="GHX5" s="20"/>
      <c r="GHY5" s="20"/>
      <c r="GHZ5" s="20"/>
      <c r="GIA5" s="20"/>
      <c r="GIB5" s="20"/>
      <c r="GIC5" s="20"/>
      <c r="GID5" s="20"/>
      <c r="GIE5" s="20"/>
      <c r="GIF5" s="19"/>
      <c r="GIG5" s="20"/>
      <c r="GIH5" s="20"/>
      <c r="GII5" s="20"/>
      <c r="GIJ5" s="20"/>
      <c r="GIK5" s="20"/>
      <c r="GIL5" s="20"/>
      <c r="GIM5" s="20"/>
      <c r="GIN5" s="20"/>
      <c r="GIO5" s="20"/>
      <c r="GIP5" s="20"/>
      <c r="GIQ5" s="20"/>
      <c r="GIR5" s="20"/>
      <c r="GIS5" s="20"/>
      <c r="GIT5" s="20"/>
      <c r="GIU5" s="20"/>
      <c r="GIV5" s="20"/>
      <c r="GIW5" s="20"/>
      <c r="GIX5" s="20"/>
      <c r="GIY5" s="20"/>
      <c r="GIZ5" s="19"/>
      <c r="GJA5" s="20"/>
      <c r="GJB5" s="19"/>
      <c r="GJC5" s="20"/>
      <c r="GJD5" s="20"/>
      <c r="GJE5" s="20"/>
      <c r="GJF5" s="20"/>
      <c r="GJG5" s="20"/>
      <c r="GJH5" s="20"/>
      <c r="GJI5" s="20"/>
      <c r="GJJ5" s="20"/>
      <c r="GJK5" s="20"/>
      <c r="GJL5" s="20"/>
      <c r="GJM5" s="20"/>
      <c r="GJN5" s="20"/>
      <c r="GJO5" s="20"/>
      <c r="GJP5" s="20"/>
      <c r="GJQ5" s="20"/>
      <c r="GJR5" s="20"/>
      <c r="GJS5" s="20"/>
      <c r="GJT5" s="20"/>
      <c r="GJU5" s="20"/>
      <c r="GJV5" s="20"/>
      <c r="GJW5" s="20"/>
      <c r="GJX5" s="20"/>
      <c r="GJY5" s="20"/>
      <c r="GJZ5" s="20"/>
      <c r="GKA5" s="20"/>
      <c r="GKB5" s="20"/>
      <c r="GKC5" s="20"/>
      <c r="GKD5" s="20"/>
      <c r="GKE5" s="20"/>
      <c r="GKF5" s="20"/>
      <c r="GKG5" s="20"/>
      <c r="GKH5" s="20"/>
      <c r="GKI5" s="20"/>
      <c r="GKJ5" s="20"/>
      <c r="GKK5" s="20"/>
      <c r="GKL5" s="20"/>
      <c r="GKM5" s="20"/>
      <c r="GKN5" s="20"/>
      <c r="GKO5" s="20"/>
      <c r="GKP5" s="20"/>
      <c r="GKQ5" s="20"/>
      <c r="GKR5" s="20"/>
      <c r="GKS5" s="20"/>
      <c r="GKT5" s="20"/>
      <c r="GKU5" s="20"/>
      <c r="GKV5" s="20"/>
      <c r="GKW5" s="20"/>
      <c r="GKX5" s="20"/>
      <c r="GKY5" s="20"/>
      <c r="GKZ5" s="20"/>
      <c r="GLA5" s="20"/>
      <c r="GLB5" s="20"/>
      <c r="GLC5" s="20"/>
      <c r="GLD5" s="20"/>
      <c r="GLE5" s="20"/>
      <c r="GLF5" s="20"/>
      <c r="GLG5" s="20"/>
      <c r="GLH5" s="20"/>
      <c r="GLI5" s="19"/>
      <c r="GLJ5" s="20"/>
      <c r="GLK5" s="20"/>
      <c r="GLL5" s="20"/>
      <c r="GLM5" s="20"/>
      <c r="GLN5" s="20"/>
      <c r="GLO5" s="20"/>
      <c r="GLP5" s="20"/>
      <c r="GLQ5" s="20"/>
      <c r="GLR5" s="20"/>
      <c r="GLS5" s="20"/>
      <c r="GLT5" s="20"/>
      <c r="GLU5" s="20"/>
      <c r="GLV5" s="20"/>
      <c r="GLW5" s="20"/>
      <c r="GLX5" s="20"/>
      <c r="GLY5" s="20"/>
      <c r="GLZ5" s="20"/>
      <c r="GMA5" s="20"/>
      <c r="GMB5" s="20"/>
      <c r="GMC5" s="19"/>
      <c r="GMD5" s="20"/>
      <c r="GME5" s="19"/>
      <c r="GMF5" s="20"/>
      <c r="GMG5" s="20"/>
      <c r="GMH5" s="20"/>
      <c r="GMI5" s="20"/>
      <c r="GMJ5" s="20"/>
      <c r="GMK5" s="20"/>
      <c r="GML5" s="20"/>
      <c r="GMM5" s="20"/>
      <c r="GMN5" s="20"/>
      <c r="GMO5" s="20"/>
      <c r="GMP5" s="20"/>
      <c r="GMQ5" s="20"/>
      <c r="GMR5" s="20"/>
      <c r="GMS5" s="20"/>
      <c r="GMT5" s="20"/>
      <c r="GMU5" s="20"/>
      <c r="GMV5" s="20"/>
      <c r="GMW5" s="20"/>
      <c r="GMX5" s="20"/>
      <c r="GMY5" s="20"/>
      <c r="GMZ5" s="20"/>
      <c r="GNA5" s="20"/>
      <c r="GNB5" s="20"/>
      <c r="GNC5" s="20"/>
      <c r="GND5" s="20"/>
      <c r="GNE5" s="20"/>
      <c r="GNF5" s="20"/>
      <c r="GNG5" s="20"/>
      <c r="GNH5" s="20"/>
      <c r="GNI5" s="20"/>
      <c r="GNJ5" s="20"/>
      <c r="GNK5" s="20"/>
      <c r="GNL5" s="20"/>
      <c r="GNM5" s="20"/>
      <c r="GNN5" s="20"/>
      <c r="GNO5" s="20"/>
      <c r="GNP5" s="20"/>
      <c r="GNQ5" s="20"/>
      <c r="GNR5" s="20"/>
      <c r="GNS5" s="20"/>
      <c r="GNT5" s="20"/>
      <c r="GNU5" s="20"/>
      <c r="GNV5" s="20"/>
      <c r="GNW5" s="20"/>
      <c r="GNX5" s="20"/>
      <c r="GNY5" s="20"/>
      <c r="GNZ5" s="20"/>
      <c r="GOA5" s="20"/>
      <c r="GOB5" s="20"/>
      <c r="GOC5" s="20"/>
      <c r="GOD5" s="20"/>
      <c r="GOE5" s="20"/>
      <c r="GOF5" s="20"/>
      <c r="GOG5" s="20"/>
      <c r="GOH5" s="20"/>
      <c r="GOI5" s="20"/>
      <c r="GOJ5" s="20"/>
      <c r="GOK5" s="20"/>
      <c r="GOL5" s="19"/>
      <c r="GOM5" s="20"/>
      <c r="GON5" s="20"/>
      <c r="GOO5" s="20"/>
      <c r="GOP5" s="20"/>
      <c r="GOQ5" s="20"/>
      <c r="GOR5" s="20"/>
      <c r="GOS5" s="20"/>
      <c r="GOT5" s="20"/>
      <c r="GOU5" s="20"/>
      <c r="GOV5" s="20"/>
      <c r="GOW5" s="20"/>
      <c r="GOX5" s="20"/>
      <c r="GOY5" s="20"/>
      <c r="GOZ5" s="20"/>
      <c r="GPA5" s="20"/>
      <c r="GPB5" s="20"/>
      <c r="GPC5" s="20"/>
      <c r="GPD5" s="20"/>
      <c r="GPE5" s="20"/>
      <c r="GPF5" s="19"/>
      <c r="GPG5" s="20"/>
      <c r="GPH5" s="19"/>
      <c r="GPI5" s="20"/>
      <c r="GPJ5" s="20"/>
      <c r="GPK5" s="20"/>
      <c r="GPL5" s="20"/>
      <c r="GPM5" s="20"/>
      <c r="GPN5" s="20"/>
      <c r="GPO5" s="20"/>
      <c r="GPP5" s="20"/>
      <c r="GPQ5" s="20"/>
      <c r="GPR5" s="20"/>
      <c r="GPS5" s="20"/>
      <c r="GPT5" s="20"/>
      <c r="GPU5" s="20"/>
      <c r="GPV5" s="20"/>
      <c r="GPW5" s="20"/>
      <c r="GPX5" s="20"/>
      <c r="GPY5" s="20"/>
      <c r="GPZ5" s="20"/>
      <c r="GQA5" s="20"/>
      <c r="GQB5" s="20"/>
      <c r="GQC5" s="20"/>
      <c r="GQD5" s="20"/>
      <c r="GQE5" s="20"/>
      <c r="GQF5" s="20"/>
      <c r="GQG5" s="20"/>
      <c r="GQH5" s="20"/>
      <c r="GQI5" s="20"/>
      <c r="GQJ5" s="20"/>
      <c r="GQK5" s="20"/>
      <c r="GQL5" s="20"/>
      <c r="GQM5" s="20"/>
      <c r="GQN5" s="20"/>
      <c r="GQO5" s="20"/>
      <c r="GQP5" s="20"/>
      <c r="GQQ5" s="20"/>
      <c r="GQR5" s="20"/>
      <c r="GQS5" s="20"/>
      <c r="GQT5" s="20"/>
      <c r="GQU5" s="20"/>
      <c r="GQV5" s="20"/>
      <c r="GQW5" s="20"/>
      <c r="GQX5" s="20"/>
      <c r="GQY5" s="20"/>
      <c r="GQZ5" s="20"/>
      <c r="GRA5" s="20"/>
      <c r="GRB5" s="20"/>
      <c r="GRC5" s="20"/>
      <c r="GRD5" s="20"/>
      <c r="GRE5" s="20"/>
      <c r="GRF5" s="20"/>
      <c r="GRG5" s="20"/>
      <c r="GRH5" s="20"/>
      <c r="GRI5" s="20"/>
      <c r="GRJ5" s="20"/>
      <c r="GRK5" s="20"/>
      <c r="GRL5" s="20"/>
      <c r="GRM5" s="20"/>
      <c r="GRN5" s="20"/>
      <c r="GRO5" s="19"/>
      <c r="GRP5" s="20"/>
      <c r="GRQ5" s="20"/>
      <c r="GRR5" s="20"/>
      <c r="GRS5" s="20"/>
      <c r="GRT5" s="20"/>
      <c r="GRU5" s="20"/>
      <c r="GRV5" s="20"/>
      <c r="GRW5" s="20"/>
      <c r="GRX5" s="20"/>
      <c r="GRY5" s="20"/>
      <c r="GRZ5" s="20"/>
      <c r="GSA5" s="20"/>
      <c r="GSB5" s="20"/>
      <c r="GSC5" s="20"/>
      <c r="GSD5" s="20"/>
      <c r="GSE5" s="20"/>
      <c r="GSF5" s="20"/>
      <c r="GSG5" s="20"/>
      <c r="GSH5" s="20"/>
      <c r="GSI5" s="19"/>
      <c r="GSJ5" s="20"/>
      <c r="GSK5" s="19"/>
      <c r="GSL5" s="20"/>
      <c r="GSM5" s="20"/>
      <c r="GSN5" s="20"/>
      <c r="GSO5" s="20"/>
      <c r="GSP5" s="20"/>
      <c r="GSQ5" s="20"/>
      <c r="GSR5" s="20"/>
      <c r="GSS5" s="20"/>
      <c r="GST5" s="20"/>
      <c r="GSU5" s="20"/>
      <c r="GSV5" s="20"/>
      <c r="GSW5" s="20"/>
      <c r="GSX5" s="20"/>
      <c r="GSY5" s="20"/>
      <c r="GSZ5" s="20"/>
      <c r="GTA5" s="20"/>
      <c r="GTB5" s="20"/>
      <c r="GTC5" s="20"/>
      <c r="GTD5" s="20"/>
      <c r="GTE5" s="20"/>
      <c r="GTF5" s="20"/>
      <c r="GTG5" s="20"/>
      <c r="GTH5" s="20"/>
      <c r="GTI5" s="20"/>
      <c r="GTJ5" s="20"/>
      <c r="GTK5" s="20"/>
      <c r="GTL5" s="20"/>
      <c r="GTM5" s="20"/>
      <c r="GTN5" s="20"/>
      <c r="GTO5" s="20"/>
      <c r="GTP5" s="20"/>
      <c r="GTQ5" s="20"/>
      <c r="GTR5" s="20"/>
      <c r="GTS5" s="20"/>
      <c r="GTT5" s="20"/>
      <c r="GTU5" s="20"/>
      <c r="GTV5" s="20"/>
      <c r="GTW5" s="20"/>
      <c r="GTX5" s="20"/>
      <c r="GTY5" s="20"/>
      <c r="GTZ5" s="20"/>
      <c r="GUA5" s="20"/>
      <c r="GUB5" s="20"/>
      <c r="GUC5" s="20"/>
      <c r="GUD5" s="20"/>
      <c r="GUE5" s="20"/>
      <c r="GUF5" s="20"/>
      <c r="GUG5" s="20"/>
      <c r="GUH5" s="20"/>
      <c r="GUI5" s="20"/>
      <c r="GUJ5" s="20"/>
      <c r="GUK5" s="20"/>
      <c r="GUL5" s="20"/>
      <c r="GUM5" s="20"/>
      <c r="GUN5" s="20"/>
      <c r="GUO5" s="20"/>
      <c r="GUP5" s="20"/>
      <c r="GUQ5" s="20"/>
      <c r="GUR5" s="19"/>
      <c r="GUS5" s="20"/>
      <c r="GUT5" s="20"/>
      <c r="GUU5" s="20"/>
      <c r="GUV5" s="20"/>
      <c r="GUW5" s="20"/>
      <c r="GUX5" s="20"/>
      <c r="GUY5" s="20"/>
      <c r="GUZ5" s="20"/>
      <c r="GVA5" s="20"/>
      <c r="GVB5" s="20"/>
      <c r="GVC5" s="20"/>
      <c r="GVD5" s="20"/>
      <c r="GVE5" s="20"/>
      <c r="GVF5" s="20"/>
      <c r="GVG5" s="20"/>
      <c r="GVH5" s="20"/>
      <c r="GVI5" s="20"/>
      <c r="GVJ5" s="20"/>
      <c r="GVK5" s="20"/>
      <c r="GVL5" s="19"/>
      <c r="GVM5" s="20"/>
      <c r="GVN5" s="19"/>
      <c r="GVO5" s="20"/>
      <c r="GVP5" s="20"/>
      <c r="GVQ5" s="20"/>
      <c r="GVR5" s="20"/>
      <c r="GVS5" s="20"/>
      <c r="GVT5" s="20"/>
      <c r="GVU5" s="20"/>
      <c r="GVV5" s="20"/>
      <c r="GVW5" s="20"/>
      <c r="GVX5" s="20"/>
      <c r="GVY5" s="20"/>
      <c r="GVZ5" s="20"/>
      <c r="GWA5" s="20"/>
      <c r="GWB5" s="20"/>
      <c r="GWC5" s="20"/>
      <c r="GWD5" s="20"/>
      <c r="GWE5" s="20"/>
      <c r="GWF5" s="20"/>
      <c r="GWG5" s="20"/>
      <c r="GWH5" s="20"/>
      <c r="GWI5" s="20"/>
      <c r="GWJ5" s="20"/>
      <c r="GWK5" s="20"/>
      <c r="GWL5" s="20"/>
      <c r="GWM5" s="20"/>
      <c r="GWN5" s="20"/>
      <c r="GWO5" s="20"/>
      <c r="GWP5" s="20"/>
      <c r="GWQ5" s="20"/>
      <c r="GWR5" s="20"/>
      <c r="GWS5" s="20"/>
      <c r="GWT5" s="20"/>
      <c r="GWU5" s="20"/>
      <c r="GWV5" s="20"/>
      <c r="GWW5" s="20"/>
      <c r="GWX5" s="20"/>
      <c r="GWY5" s="20"/>
      <c r="GWZ5" s="20"/>
      <c r="GXA5" s="20"/>
      <c r="GXB5" s="20"/>
      <c r="GXC5" s="20"/>
      <c r="GXD5" s="20"/>
      <c r="GXE5" s="20"/>
      <c r="GXF5" s="20"/>
      <c r="GXG5" s="20"/>
      <c r="GXH5" s="20"/>
      <c r="GXI5" s="20"/>
      <c r="GXJ5" s="20"/>
      <c r="GXK5" s="20"/>
      <c r="GXL5" s="20"/>
      <c r="GXM5" s="20"/>
      <c r="GXN5" s="20"/>
      <c r="GXO5" s="20"/>
      <c r="GXP5" s="20"/>
      <c r="GXQ5" s="20"/>
      <c r="GXR5" s="20"/>
      <c r="GXS5" s="20"/>
      <c r="GXT5" s="20"/>
      <c r="GXU5" s="19"/>
      <c r="GXV5" s="20"/>
      <c r="GXW5" s="20"/>
      <c r="GXX5" s="20"/>
      <c r="GXY5" s="20"/>
      <c r="GXZ5" s="20"/>
      <c r="GYA5" s="20"/>
      <c r="GYB5" s="20"/>
      <c r="GYC5" s="20"/>
      <c r="GYD5" s="20"/>
      <c r="GYE5" s="20"/>
      <c r="GYF5" s="20"/>
      <c r="GYG5" s="20"/>
      <c r="GYH5" s="20"/>
      <c r="GYI5" s="20"/>
      <c r="GYJ5" s="20"/>
      <c r="GYK5" s="20"/>
      <c r="GYL5" s="20"/>
      <c r="GYM5" s="20"/>
      <c r="GYN5" s="20"/>
      <c r="GYO5" s="19"/>
      <c r="GYP5" s="20"/>
      <c r="GYQ5" s="19"/>
      <c r="GYR5" s="18">
        <f ca="1">OFFSET(表十一!$B$7,COLUMN(内置数据!A$2)-1,1)</f>
        <v>10003</v>
      </c>
      <c r="GYS5" s="18">
        <f ca="1">OFFSET(表十一!$B$7,COLUMN(内置数据!B$2)-1,1)</f>
        <v>0</v>
      </c>
      <c r="GYT5" s="18">
        <f ca="1">OFFSET(表十一!$B$7,COLUMN(内置数据!C$2)-1,1)</f>
        <v>0</v>
      </c>
      <c r="GYU5" s="18">
        <f ca="1">OFFSET(表十一!$B$7,COLUMN(内置数据!D$2)-1,1)</f>
        <v>0</v>
      </c>
      <c r="GYV5" s="18">
        <f ca="1">OFFSET(表十一!$B$7,COLUMN(内置数据!E$2)-1,1)</f>
        <v>0</v>
      </c>
      <c r="GYW5" s="19"/>
      <c r="GYX5" s="18">
        <f ca="1">OFFSET(表十一!$B$7,COLUMN(内置数据!G$2)-1,1)</f>
        <v>10003</v>
      </c>
      <c r="GYY5" s="18">
        <f ca="1">OFFSET(表十一!$B$7,COLUMN(内置数据!H$2)-1,1)</f>
        <v>20</v>
      </c>
      <c r="GYZ5" s="18">
        <f ca="1">OFFSET(表十一!$B$7,COLUMN(内置数据!I$2)-1,1)</f>
        <v>20</v>
      </c>
      <c r="GZA5" s="18">
        <f ca="1">OFFSET(表十一!$B$7,COLUMN(内置数据!J$2)-1,1)</f>
        <v>20</v>
      </c>
      <c r="GZB5" s="18">
        <f ca="1">OFFSET(表十一!$B$7,COLUMN(内置数据!K$2)-1,1)</f>
        <v>0</v>
      </c>
      <c r="GZC5" s="18">
        <f ca="1">OFFSET(表十一!$B$7,COLUMN(内置数据!L$2)-1,1)</f>
        <v>0</v>
      </c>
      <c r="GZD5" s="18">
        <f ca="1">OFFSET(表十一!$B$7,COLUMN(内置数据!M$2)-1,1)</f>
        <v>0</v>
      </c>
      <c r="GZE5" s="18">
        <f ca="1">OFFSET(表十一!$B$7,COLUMN(内置数据!N$2)-1,1)</f>
        <v>0</v>
      </c>
      <c r="GZF5" s="19"/>
      <c r="GZG5" s="19"/>
      <c r="GZH5" s="18">
        <f ca="1">OFFSET(表十一!$B$7,COLUMN(内置数据!Q$2)-1,1)</f>
        <v>10023</v>
      </c>
      <c r="GZI5" s="19"/>
      <c r="GZJ5" s="18">
        <f ca="1">OFFSET(表十一!$G$7,COLUMN(内置数据!A$2)-1,1)</f>
        <v>20</v>
      </c>
      <c r="GZK5" s="18">
        <f ca="1">OFFSET(表十一!$G$7,COLUMN(内置数据!B$2)-1,1)</f>
        <v>0</v>
      </c>
      <c r="GZL5" s="18">
        <f ca="1">OFFSET(表十一!$G$7,COLUMN(内置数据!C$2)-1,1)</f>
        <v>0</v>
      </c>
      <c r="GZM5" s="18">
        <f ca="1">OFFSET(表十一!$G$7,COLUMN(内置数据!D$2)-1,1)</f>
        <v>0</v>
      </c>
      <c r="GZN5" s="19"/>
      <c r="GZO5" s="19"/>
      <c r="GZP5" s="18">
        <f ca="1">OFFSET(表十一!$G$7,COLUMN(内置数据!G$2)-1,1)</f>
        <v>20</v>
      </c>
      <c r="GZQ5" s="18">
        <f ca="1">OFFSET(表十一!$G$7,COLUMN(内置数据!H$2)-1,1)</f>
        <v>10003</v>
      </c>
      <c r="GZR5" s="18">
        <f ca="1">OFFSET(表十一!$G$7,COLUMN(内置数据!I$2)-1,1)</f>
        <v>0</v>
      </c>
      <c r="GZS5" s="18">
        <f ca="1">OFFSET(表十一!$G$7,COLUMN(内置数据!J$2)-1,1)</f>
        <v>0</v>
      </c>
      <c r="GZT5" s="18">
        <f ca="1">OFFSET(表十一!$G$7,COLUMN(内置数据!K$2)-1,1)</f>
        <v>0</v>
      </c>
      <c r="GZU5" s="18">
        <f ca="1">OFFSET(表十一!$G$7,COLUMN(内置数据!L$2)-1,1)</f>
        <v>0</v>
      </c>
      <c r="GZV5" s="18">
        <f ca="1">OFFSET(表十一!$G$7,COLUMN(内置数据!M$2)-1,1)</f>
        <v>10003</v>
      </c>
      <c r="GZW5" s="18">
        <f ca="1">OFFSET(表十一!$G$7,COLUMN(内置数据!N$2)-1,1)</f>
        <v>10003</v>
      </c>
      <c r="GZX5" s="18">
        <f ca="1">OFFSET(表十一!$G$7,COLUMN(内置数据!O$2)-1,1)</f>
        <v>0</v>
      </c>
      <c r="GZY5" s="18">
        <f ca="1">OFFSET(表十一!$G$7,COLUMN(内置数据!P$2)-1,1)</f>
        <v>0</v>
      </c>
      <c r="GZZ5" s="18">
        <f ca="1">OFFSET(表十一!$G$7,COLUMN(内置数据!Q$2)-1,1)</f>
        <v>10023</v>
      </c>
      <c r="HAA5" s="19"/>
      <c r="HAB5" s="18">
        <f ca="1">OFFSET(表十一!$G$7,COLUMN(内置数据!A$2)-1,2)</f>
        <v>0</v>
      </c>
      <c r="HAC5" s="18">
        <f ca="1">OFFSET(表十一!$G$7,COLUMN(内置数据!B$2)-1,2)</f>
        <v>0</v>
      </c>
      <c r="HAD5" s="18">
        <f ca="1">OFFSET(表十一!$G$7,COLUMN(内置数据!C$2)-1,2)</f>
        <v>0</v>
      </c>
      <c r="HAE5" s="18">
        <f ca="1">OFFSET(表十一!$G$7,COLUMN(内置数据!D$2)-1,2)</f>
        <v>0</v>
      </c>
      <c r="HAF5" s="19"/>
      <c r="HAG5" s="19"/>
      <c r="HAH5" s="18">
        <f ca="1">OFFSET(表十一!$G$7,COLUMN(内置数据!G$2)-1,2)</f>
        <v>0</v>
      </c>
      <c r="HAI5" s="19"/>
      <c r="HAJ5" s="19"/>
      <c r="HAK5" s="19"/>
      <c r="HAL5" s="19"/>
      <c r="HAM5" s="19"/>
      <c r="HAN5" s="19"/>
      <c r="HAO5" s="19"/>
      <c r="HAP5" s="19"/>
      <c r="HAQ5" s="19"/>
      <c r="HAR5" s="19"/>
      <c r="HAS5" s="19"/>
      <c r="HAT5" s="18">
        <f ca="1">OFFSET(表十一!$G$7,COLUMN(内置数据!A$2)-1,3)</f>
        <v>20</v>
      </c>
      <c r="HAU5" s="18">
        <f ca="1">OFFSET(表十一!$G$7,COLUMN(内置数据!B$2)-1,3)</f>
        <v>0</v>
      </c>
      <c r="HAV5" s="18">
        <f ca="1">OFFSET(表十一!$G$7,COLUMN(内置数据!C$2)-1,3)</f>
        <v>0</v>
      </c>
      <c r="HAW5" s="18">
        <f ca="1">OFFSET(表十一!$G$7,COLUMN(内置数据!D$2)-1,3)</f>
        <v>0</v>
      </c>
      <c r="HAX5" s="19"/>
      <c r="HAY5" s="19"/>
      <c r="HAZ5" s="18">
        <f ca="1">OFFSET(表十一!$G$7,COLUMN(内置数据!G$2)-1,3)</f>
        <v>20</v>
      </c>
      <c r="HBA5" s="19"/>
      <c r="HBB5" s="19"/>
      <c r="HBC5" s="19"/>
      <c r="HBD5" s="19"/>
      <c r="HBE5" s="19"/>
      <c r="HBF5" s="19"/>
      <c r="HBG5" s="19"/>
      <c r="HBH5" s="19"/>
      <c r="HBI5" s="19"/>
      <c r="HBJ5" s="19"/>
      <c r="HBK5" s="19"/>
      <c r="HBL5" s="18">
        <f ca="1">OFFSET(表十一!$G$7,COLUMN(内置数据!A$2)-1,4)</f>
        <v>0</v>
      </c>
      <c r="HBM5" s="18">
        <f ca="1">OFFSET(表十一!$G$7,COLUMN(内置数据!B$2)-1,4)</f>
        <v>0</v>
      </c>
      <c r="HBN5" s="18">
        <f ca="1">OFFSET(表十一!$G$7,COLUMN(内置数据!C$2)-1,4)</f>
        <v>0</v>
      </c>
      <c r="HBO5" s="18">
        <f ca="1">OFFSET(表十一!$G$7,COLUMN(内置数据!D$2)-1,4)</f>
        <v>0</v>
      </c>
      <c r="HBP5" s="19"/>
      <c r="HBQ5" s="19"/>
      <c r="HBR5" s="18">
        <f ca="1">OFFSET(表十一!$G$7,COLUMN(内置数据!G$2)-1,4)</f>
        <v>0</v>
      </c>
      <c r="HBS5" s="19"/>
      <c r="HBT5" s="19"/>
      <c r="HBU5" s="19"/>
      <c r="HBV5" s="19"/>
      <c r="HBW5" s="19"/>
      <c r="HBX5" s="19"/>
      <c r="HBY5" s="19"/>
      <c r="HBZ5" s="19"/>
      <c r="HCA5" s="19"/>
      <c r="HCB5" s="19"/>
      <c r="HCC5" s="19"/>
      <c r="HCD5" s="18">
        <f ca="1">OFFSET('表十二（录入表）'!$B$6,COLUMN(内置数据!A$2),1)</f>
        <v>0</v>
      </c>
      <c r="HCE5" s="18">
        <f ca="1">OFFSET('表十二（录入表）'!$B$6,COLUMN(内置数据!B$2),1)</f>
        <v>0</v>
      </c>
      <c r="HCF5" s="18">
        <f ca="1">OFFSET('表十二（录入表）'!$B$6,COLUMN(内置数据!C$2),1)</f>
        <v>0</v>
      </c>
      <c r="HCG5" s="18">
        <f ca="1">OFFSET('表十二（录入表）'!$B$6,COLUMN(内置数据!D$2),1)</f>
        <v>0</v>
      </c>
      <c r="HCH5" s="18">
        <f ca="1">OFFSET('表十二（录入表）'!$B$6,COLUMN(内置数据!E$2),1)</f>
        <v>0</v>
      </c>
      <c r="HCI5" s="18">
        <f ca="1">OFFSET('表十二（录入表）'!$B$6,COLUMN(内置数据!F$2),1)</f>
        <v>0</v>
      </c>
      <c r="HCJ5" s="18">
        <f ca="1">OFFSET('表十二（录入表）'!$B$6,COLUMN(内置数据!G$2),1)</f>
        <v>0</v>
      </c>
      <c r="HCK5" s="18">
        <f ca="1">OFFSET('表十二（录入表）'!$B$6,COLUMN(内置数据!H$2),1)</f>
        <v>0</v>
      </c>
      <c r="HCL5" s="18">
        <f ca="1">OFFSET('表十二（录入表）'!$B$6,COLUMN(内置数据!I$2),1)</f>
        <v>0</v>
      </c>
      <c r="HCM5" s="18">
        <f ca="1">OFFSET('表十二（录入表）'!$B$6,COLUMN(内置数据!J$2),1)</f>
        <v>0</v>
      </c>
      <c r="HCN5" s="18">
        <f ca="1">OFFSET('表十二（录入表）'!$B$6,COLUMN(内置数据!K$2),1)</f>
        <v>0</v>
      </c>
      <c r="HCO5" s="18">
        <f ca="1">OFFSET('表十二（录入表）'!$B$6,COLUMN(内置数据!L$2),1)</f>
        <v>0</v>
      </c>
      <c r="HCP5" s="18">
        <f ca="1">OFFSET('表十二（录入表）'!$B$6,COLUMN(内置数据!M$2),1)</f>
        <v>0</v>
      </c>
      <c r="HCQ5" s="18">
        <f ca="1">OFFSET('表十二（录入表）'!$B$6,COLUMN(内置数据!N$2),1)</f>
        <v>0</v>
      </c>
      <c r="HCR5" s="18">
        <f ca="1">OFFSET('表十二（录入表）'!$B$6,COLUMN(内置数据!O$2),1)</f>
        <v>0</v>
      </c>
      <c r="HCS5" s="18">
        <f ca="1">OFFSET('表十二（录入表）'!$B$6,COLUMN(内置数据!P$2),1)</f>
        <v>0</v>
      </c>
      <c r="HCT5" s="18">
        <f ca="1">OFFSET('表十二（录入表）'!$B$6,COLUMN(内置数据!Q$2),1)</f>
        <v>0</v>
      </c>
      <c r="HCU5" s="18">
        <f ca="1">OFFSET('表十二（录入表）'!$B$6,COLUMN(内置数据!R$2),1)</f>
        <v>0</v>
      </c>
      <c r="HCV5" s="18">
        <f ca="1">OFFSET('表十二（录入表）'!$B$6,COLUMN(内置数据!S$2),1)</f>
        <v>0</v>
      </c>
      <c r="HCW5" s="18">
        <f ca="1">OFFSET('表十二（录入表）'!$B$6,COLUMN(内置数据!T$2),1)</f>
        <v>0</v>
      </c>
      <c r="HCX5" s="18">
        <f ca="1">OFFSET('表十二（录入表）'!$B$6,COLUMN(内置数据!U$2),1)</f>
        <v>0</v>
      </c>
      <c r="HCY5" s="18">
        <f ca="1">OFFSET('表十二（录入表）'!$B$6,COLUMN(内置数据!V$2),1)</f>
        <v>0</v>
      </c>
      <c r="HCZ5" s="18">
        <f ca="1">OFFSET('表十二（录入表）'!$B$6,COLUMN(内置数据!W$2),1)</f>
        <v>0</v>
      </c>
      <c r="HDA5" s="18">
        <f ca="1">OFFSET('表十二（录入表）'!$B$6,COLUMN(内置数据!X$2),1)</f>
        <v>0</v>
      </c>
      <c r="HDB5" s="18">
        <f ca="1">OFFSET('表十二（录入表）'!$B$6,COLUMN(内置数据!Y$2),1)</f>
        <v>0</v>
      </c>
      <c r="HDC5" s="18">
        <f ca="1">OFFSET('表十二（录入表）'!$B$6,COLUMN(内置数据!Z$2),1)</f>
        <v>0</v>
      </c>
      <c r="HDD5" s="18">
        <f ca="1">OFFSET('表十二（录入表）'!$B$6,COLUMN(内置数据!AA$2),1)</f>
        <v>0</v>
      </c>
      <c r="HDE5" s="18">
        <f ca="1">OFFSET('表十二（录入表）'!$B$6,COLUMN(内置数据!AB$2),1)</f>
        <v>0</v>
      </c>
      <c r="HDF5" s="18">
        <f ca="1">OFFSET('表十二（录入表）'!$B$6,COLUMN(内置数据!AC$2),1)</f>
        <v>0</v>
      </c>
      <c r="HDG5" s="18">
        <f ca="1">OFFSET('表十二（录入表）'!$B$6,COLUMN(内置数据!AD$2),1)</f>
        <v>10003</v>
      </c>
      <c r="HDH5" s="18">
        <f ca="1">OFFSET('表十二（录入表）'!$B$6,COLUMN(内置数据!AE$2),1)</f>
        <v>0</v>
      </c>
      <c r="HDI5" s="18">
        <f ca="1">OFFSET('表十二（录入表）'!$B$6,COLUMN(内置数据!AF$2),1)</f>
        <v>0</v>
      </c>
      <c r="HDJ5" s="18">
        <f ca="1">OFFSET('表十二（录入表）'!$B$6,COLUMN(内置数据!AG$2),1)</f>
        <v>0</v>
      </c>
      <c r="HDK5" s="18">
        <f ca="1">OFFSET('表十二（录入表）'!$B$6,COLUMN(内置数据!AH$2),1)</f>
        <v>0</v>
      </c>
      <c r="HDL5" s="18">
        <f ca="1">OFFSET('表十二（录入表）'!$B$6,COLUMN(内置数据!AI$2),1)</f>
        <v>0</v>
      </c>
      <c r="HDM5" s="18">
        <f ca="1">OFFSET('表十二（录入表）'!$B$6,COLUMN(内置数据!AJ$2),1)</f>
        <v>0</v>
      </c>
      <c r="HDN5" s="18">
        <f ca="1">OFFSET('表十二（录入表）'!$B$6,COLUMN(内置数据!AK$2),1)</f>
        <v>0</v>
      </c>
      <c r="HDO5" s="18">
        <f ca="1">OFFSET('表十二（录入表）'!$B$6,COLUMN(内置数据!AL$2),1)</f>
        <v>0</v>
      </c>
      <c r="HDP5" s="18">
        <f ca="1">OFFSET('表十二（录入表）'!$B$6,COLUMN(内置数据!AM$2),1)</f>
        <v>0</v>
      </c>
      <c r="HDQ5" s="18">
        <f ca="1">OFFSET('表十二（录入表）'!$B$6,COLUMN(内置数据!AN$2),1)</f>
        <v>0</v>
      </c>
      <c r="HDR5" s="18">
        <f ca="1">OFFSET('表十二（录入表）'!$B$6,COLUMN(内置数据!AO$2),1)</f>
        <v>0</v>
      </c>
      <c r="HDS5" s="18">
        <f ca="1">OFFSET('表十二（录入表）'!$B$6,COLUMN(内置数据!AP$2),1)</f>
        <v>0</v>
      </c>
      <c r="HDT5" s="19"/>
      <c r="HDU5" s="18">
        <f ca="1">OFFSET('表十二（录入表）'!$B$6,COLUMN(内置数据!AR$2),1)</f>
        <v>20</v>
      </c>
      <c r="HDV5" s="18">
        <f ca="1">OFFSET('表十二（录入表）'!$B$6,COLUMN(内置数据!AS$2),1)</f>
        <v>0</v>
      </c>
      <c r="HDW5" s="18">
        <f ca="1">OFFSET('表十二（录入表）'!$B$6,COLUMN(内置数据!AT$2),1)</f>
        <v>0</v>
      </c>
      <c r="HDX5" s="18">
        <f ca="1">OFFSET('表十二（录入表）'!$B$6,COLUMN(内置数据!AU$2),1)</f>
        <v>0</v>
      </c>
      <c r="HDY5" s="18">
        <f ca="1">OFFSET('表十二（录入表）'!$B$6,COLUMN(内置数据!AV$2),1)</f>
        <v>0</v>
      </c>
      <c r="HDZ5" s="19"/>
      <c r="HEA5" s="18">
        <f ca="1">OFFSET('表十三（录入表）'!$B$6,COLUMN(内置数据!A$2),1)</f>
        <v>0</v>
      </c>
      <c r="HEB5" s="18">
        <f ca="1">OFFSET('表十三（录入表）'!$B$6,COLUMN(内置数据!B$2),1)</f>
        <v>0</v>
      </c>
      <c r="HEC5" s="18">
        <f ca="1">OFFSET('表十三（录入表）'!$B$6,COLUMN(内置数据!C$2),1)</f>
        <v>0</v>
      </c>
      <c r="HED5" s="18">
        <f ca="1">OFFSET('表十三（录入表）'!$B$6,COLUMN(内置数据!D$2),1)</f>
        <v>0</v>
      </c>
      <c r="HEE5" s="18">
        <f ca="1">OFFSET('表十三（录入表）'!$B$6,COLUMN(内置数据!E$2),1)</f>
        <v>0</v>
      </c>
      <c r="HEF5" s="18">
        <f ca="1">OFFSET('表十三（录入表）'!$B$6,COLUMN(内置数据!F$2),1)</f>
        <v>0</v>
      </c>
      <c r="HEG5" s="18">
        <f ca="1">OFFSET('表十三（录入表）'!$B$6,COLUMN(内置数据!G$2),1)</f>
        <v>0</v>
      </c>
      <c r="HEH5" s="18">
        <f ca="1">OFFSET('表十三（录入表）'!$B$6,COLUMN(内置数据!H$2),1)</f>
        <v>0</v>
      </c>
      <c r="HEI5" s="18">
        <f ca="1">OFFSET('表十三（录入表）'!$B$6,COLUMN(内置数据!I$2),1)</f>
        <v>0</v>
      </c>
      <c r="HEJ5" s="18">
        <f ca="1">OFFSET('表十三（录入表）'!$B$6,COLUMN(内置数据!J$2),1)</f>
        <v>20</v>
      </c>
      <c r="HEK5" s="18">
        <f ca="1">OFFSET('表十三（录入表）'!$B$6,COLUMN(内置数据!K$2),1)</f>
        <v>0</v>
      </c>
      <c r="HEL5" s="18">
        <f ca="1">OFFSET('表十三（录入表）'!$B$6,COLUMN(内置数据!L$2),1)</f>
        <v>0</v>
      </c>
      <c r="HEM5" s="18">
        <f ca="1">OFFSET('表十三（录入表）'!$B$6,COLUMN(内置数据!M$2),1)</f>
        <v>0</v>
      </c>
      <c r="HEN5" s="18">
        <f ca="1">OFFSET('表十三（录入表）'!$B$6,COLUMN(内置数据!N$2),1)</f>
        <v>0</v>
      </c>
      <c r="HEO5" s="18">
        <f ca="1">OFFSET('表十三（录入表）'!$B$6,COLUMN(内置数据!O$2),1)</f>
        <v>0</v>
      </c>
      <c r="HEP5" s="18">
        <f ca="1">OFFSET('表十三（录入表）'!$B$6,COLUMN(内置数据!P$2),1)</f>
        <v>0</v>
      </c>
      <c r="HEQ5" s="18">
        <f ca="1">OFFSET('表十三（录入表）'!$B$6,COLUMN(内置数据!Q$2),1)</f>
        <v>0</v>
      </c>
      <c r="HER5" s="18">
        <f ca="1">OFFSET('表十三（录入表）'!$B$6,COLUMN(内置数据!R$2),1)</f>
        <v>0</v>
      </c>
      <c r="HES5" s="18">
        <f ca="1">OFFSET('表十三（录入表）'!$B$6,COLUMN(内置数据!S$2),1)</f>
        <v>0</v>
      </c>
      <c r="HET5" s="18">
        <f ca="1">OFFSET('表十三（录入表）'!$B$6,COLUMN(内置数据!T$2),1)</f>
        <v>0</v>
      </c>
      <c r="HEU5" s="19"/>
      <c r="HEV5" s="18">
        <f ca="1">OFFSET('表十三（录入表）'!$B$6,COLUMN(内置数据!V$2),1)</f>
        <v>0</v>
      </c>
      <c r="HEW5" s="18">
        <f ca="1">OFFSET('表十三（录入表）'!$B$6,COLUMN(内置数据!W$2),1)</f>
        <v>0</v>
      </c>
      <c r="HEX5" s="18">
        <f ca="1">OFFSET('表十三（录入表）'!$B$6,COLUMN(内置数据!X$2),1)</f>
        <v>0</v>
      </c>
      <c r="HEY5" s="18">
        <f ca="1">OFFSET('表十三（录入表）'!$B$6,COLUMN(内置数据!Y$2),1)</f>
        <v>0</v>
      </c>
      <c r="HEZ5" s="18">
        <f ca="1">OFFSET('表十三（录入表）'!$B$6,COLUMN(内置数据!Z$2),1)</f>
        <v>10003</v>
      </c>
      <c r="HFA5" s="18">
        <f ca="1">OFFSET('表十三（录入表）'!$B$6,COLUMN(内置数据!AA$2),1)</f>
        <v>0</v>
      </c>
      <c r="HFB5" s="19"/>
      <c r="HFC5" s="18">
        <f ca="1">OFFSET('表十三（录入表）'!$B$6,COLUMN(内置数据!A$2),2)</f>
        <v>0</v>
      </c>
      <c r="HFD5" s="18">
        <f ca="1">OFFSET('表十三（录入表）'!$B$6,COLUMN(内置数据!B$2),2)</f>
        <v>0</v>
      </c>
      <c r="HFE5" s="18">
        <f ca="1">OFFSET('表十三（录入表）'!$B$6,COLUMN(内置数据!C$2),2)</f>
        <v>0</v>
      </c>
      <c r="HFF5" s="18">
        <f ca="1">OFFSET('表十三（录入表）'!$B$6,COLUMN(内置数据!D$2),2)</f>
        <v>0</v>
      </c>
      <c r="HFG5" s="18">
        <f ca="1">OFFSET('表十三（录入表）'!$B$6,COLUMN(内置数据!E$2),2)</f>
        <v>0</v>
      </c>
      <c r="HFH5" s="18">
        <f ca="1">OFFSET('表十三（录入表）'!$B$6,COLUMN(内置数据!F$2),2)</f>
        <v>0</v>
      </c>
      <c r="HFI5" s="18">
        <f ca="1">OFFSET('表十三（录入表）'!$B$6,COLUMN(内置数据!G$2),2)</f>
        <v>0</v>
      </c>
      <c r="HFJ5" s="18">
        <f ca="1">OFFSET('表十三（录入表）'!$B$6,COLUMN(内置数据!H$2),2)</f>
        <v>0</v>
      </c>
      <c r="HFK5" s="18">
        <f ca="1">OFFSET('表十三（录入表）'!$B$6,COLUMN(内置数据!I$2),2)</f>
        <v>0</v>
      </c>
      <c r="HFL5" s="18">
        <f ca="1">OFFSET('表十三（录入表）'!$B$6,COLUMN(内置数据!J$2),2)</f>
        <v>0</v>
      </c>
      <c r="HFM5" s="18">
        <f ca="1">OFFSET('表十三（录入表）'!$B$6,COLUMN(内置数据!K$2),2)</f>
        <v>0</v>
      </c>
      <c r="HFN5" s="18">
        <f ca="1">OFFSET('表十三（录入表）'!$B$6,COLUMN(内置数据!L$2),2)</f>
        <v>0</v>
      </c>
      <c r="HFO5" s="18">
        <f ca="1">OFFSET('表十三（录入表）'!$B$6,COLUMN(内置数据!M$2),2)</f>
        <v>0</v>
      </c>
      <c r="HFP5" s="18">
        <f ca="1">OFFSET('表十三（录入表）'!$B$6,COLUMN(内置数据!N$2),2)</f>
        <v>0</v>
      </c>
      <c r="HFQ5" s="18">
        <f ca="1">OFFSET('表十三（录入表）'!$B$6,COLUMN(内置数据!O$2),2)</f>
        <v>0</v>
      </c>
      <c r="HFR5" s="18">
        <f ca="1">OFFSET('表十三（录入表）'!$B$6,COLUMN(内置数据!P$2),2)</f>
        <v>0</v>
      </c>
      <c r="HFS5" s="18">
        <f ca="1">OFFSET('表十三（录入表）'!$B$6,COLUMN(内置数据!Q$2),2)</f>
        <v>0</v>
      </c>
      <c r="HFT5" s="18">
        <f ca="1">OFFSET('表十三（录入表）'!$B$6,COLUMN(内置数据!R$2),2)</f>
        <v>0</v>
      </c>
      <c r="HFU5" s="18">
        <f ca="1">OFFSET('表十三（录入表）'!$B$6,COLUMN(内置数据!S$2),2)</f>
        <v>0</v>
      </c>
      <c r="HFV5" s="18">
        <f ca="1">OFFSET('表十三（录入表）'!$B$6,COLUMN(内置数据!T$2),2)</f>
        <v>0</v>
      </c>
      <c r="HFW5" s="19"/>
      <c r="HFX5" s="19"/>
      <c r="HFY5" s="19"/>
      <c r="HFZ5" s="19"/>
      <c r="HGA5" s="19"/>
      <c r="HGB5" s="19"/>
      <c r="HGC5" s="19"/>
      <c r="HGD5" s="19"/>
      <c r="HGE5" s="18">
        <f ca="1">OFFSET('表十三（录入表）'!$B$6,COLUMN(内置数据!A$2),3)</f>
        <v>0</v>
      </c>
      <c r="HGF5" s="18">
        <f ca="1">OFFSET('表十三（录入表）'!$B$6,COLUMN(内置数据!B$2),3)</f>
        <v>0</v>
      </c>
      <c r="HGG5" s="18">
        <f ca="1">OFFSET('表十三（录入表）'!$B$6,COLUMN(内置数据!C$2),3)</f>
        <v>0</v>
      </c>
      <c r="HGH5" s="18">
        <f ca="1">OFFSET('表十三（录入表）'!$B$6,COLUMN(内置数据!D$2),3)</f>
        <v>0</v>
      </c>
      <c r="HGI5" s="18">
        <f ca="1">OFFSET('表十三（录入表）'!$B$6,COLUMN(内置数据!E$2),3)</f>
        <v>0</v>
      </c>
      <c r="HGJ5" s="18">
        <f ca="1">OFFSET('表十三（录入表）'!$B$6,COLUMN(内置数据!F$2),3)</f>
        <v>0</v>
      </c>
      <c r="HGK5" s="18">
        <f ca="1">OFFSET('表十三（录入表）'!$B$6,COLUMN(内置数据!G$2),3)</f>
        <v>0</v>
      </c>
      <c r="HGL5" s="18">
        <f ca="1">OFFSET('表十三（录入表）'!$B$6,COLUMN(内置数据!H$2),3)</f>
        <v>0</v>
      </c>
      <c r="HGM5" s="18">
        <f ca="1">OFFSET('表十三（录入表）'!$B$6,COLUMN(内置数据!I$2),3)</f>
        <v>0</v>
      </c>
      <c r="HGN5" s="18">
        <f ca="1">OFFSET('表十三（录入表）'!$B$6,COLUMN(内置数据!J$2),3)</f>
        <v>20</v>
      </c>
      <c r="HGO5" s="18">
        <f ca="1">OFFSET('表十三（录入表）'!$B$6,COLUMN(内置数据!K$2),3)</f>
        <v>0</v>
      </c>
      <c r="HGP5" s="18">
        <f ca="1">OFFSET('表十三（录入表）'!$B$6,COLUMN(内置数据!L$2),3)</f>
        <v>0</v>
      </c>
      <c r="HGQ5" s="18">
        <f ca="1">OFFSET('表十三（录入表）'!$B$6,COLUMN(内置数据!M$2),3)</f>
        <v>0</v>
      </c>
      <c r="HGR5" s="18">
        <f ca="1">OFFSET('表十三（录入表）'!$B$6,COLUMN(内置数据!N$2),3)</f>
        <v>0</v>
      </c>
      <c r="HGS5" s="18">
        <f ca="1">OFFSET('表十三（录入表）'!$B$6,COLUMN(内置数据!O$2),3)</f>
        <v>0</v>
      </c>
      <c r="HGT5" s="18">
        <f ca="1">OFFSET('表十三（录入表）'!$B$6,COLUMN(内置数据!P$2),3)</f>
        <v>0</v>
      </c>
      <c r="HGU5" s="18">
        <f ca="1">OFFSET('表十三（录入表）'!$B$6,COLUMN(内置数据!Q$2),3)</f>
        <v>0</v>
      </c>
      <c r="HGV5" s="18">
        <f ca="1">OFFSET('表十三（录入表）'!$B$6,COLUMN(内置数据!R$2),3)</f>
        <v>0</v>
      </c>
      <c r="HGW5" s="18">
        <f ca="1">OFFSET('表十三（录入表）'!$B$6,COLUMN(内置数据!S$2),3)</f>
        <v>0</v>
      </c>
      <c r="HGX5" s="18">
        <f ca="1">OFFSET('表十三（录入表）'!$B$6,COLUMN(内置数据!T$2),3)</f>
        <v>0</v>
      </c>
      <c r="HGY5" s="19"/>
      <c r="HGZ5" s="19"/>
      <c r="HHA5" s="19"/>
      <c r="HHB5" s="19"/>
      <c r="HHC5" s="19"/>
      <c r="HHD5" s="19"/>
      <c r="HHE5" s="19"/>
      <c r="HHF5" s="19"/>
      <c r="HHG5" s="18">
        <f ca="1">OFFSET('表十三（录入表）'!$B$6,COLUMN(内置数据!A$2),4)</f>
        <v>0</v>
      </c>
      <c r="HHH5" s="18">
        <f ca="1">OFFSET('表十三（录入表）'!$B$6,COLUMN(内置数据!B$2),4)</f>
        <v>0</v>
      </c>
      <c r="HHI5" s="18">
        <f ca="1">OFFSET('表十三（录入表）'!$B$6,COLUMN(内置数据!C$2),4)</f>
        <v>0</v>
      </c>
      <c r="HHJ5" s="18">
        <f ca="1">OFFSET('表十三（录入表）'!$B$6,COLUMN(内置数据!D$2),4)</f>
        <v>0</v>
      </c>
      <c r="HHK5" s="18">
        <f ca="1">OFFSET('表十三（录入表）'!$B$6,COLUMN(内置数据!E$2),4)</f>
        <v>0</v>
      </c>
      <c r="HHL5" s="18">
        <f ca="1">OFFSET('表十三（录入表）'!$B$6,COLUMN(内置数据!F$2),4)</f>
        <v>0</v>
      </c>
      <c r="HHM5" s="18">
        <f ca="1">OFFSET('表十三（录入表）'!$B$6,COLUMN(内置数据!G$2),4)</f>
        <v>0</v>
      </c>
      <c r="HHN5" s="18">
        <f ca="1">OFFSET('表十三（录入表）'!$B$6,COLUMN(内置数据!H$2),4)</f>
        <v>0</v>
      </c>
      <c r="HHO5" s="18">
        <f ca="1">OFFSET('表十三（录入表）'!$B$6,COLUMN(内置数据!I$2),4)</f>
        <v>0</v>
      </c>
      <c r="HHP5" s="18">
        <f ca="1">OFFSET('表十三（录入表）'!$B$6,COLUMN(内置数据!J$2),4)</f>
        <v>0</v>
      </c>
      <c r="HHQ5" s="18">
        <f ca="1">OFFSET('表十三（录入表）'!$B$6,COLUMN(内置数据!K$2),4)</f>
        <v>0</v>
      </c>
      <c r="HHR5" s="18">
        <f ca="1">OFFSET('表十三（录入表）'!$B$6,COLUMN(内置数据!L$2),4)</f>
        <v>0</v>
      </c>
      <c r="HHS5" s="18">
        <f ca="1">OFFSET('表十三（录入表）'!$B$6,COLUMN(内置数据!M$2),4)</f>
        <v>0</v>
      </c>
      <c r="HHT5" s="18">
        <f ca="1">OFFSET('表十三（录入表）'!$B$6,COLUMN(内置数据!N$2),4)</f>
        <v>0</v>
      </c>
      <c r="HHU5" s="18">
        <f ca="1">OFFSET('表十三（录入表）'!$B$6,COLUMN(内置数据!O$2),4)</f>
        <v>0</v>
      </c>
      <c r="HHV5" s="18">
        <f ca="1">OFFSET('表十三（录入表）'!$B$6,COLUMN(内置数据!P$2),4)</f>
        <v>0</v>
      </c>
      <c r="HHW5" s="18">
        <f ca="1">OFFSET('表十三（录入表）'!$B$6,COLUMN(内置数据!Q$2),4)</f>
        <v>0</v>
      </c>
      <c r="HHX5" s="18">
        <f ca="1">OFFSET('表十三（录入表）'!$B$6,COLUMN(内置数据!R$2),4)</f>
        <v>0</v>
      </c>
      <c r="HHY5" s="18">
        <f ca="1">OFFSET('表十三（录入表）'!$B$6,COLUMN(内置数据!S$2),4)</f>
        <v>0</v>
      </c>
      <c r="HHZ5" s="18">
        <f ca="1">OFFSET('表十三（录入表）'!$B$6,COLUMN(内置数据!T$2),4)</f>
        <v>0</v>
      </c>
      <c r="HIA5" s="19"/>
      <c r="HIB5" s="19"/>
      <c r="HIC5" s="19"/>
      <c r="HID5" s="19"/>
      <c r="HIE5" s="19"/>
      <c r="HIF5" s="19"/>
      <c r="HIG5" s="19"/>
      <c r="HIH5" s="19"/>
      <c r="HII5" s="19"/>
      <c r="HIJ5" s="6"/>
      <c r="HIK5" s="6"/>
      <c r="HIL5" s="6"/>
      <c r="HIM5" s="6"/>
      <c r="HIN5" s="6"/>
      <c r="HIO5" s="6"/>
      <c r="HIP5" s="6"/>
      <c r="HIQ5" s="6"/>
      <c r="HIR5" s="6"/>
      <c r="HIS5" s="6"/>
      <c r="HIT5" s="6"/>
      <c r="HIU5" s="6"/>
      <c r="HIV5" s="6"/>
      <c r="HIW5" s="6"/>
      <c r="HIX5" s="6"/>
      <c r="HIY5" s="6"/>
      <c r="HIZ5" s="6"/>
      <c r="HJA5" s="6"/>
      <c r="HJB5" s="6"/>
      <c r="HJC5" s="6"/>
      <c r="HJD5" s="6"/>
      <c r="HJE5" s="6"/>
      <c r="HJF5" s="6"/>
      <c r="HJG5" s="6"/>
      <c r="HJH5" s="6"/>
      <c r="HJI5" s="6"/>
      <c r="HJJ5" s="6"/>
      <c r="HJK5" s="6"/>
      <c r="HJL5" s="6"/>
      <c r="HJM5" s="16"/>
      <c r="HJN5" s="16"/>
      <c r="HJO5" s="16"/>
      <c r="HJP5" s="22">
        <f ca="1">表三!D106</f>
        <v>0</v>
      </c>
      <c r="HJQ5" s="16"/>
      <c r="HJR5" s="16"/>
      <c r="HJS5" s="23">
        <f ca="1">'表四（录入表）'!G229</f>
        <v>0</v>
      </c>
      <c r="HJT5" s="16"/>
      <c r="HJU5" s="16"/>
      <c r="HJV5" s="16"/>
      <c r="HJW5" s="22">
        <f>表九!D379</f>
        <v>0</v>
      </c>
      <c r="HJX5" s="16"/>
      <c r="HJY5" s="16"/>
      <c r="HJZ5" s="23">
        <f ca="1">'表十（录入表）'!G86</f>
        <v>0</v>
      </c>
      <c r="HKA5" s="22">
        <f ca="1">表十一!C24</f>
        <v>0</v>
      </c>
      <c r="HKB5" s="16"/>
      <c r="HKC5" s="16"/>
      <c r="HKE5" s="24">
        <f ca="1" t="shared" ref="HKE5:HLJ5" si="22">IF(JSDX=HKE$1,OFFSET($BHK$3,2,HKE$3),0)</f>
        <v>0</v>
      </c>
      <c r="HKF5" s="24">
        <f ca="1" t="shared" si="22"/>
        <v>0</v>
      </c>
      <c r="HKG5" s="24">
        <f ca="1" t="shared" si="22"/>
        <v>0</v>
      </c>
      <c r="HKH5" s="24">
        <f ca="1" t="shared" si="22"/>
        <v>0</v>
      </c>
      <c r="HKI5" s="24">
        <f ca="1" t="shared" si="22"/>
        <v>0</v>
      </c>
      <c r="HKJ5" s="24">
        <f ca="1" t="shared" si="22"/>
        <v>0</v>
      </c>
      <c r="HKK5" s="24">
        <f ca="1" t="shared" si="22"/>
        <v>0</v>
      </c>
      <c r="HKL5" s="24">
        <f ca="1" t="shared" si="22"/>
        <v>0</v>
      </c>
      <c r="HKM5" s="24">
        <f ca="1" t="shared" si="22"/>
        <v>0</v>
      </c>
      <c r="HKN5" s="24">
        <f ca="1" t="shared" si="22"/>
        <v>0</v>
      </c>
      <c r="HKO5" s="24">
        <f ca="1" t="shared" si="22"/>
        <v>0</v>
      </c>
      <c r="HKP5" s="24">
        <f ca="1" t="shared" si="22"/>
        <v>0</v>
      </c>
      <c r="HKQ5" s="24">
        <f ca="1" t="shared" si="22"/>
        <v>0</v>
      </c>
      <c r="HKR5" s="24">
        <f ca="1" t="shared" si="22"/>
        <v>0</v>
      </c>
      <c r="HKS5" s="24">
        <f ca="1" t="shared" si="22"/>
        <v>0</v>
      </c>
      <c r="HKT5" s="24">
        <f ca="1" t="shared" si="22"/>
        <v>0</v>
      </c>
      <c r="HKU5" s="24">
        <f ca="1" t="shared" si="22"/>
        <v>0</v>
      </c>
      <c r="HKV5" s="24">
        <f ca="1" t="shared" si="22"/>
        <v>0</v>
      </c>
      <c r="HKW5" s="24">
        <f ca="1" t="shared" si="22"/>
        <v>0</v>
      </c>
      <c r="HKX5" s="24">
        <f ca="1" t="shared" si="22"/>
        <v>0</v>
      </c>
      <c r="HKY5" s="24">
        <f ca="1" t="shared" si="22"/>
        <v>0</v>
      </c>
      <c r="HKZ5" s="24">
        <f ca="1" t="shared" si="22"/>
        <v>0</v>
      </c>
      <c r="HLA5" s="24">
        <f ca="1" t="shared" si="22"/>
        <v>0</v>
      </c>
      <c r="HLB5" s="24">
        <f ca="1" t="shared" si="22"/>
        <v>0</v>
      </c>
      <c r="HLC5" s="24">
        <f ca="1" t="shared" si="22"/>
        <v>0</v>
      </c>
      <c r="HLD5" s="24">
        <f ca="1" t="shared" si="22"/>
        <v>0</v>
      </c>
      <c r="HLE5" s="24">
        <f ca="1" t="shared" si="22"/>
        <v>0</v>
      </c>
      <c r="HLF5" s="24">
        <f ca="1" t="shared" si="22"/>
        <v>0</v>
      </c>
      <c r="HLG5" s="24">
        <f ca="1" t="shared" si="22"/>
        <v>0</v>
      </c>
      <c r="HLH5" s="24">
        <f ca="1" t="shared" si="22"/>
        <v>0</v>
      </c>
      <c r="HLI5" s="24">
        <f ca="1" t="shared" si="22"/>
        <v>0</v>
      </c>
      <c r="HLJ5" s="24">
        <f ca="1" t="shared" si="22"/>
        <v>0</v>
      </c>
      <c r="HLK5" s="24">
        <f ca="1" t="shared" ref="HLK5:HMP5" si="23">IF(JSDX=HLK$1,OFFSET($BHK$3,2,HLK$3),0)</f>
        <v>0</v>
      </c>
      <c r="HLL5" s="24">
        <f ca="1" t="shared" si="23"/>
        <v>0</v>
      </c>
      <c r="HLM5" s="24">
        <f ca="1" t="shared" si="23"/>
        <v>0</v>
      </c>
      <c r="HLN5" s="24">
        <f ca="1" t="shared" si="23"/>
        <v>0</v>
      </c>
      <c r="HLO5" s="24">
        <f ca="1" t="shared" si="23"/>
        <v>0</v>
      </c>
      <c r="HLP5" s="24">
        <f ca="1" t="shared" si="23"/>
        <v>0</v>
      </c>
      <c r="HLQ5" s="24">
        <f ca="1" t="shared" si="23"/>
        <v>0</v>
      </c>
      <c r="HLR5" s="24">
        <f ca="1" t="shared" si="23"/>
        <v>0</v>
      </c>
      <c r="HLS5" s="24">
        <f ca="1" t="shared" si="23"/>
        <v>0</v>
      </c>
      <c r="HLT5" s="24">
        <f ca="1" t="shared" si="23"/>
        <v>0</v>
      </c>
      <c r="HLU5" s="24">
        <f ca="1" t="shared" si="23"/>
        <v>0</v>
      </c>
      <c r="HLV5" s="24">
        <f ca="1" t="shared" si="23"/>
        <v>0</v>
      </c>
      <c r="HLW5" s="24">
        <f ca="1" t="shared" si="23"/>
        <v>0</v>
      </c>
      <c r="HLX5" s="24">
        <f ca="1" t="shared" si="23"/>
        <v>0</v>
      </c>
      <c r="HLY5" s="24">
        <f ca="1" t="shared" si="23"/>
        <v>0</v>
      </c>
      <c r="HLZ5" s="24">
        <f ca="1" t="shared" si="23"/>
        <v>0</v>
      </c>
      <c r="HMA5" s="24">
        <f ca="1" t="shared" si="23"/>
        <v>0</v>
      </c>
      <c r="HMB5" s="24">
        <f ca="1" t="shared" si="23"/>
        <v>0</v>
      </c>
      <c r="HMC5" s="24">
        <f ca="1" t="shared" si="23"/>
        <v>0</v>
      </c>
      <c r="HMD5" s="24">
        <f ca="1" t="shared" si="23"/>
        <v>0</v>
      </c>
      <c r="HME5" s="24">
        <f ca="1" t="shared" si="23"/>
        <v>0</v>
      </c>
      <c r="HMF5" s="24">
        <f ca="1" t="shared" si="23"/>
        <v>0</v>
      </c>
      <c r="HMG5" s="24">
        <f ca="1" t="shared" si="23"/>
        <v>0</v>
      </c>
      <c r="HMH5" s="24">
        <f ca="1" t="shared" si="23"/>
        <v>0</v>
      </c>
      <c r="HMI5" s="24">
        <f ca="1" t="shared" si="23"/>
        <v>0</v>
      </c>
      <c r="HMJ5" s="24">
        <f ca="1" t="shared" si="23"/>
        <v>0</v>
      </c>
      <c r="HMK5" s="24">
        <f ca="1" t="shared" si="23"/>
        <v>0</v>
      </c>
      <c r="HML5" s="24">
        <f ca="1" t="shared" si="23"/>
        <v>0</v>
      </c>
      <c r="HMM5" s="24">
        <f ca="1" t="shared" si="23"/>
        <v>0</v>
      </c>
      <c r="HMN5" s="24">
        <f ca="1" t="shared" si="23"/>
        <v>0</v>
      </c>
      <c r="HMO5" s="24">
        <f ca="1" t="shared" si="23"/>
        <v>0</v>
      </c>
      <c r="HMP5" s="24">
        <f ca="1" t="shared" si="23"/>
        <v>0</v>
      </c>
      <c r="HMQ5" s="24">
        <f ca="1" t="shared" ref="HMQ5:HNK5" si="24">IF(JSDX=HMQ$1,OFFSET($BHK$3,2,HMQ$3),0)</f>
        <v>0</v>
      </c>
      <c r="HMR5" s="24">
        <f ca="1" t="shared" si="24"/>
        <v>0</v>
      </c>
      <c r="HMS5" s="24">
        <f ca="1" t="shared" si="24"/>
        <v>0</v>
      </c>
      <c r="HMT5" s="24">
        <f ca="1" t="shared" si="24"/>
        <v>0</v>
      </c>
      <c r="HMU5" s="24">
        <f ca="1" t="shared" si="24"/>
        <v>0</v>
      </c>
      <c r="HMV5" s="24">
        <f ca="1" t="shared" si="24"/>
        <v>0</v>
      </c>
      <c r="HMW5" s="24">
        <f ca="1">OFFSET($BHK$3,2,HMW$3)</f>
        <v>0</v>
      </c>
      <c r="HMX5" s="24">
        <f ca="1" t="shared" ref="HMX5:HMZ5" si="25">OFFSET($BHK$3,2,HMX$3)</f>
        <v>0</v>
      </c>
      <c r="HMY5" s="24">
        <f ca="1" t="shared" si="25"/>
        <v>0</v>
      </c>
      <c r="HMZ5" s="24">
        <f ca="1" t="shared" si="25"/>
        <v>0</v>
      </c>
      <c r="HNA5" s="24">
        <f ca="1" t="shared" si="24"/>
        <v>0</v>
      </c>
      <c r="HNB5" s="24">
        <f ca="1" t="shared" si="24"/>
        <v>0</v>
      </c>
      <c r="HNC5" s="24">
        <f ca="1" t="shared" si="24"/>
        <v>0</v>
      </c>
      <c r="HND5" s="24">
        <f ca="1" t="shared" si="24"/>
        <v>0</v>
      </c>
      <c r="HNE5" s="24">
        <f ca="1" t="shared" si="24"/>
        <v>0</v>
      </c>
      <c r="HNF5" s="24">
        <f ca="1" t="shared" si="24"/>
        <v>0</v>
      </c>
      <c r="HNG5" s="24">
        <f ca="1" t="shared" si="24"/>
        <v>0</v>
      </c>
      <c r="HNH5" s="24">
        <f ca="1" t="shared" si="24"/>
        <v>0</v>
      </c>
      <c r="HNI5" s="24">
        <f ca="1" t="shared" si="24"/>
        <v>0</v>
      </c>
      <c r="HNJ5" s="24">
        <f ca="1" t="shared" si="24"/>
        <v>0</v>
      </c>
      <c r="HNK5" s="24">
        <f ca="1" t="shared" si="24"/>
        <v>0</v>
      </c>
      <c r="HNL5" s="24">
        <f ca="1" t="shared" ref="HNL5:HNO5" si="26">OFFSET($BHK$3,2,HNL$3)</f>
        <v>0</v>
      </c>
      <c r="HNM5" s="24">
        <f ca="1" t="shared" si="26"/>
        <v>0</v>
      </c>
      <c r="HNN5" s="24">
        <f ca="1" t="shared" si="26"/>
        <v>0</v>
      </c>
      <c r="HNO5" s="24">
        <f ca="1" t="shared" si="26"/>
        <v>0</v>
      </c>
      <c r="HNP5" s="6"/>
      <c r="HNQ5" s="24">
        <f ca="1" t="shared" ref="HNQ5:HOV5" si="27">IF(JSDX=HNQ$1,OFFSET($BHK$3,2,HNQ$3),0)</f>
        <v>1085</v>
      </c>
      <c r="HNR5" s="24">
        <f ca="1" t="shared" si="27"/>
        <v>883</v>
      </c>
      <c r="HNS5" s="24">
        <f ca="1" t="shared" si="27"/>
        <v>3851</v>
      </c>
      <c r="HNT5" s="24">
        <f ca="1" t="shared" si="27"/>
        <v>27</v>
      </c>
      <c r="HNU5" s="24">
        <f ca="1" t="shared" si="27"/>
        <v>-4033</v>
      </c>
      <c r="HNV5" s="24">
        <f ca="1" t="shared" si="27"/>
        <v>0</v>
      </c>
      <c r="HNW5" s="24">
        <f ca="1" t="shared" si="27"/>
        <v>0</v>
      </c>
      <c r="HNX5" s="24">
        <f ca="1" t="shared" si="27"/>
        <v>41310</v>
      </c>
      <c r="HNY5" s="24">
        <f ca="1" t="shared" si="27"/>
        <v>14567</v>
      </c>
      <c r="HNZ5" s="24">
        <f ca="1" t="shared" si="27"/>
        <v>6557</v>
      </c>
      <c r="HOA5" s="24">
        <f ca="1" t="shared" si="27"/>
        <v>0</v>
      </c>
      <c r="HOB5" s="24">
        <f ca="1" t="shared" si="27"/>
        <v>0</v>
      </c>
      <c r="HOC5" s="24">
        <f ca="1" t="shared" si="27"/>
        <v>0</v>
      </c>
      <c r="HOD5" s="24">
        <f ca="1" t="shared" si="27"/>
        <v>0</v>
      </c>
      <c r="HOE5" s="24">
        <f ca="1" t="shared" si="27"/>
        <v>28900</v>
      </c>
      <c r="HOF5" s="24">
        <f ca="1" t="shared" si="27"/>
        <v>24034</v>
      </c>
      <c r="HOG5" s="24">
        <f ca="1" t="shared" si="27"/>
        <v>0</v>
      </c>
      <c r="HOH5" s="24">
        <f ca="1" t="shared" si="27"/>
        <v>0</v>
      </c>
      <c r="HOI5" s="24">
        <f ca="1" t="shared" si="27"/>
        <v>0</v>
      </c>
      <c r="HOJ5" s="24">
        <f ca="1" t="shared" si="27"/>
        <v>4112</v>
      </c>
      <c r="HOK5" s="24">
        <f ca="1" t="shared" si="27"/>
        <v>0</v>
      </c>
      <c r="HOL5" s="24">
        <f ca="1" t="shared" si="27"/>
        <v>0</v>
      </c>
      <c r="HOM5" s="24">
        <f ca="1" t="shared" si="27"/>
        <v>0</v>
      </c>
      <c r="HON5" s="24">
        <f ca="1" t="shared" si="27"/>
        <v>1807</v>
      </c>
      <c r="HOO5" s="24">
        <f ca="1" t="shared" si="27"/>
        <v>16967</v>
      </c>
      <c r="HOP5" s="24">
        <f ca="1" t="shared" si="27"/>
        <v>0</v>
      </c>
      <c r="HOQ5" s="24">
        <f ca="1" t="shared" si="27"/>
        <v>388</v>
      </c>
      <c r="HOR5" s="24">
        <f ca="1" t="shared" si="27"/>
        <v>11045</v>
      </c>
      <c r="HOS5" s="24">
        <f ca="1" t="shared" si="27"/>
        <v>6954</v>
      </c>
      <c r="HOT5" s="24">
        <f ca="1" t="shared" si="27"/>
        <v>736</v>
      </c>
      <c r="HOU5" s="24">
        <f ca="1" t="shared" si="27"/>
        <v>0</v>
      </c>
      <c r="HOV5" s="24">
        <f ca="1" t="shared" si="27"/>
        <v>8284</v>
      </c>
      <c r="HOW5" s="24">
        <f ca="1" t="shared" ref="HOW5:HQB5" si="28">IF(JSDX=HOW$1,OFFSET($BHK$3,2,HOW$3),0)</f>
        <v>4379</v>
      </c>
      <c r="HOX5" s="24">
        <f ca="1" t="shared" si="28"/>
        <v>0</v>
      </c>
      <c r="HOY5" s="24">
        <f ca="1" t="shared" si="28"/>
        <v>0</v>
      </c>
      <c r="HOZ5" s="24">
        <f ca="1" t="shared" si="28"/>
        <v>0</v>
      </c>
      <c r="HPA5" s="24">
        <f ca="1" t="shared" si="28"/>
        <v>0</v>
      </c>
      <c r="HPB5" s="24">
        <f ca="1" t="shared" si="28"/>
        <v>742</v>
      </c>
      <c r="HPC5" s="24">
        <f ca="1" t="shared" si="28"/>
        <v>0</v>
      </c>
      <c r="HPD5" s="24">
        <f ca="1" t="shared" si="28"/>
        <v>504</v>
      </c>
      <c r="HPE5" s="24">
        <f ca="1" t="shared" si="28"/>
        <v>0</v>
      </c>
      <c r="HPF5" s="24">
        <f ca="1" t="shared" si="28"/>
        <v>0</v>
      </c>
      <c r="HPG5" s="24">
        <f ca="1" t="shared" si="28"/>
        <v>170</v>
      </c>
      <c r="HPH5" s="24">
        <f ca="1" t="shared" si="28"/>
        <v>0</v>
      </c>
      <c r="HPI5" s="24">
        <f ca="1" t="shared" si="28"/>
        <v>12</v>
      </c>
      <c r="HPJ5" s="24">
        <f ca="1" t="shared" si="28"/>
        <v>57</v>
      </c>
      <c r="HPK5" s="24">
        <f ca="1" t="shared" si="28"/>
        <v>718</v>
      </c>
      <c r="HPL5" s="24">
        <f ca="1" t="shared" si="28"/>
        <v>63</v>
      </c>
      <c r="HPM5" s="24">
        <f ca="1" t="shared" si="28"/>
        <v>138</v>
      </c>
      <c r="HPN5" s="24">
        <f ca="1" t="shared" si="28"/>
        <v>17</v>
      </c>
      <c r="HPO5" s="24">
        <f ca="1" t="shared" si="28"/>
        <v>166</v>
      </c>
      <c r="HPP5" s="24">
        <f ca="1" t="shared" si="28"/>
        <v>23272</v>
      </c>
      <c r="HPQ5" s="24">
        <f ca="1" t="shared" si="28"/>
        <v>0</v>
      </c>
      <c r="HPR5" s="24">
        <f ca="1" t="shared" si="28"/>
        <v>20514</v>
      </c>
      <c r="HPS5" s="24">
        <f ca="1" t="shared" si="28"/>
        <v>9540</v>
      </c>
      <c r="HPT5" s="24">
        <f ca="1" t="shared" si="28"/>
        <v>2977</v>
      </c>
      <c r="HPU5" s="24">
        <f ca="1" t="shared" si="28"/>
        <v>0</v>
      </c>
      <c r="HPV5" s="24">
        <f ca="1" t="shared" si="28"/>
        <v>0</v>
      </c>
      <c r="HPW5" s="24">
        <f ca="1" t="shared" si="28"/>
        <v>236</v>
      </c>
      <c r="HPX5" s="24">
        <f ca="1" t="shared" si="28"/>
        <v>0</v>
      </c>
      <c r="HPY5" s="24">
        <f ca="1" t="shared" si="28"/>
        <v>2000</v>
      </c>
      <c r="HPZ5" s="24">
        <f ca="1" t="shared" si="28"/>
        <v>1472</v>
      </c>
      <c r="HQA5" s="24">
        <f ca="1" t="shared" si="28"/>
        <v>0</v>
      </c>
      <c r="HQB5" s="24">
        <f ca="1" t="shared" si="28"/>
        <v>0</v>
      </c>
      <c r="HQC5" s="24">
        <f ca="1" t="shared" ref="HQC5:HQW5" si="29">IF(JSDX=HQC$1,OFFSET($BHK$3,2,HQC$3),0)</f>
        <v>0</v>
      </c>
      <c r="HQD5" s="24">
        <f ca="1" t="shared" si="29"/>
        <v>0</v>
      </c>
      <c r="HQE5" s="24">
        <f ca="1" t="shared" si="29"/>
        <v>20300</v>
      </c>
      <c r="HQF5" s="24">
        <f ca="1" t="shared" si="29"/>
        <v>0</v>
      </c>
      <c r="HQG5" s="24">
        <f ca="1" t="shared" si="29"/>
        <v>0</v>
      </c>
      <c r="HQH5" s="24">
        <f ca="1" t="shared" si="29"/>
        <v>0</v>
      </c>
      <c r="HQI5" s="24">
        <f ca="1" t="shared" ref="HQI5:HQL5" si="30">OFFSET($BHK$3,2,HQI$3)</f>
        <v>0</v>
      </c>
      <c r="HQJ5" s="24">
        <f ca="1" t="shared" si="30"/>
        <v>0</v>
      </c>
      <c r="HQK5" s="24">
        <f ca="1" t="shared" si="30"/>
        <v>0</v>
      </c>
      <c r="HQL5" s="24">
        <f ca="1" t="shared" si="30"/>
        <v>0</v>
      </c>
      <c r="HQM5" s="24">
        <f ca="1" t="shared" si="29"/>
        <v>0</v>
      </c>
      <c r="HQN5" s="24">
        <f ca="1" t="shared" si="29"/>
        <v>0</v>
      </c>
      <c r="HQO5" s="24">
        <f ca="1" t="shared" si="29"/>
        <v>0</v>
      </c>
      <c r="HQP5" s="24">
        <f ca="1" t="shared" si="29"/>
        <v>0</v>
      </c>
      <c r="HQQ5" s="24">
        <f ca="1" t="shared" si="29"/>
        <v>2907</v>
      </c>
      <c r="HQR5" s="24">
        <f ca="1" t="shared" si="29"/>
        <v>36647</v>
      </c>
      <c r="HQS5" s="24">
        <f ca="1" t="shared" si="29"/>
        <v>0</v>
      </c>
      <c r="HQT5" s="24">
        <f ca="1" t="shared" si="29"/>
        <v>0</v>
      </c>
      <c r="HQU5" s="24">
        <f ca="1" t="shared" si="29"/>
        <v>0</v>
      </c>
      <c r="HQV5" s="24">
        <f ca="1" t="shared" si="29"/>
        <v>0</v>
      </c>
      <c r="HQW5" s="24">
        <f ca="1" t="shared" si="29"/>
        <v>0</v>
      </c>
      <c r="HQX5" s="24">
        <f ca="1" t="shared" ref="HQX5:HRA5" si="31">OFFSET($BHK$3,2,HQX$3)</f>
        <v>0</v>
      </c>
      <c r="HQY5" s="24">
        <f ca="1" t="shared" si="31"/>
        <v>0</v>
      </c>
      <c r="HQZ5" s="24">
        <f ca="1" t="shared" si="31"/>
        <v>0</v>
      </c>
      <c r="HRA5" s="24">
        <f ca="1" t="shared" si="31"/>
        <v>0</v>
      </c>
      <c r="HRB5" s="6"/>
      <c r="HRC5" s="24">
        <f ca="1" t="shared" ref="HRC5:HSH5" si="32">IF(JSDX=HRC$1,OFFSET($BHK$3,2,HRC$3),0)</f>
        <v>0</v>
      </c>
      <c r="HRD5" s="24">
        <f ca="1" t="shared" si="32"/>
        <v>0</v>
      </c>
      <c r="HRE5" s="24">
        <f ca="1" t="shared" si="32"/>
        <v>0</v>
      </c>
      <c r="HRF5" s="24">
        <f ca="1" t="shared" si="32"/>
        <v>0</v>
      </c>
      <c r="HRG5" s="24">
        <f ca="1" t="shared" si="32"/>
        <v>0</v>
      </c>
      <c r="HRH5" s="24">
        <f ca="1" t="shared" si="32"/>
        <v>0</v>
      </c>
      <c r="HRI5" s="24">
        <f ca="1" t="shared" si="32"/>
        <v>0</v>
      </c>
      <c r="HRJ5" s="24">
        <f ca="1" t="shared" si="32"/>
        <v>0</v>
      </c>
      <c r="HRK5" s="24">
        <f ca="1" t="shared" si="32"/>
        <v>0</v>
      </c>
      <c r="HRL5" s="24">
        <f ca="1" t="shared" si="32"/>
        <v>0</v>
      </c>
      <c r="HRM5" s="24">
        <f ca="1" t="shared" si="32"/>
        <v>0</v>
      </c>
      <c r="HRN5" s="24">
        <f ca="1" t="shared" si="32"/>
        <v>0</v>
      </c>
      <c r="HRO5" s="24">
        <f ca="1" t="shared" si="32"/>
        <v>0</v>
      </c>
      <c r="HRP5" s="24">
        <f ca="1" t="shared" si="32"/>
        <v>0</v>
      </c>
      <c r="HRQ5" s="24">
        <f ca="1" t="shared" si="32"/>
        <v>0</v>
      </c>
      <c r="HRR5" s="24">
        <f ca="1" t="shared" si="32"/>
        <v>0</v>
      </c>
      <c r="HRS5" s="24">
        <f ca="1" t="shared" si="32"/>
        <v>0</v>
      </c>
      <c r="HRT5" s="24">
        <f ca="1" t="shared" si="32"/>
        <v>0</v>
      </c>
      <c r="HRU5" s="24">
        <f ca="1" t="shared" si="32"/>
        <v>0</v>
      </c>
      <c r="HRV5" s="24">
        <f ca="1" t="shared" si="32"/>
        <v>0</v>
      </c>
      <c r="HRW5" s="24">
        <f ca="1" t="shared" si="32"/>
        <v>0</v>
      </c>
      <c r="HRX5" s="24">
        <f ca="1" t="shared" si="32"/>
        <v>0</v>
      </c>
      <c r="HRY5" s="24">
        <f ca="1" t="shared" si="32"/>
        <v>0</v>
      </c>
      <c r="HRZ5" s="24">
        <f ca="1" t="shared" si="32"/>
        <v>0</v>
      </c>
      <c r="HSA5" s="24">
        <f ca="1" t="shared" si="32"/>
        <v>0</v>
      </c>
      <c r="HSB5" s="24">
        <f ca="1" t="shared" si="32"/>
        <v>0</v>
      </c>
      <c r="HSC5" s="24">
        <f ca="1" t="shared" si="32"/>
        <v>0</v>
      </c>
      <c r="HSD5" s="24">
        <f ca="1" t="shared" si="32"/>
        <v>0</v>
      </c>
      <c r="HSE5" s="24">
        <f ca="1" t="shared" si="32"/>
        <v>0</v>
      </c>
      <c r="HSF5" s="24">
        <f ca="1" t="shared" si="32"/>
        <v>0</v>
      </c>
      <c r="HSG5" s="24">
        <f ca="1" t="shared" si="32"/>
        <v>0</v>
      </c>
      <c r="HSH5" s="24">
        <f ca="1" t="shared" si="32"/>
        <v>0</v>
      </c>
      <c r="HSI5" s="24">
        <f ca="1" t="shared" ref="HSI5:HTN5" si="33">IF(JSDX=HSI$1,OFFSET($BHK$3,2,HSI$3),0)</f>
        <v>0</v>
      </c>
      <c r="HSJ5" s="24">
        <f ca="1" t="shared" si="33"/>
        <v>0</v>
      </c>
      <c r="HSK5" s="24">
        <f ca="1" t="shared" si="33"/>
        <v>0</v>
      </c>
      <c r="HSL5" s="24">
        <f ca="1" t="shared" si="33"/>
        <v>0</v>
      </c>
      <c r="HSM5" s="24">
        <f ca="1" t="shared" si="33"/>
        <v>0</v>
      </c>
      <c r="HSN5" s="24">
        <f ca="1" t="shared" si="33"/>
        <v>0</v>
      </c>
      <c r="HSO5" s="24">
        <f ca="1" t="shared" si="33"/>
        <v>0</v>
      </c>
      <c r="HSP5" s="24">
        <f ca="1" t="shared" si="33"/>
        <v>0</v>
      </c>
      <c r="HSQ5" s="24">
        <f ca="1" t="shared" si="33"/>
        <v>0</v>
      </c>
      <c r="HSR5" s="24">
        <f ca="1" t="shared" si="33"/>
        <v>0</v>
      </c>
      <c r="HSS5" s="24">
        <f ca="1" t="shared" si="33"/>
        <v>0</v>
      </c>
      <c r="HST5" s="24">
        <f ca="1" t="shared" si="33"/>
        <v>0</v>
      </c>
      <c r="HSU5" s="24">
        <f ca="1" t="shared" si="33"/>
        <v>0</v>
      </c>
      <c r="HSV5" s="24">
        <f ca="1" t="shared" si="33"/>
        <v>0</v>
      </c>
      <c r="HSW5" s="24">
        <f ca="1" t="shared" si="33"/>
        <v>0</v>
      </c>
      <c r="HSX5" s="24">
        <f ca="1" t="shared" si="33"/>
        <v>0</v>
      </c>
      <c r="HSY5" s="24">
        <f ca="1" t="shared" si="33"/>
        <v>0</v>
      </c>
      <c r="HSZ5" s="24">
        <f ca="1" t="shared" si="33"/>
        <v>0</v>
      </c>
      <c r="HTA5" s="24">
        <f ca="1" t="shared" si="33"/>
        <v>0</v>
      </c>
      <c r="HTB5" s="24">
        <f ca="1" t="shared" si="33"/>
        <v>0</v>
      </c>
      <c r="HTC5" s="24">
        <f ca="1" t="shared" si="33"/>
        <v>0</v>
      </c>
      <c r="HTD5" s="24">
        <f ca="1" t="shared" si="33"/>
        <v>0</v>
      </c>
      <c r="HTE5" s="24">
        <f ca="1" t="shared" si="33"/>
        <v>0</v>
      </c>
      <c r="HTF5" s="24">
        <f ca="1" t="shared" si="33"/>
        <v>0</v>
      </c>
      <c r="HTG5" s="24">
        <f ca="1" t="shared" si="33"/>
        <v>0</v>
      </c>
      <c r="HTH5" s="24">
        <f ca="1" t="shared" si="33"/>
        <v>0</v>
      </c>
      <c r="HTI5" s="24">
        <f ca="1" t="shared" si="33"/>
        <v>0</v>
      </c>
      <c r="HTJ5" s="24">
        <f ca="1" t="shared" si="33"/>
        <v>0</v>
      </c>
      <c r="HTK5" s="24">
        <f ca="1" t="shared" si="33"/>
        <v>0</v>
      </c>
      <c r="HTL5" s="24">
        <f ca="1" t="shared" si="33"/>
        <v>0</v>
      </c>
      <c r="HTM5" s="24">
        <f ca="1" t="shared" si="33"/>
        <v>0</v>
      </c>
      <c r="HTN5" s="24">
        <f ca="1" t="shared" si="33"/>
        <v>0</v>
      </c>
      <c r="HTO5" s="24">
        <f ca="1" t="shared" ref="HTO5:HUI5" si="34">IF(JSDX=HTO$1,OFFSET($BHK$3,2,HTO$3),0)</f>
        <v>0</v>
      </c>
      <c r="HTP5" s="24">
        <f ca="1" t="shared" si="34"/>
        <v>0</v>
      </c>
      <c r="HTQ5" s="24">
        <f ca="1" t="shared" si="34"/>
        <v>0</v>
      </c>
      <c r="HTR5" s="24">
        <f ca="1" t="shared" si="34"/>
        <v>0</v>
      </c>
      <c r="HTS5" s="24">
        <f ca="1" t="shared" si="34"/>
        <v>0</v>
      </c>
      <c r="HTT5" s="24">
        <f ca="1" t="shared" si="34"/>
        <v>0</v>
      </c>
      <c r="HTU5" s="24">
        <f ca="1" t="shared" ref="HTU5:HTX5" si="35">OFFSET($BHK$3,2,HTU$3)</f>
        <v>0</v>
      </c>
      <c r="HTV5" s="24">
        <f ca="1" t="shared" si="35"/>
        <v>0</v>
      </c>
      <c r="HTW5" s="24">
        <f ca="1" t="shared" si="35"/>
        <v>0</v>
      </c>
      <c r="HTX5" s="24">
        <f ca="1" t="shared" si="35"/>
        <v>0</v>
      </c>
      <c r="HTY5" s="24">
        <f ca="1" t="shared" si="34"/>
        <v>0</v>
      </c>
      <c r="HTZ5" s="24">
        <f ca="1" t="shared" si="34"/>
        <v>0</v>
      </c>
      <c r="HUA5" s="24">
        <f ca="1" t="shared" si="34"/>
        <v>0</v>
      </c>
      <c r="HUB5" s="24">
        <f ca="1" t="shared" si="34"/>
        <v>0</v>
      </c>
      <c r="HUC5" s="24">
        <f ca="1" t="shared" si="34"/>
        <v>0</v>
      </c>
      <c r="HUD5" s="24">
        <f ca="1" t="shared" si="34"/>
        <v>0</v>
      </c>
      <c r="HUE5" s="24">
        <f ca="1" t="shared" si="34"/>
        <v>0</v>
      </c>
      <c r="HUF5" s="24">
        <f ca="1" t="shared" si="34"/>
        <v>0</v>
      </c>
      <c r="HUG5" s="24">
        <f ca="1" t="shared" si="34"/>
        <v>0</v>
      </c>
      <c r="HUH5" s="24">
        <f ca="1" t="shared" si="34"/>
        <v>0</v>
      </c>
      <c r="HUI5" s="24">
        <f ca="1" t="shared" si="34"/>
        <v>0</v>
      </c>
      <c r="HUJ5" s="24">
        <f ca="1" t="shared" ref="HUJ5:HUM5" si="36">OFFSET($BHK$3,2,HUJ$3)</f>
        <v>0</v>
      </c>
      <c r="HUK5" s="24">
        <f ca="1" t="shared" si="36"/>
        <v>0</v>
      </c>
      <c r="HUL5" s="24">
        <f ca="1" t="shared" si="36"/>
        <v>0</v>
      </c>
      <c r="HUM5" s="24">
        <f ca="1" t="shared" si="36"/>
        <v>0</v>
      </c>
      <c r="HUO5" s="24">
        <f ca="1" t="shared" ref="HUO5:HVD5" si="37">IF(JSDX=HUO$1,OFFSET($FPU$3,2,HUO$3),0)</f>
        <v>0</v>
      </c>
      <c r="HUP5" s="24">
        <f ca="1" t="shared" si="37"/>
        <v>0</v>
      </c>
      <c r="HUQ5" s="24">
        <f ca="1" t="shared" si="37"/>
        <v>0</v>
      </c>
      <c r="HUR5" s="24">
        <f ca="1" t="shared" si="37"/>
        <v>0</v>
      </c>
      <c r="HUS5" s="24">
        <f ca="1" t="shared" si="37"/>
        <v>0</v>
      </c>
      <c r="HUT5" s="24">
        <f ca="1" t="shared" si="37"/>
        <v>0</v>
      </c>
      <c r="HUU5" s="24">
        <f ca="1" t="shared" si="37"/>
        <v>0</v>
      </c>
      <c r="HUV5" s="24">
        <f ca="1" t="shared" si="37"/>
        <v>0</v>
      </c>
      <c r="HUW5" s="24">
        <f ca="1" t="shared" si="37"/>
        <v>0</v>
      </c>
      <c r="HUX5" s="24">
        <f ca="1" t="shared" si="37"/>
        <v>0</v>
      </c>
      <c r="HUY5" s="24">
        <f ca="1" t="shared" si="37"/>
        <v>0</v>
      </c>
      <c r="HUZ5" s="24">
        <f ca="1" t="shared" si="37"/>
        <v>0</v>
      </c>
      <c r="HVA5" s="24">
        <f ca="1" t="shared" si="37"/>
        <v>0</v>
      </c>
      <c r="HVB5" s="24">
        <f ca="1" t="shared" si="37"/>
        <v>0</v>
      </c>
      <c r="HVC5" s="24">
        <f ca="1" t="shared" si="37"/>
        <v>0</v>
      </c>
      <c r="HVD5" s="24">
        <f ca="1" t="shared" si="37"/>
        <v>0</v>
      </c>
      <c r="HVF5" s="24">
        <f ca="1" t="shared" ref="HVF5:HVU5" si="38">IF(JSDX=HVF$1,OFFSET($FPU$3,2,HVF$3),0)</f>
        <v>9319</v>
      </c>
      <c r="HVG5" s="24">
        <f ca="1" t="shared" si="38"/>
        <v>0</v>
      </c>
      <c r="HVH5" s="24">
        <f ca="1" t="shared" si="38"/>
        <v>0</v>
      </c>
      <c r="HVI5" s="24">
        <f ca="1" t="shared" si="38"/>
        <v>0</v>
      </c>
      <c r="HVJ5" s="24">
        <f ca="1" t="shared" si="38"/>
        <v>0</v>
      </c>
      <c r="HVK5" s="24">
        <f ca="1" t="shared" si="38"/>
        <v>0</v>
      </c>
      <c r="HVL5" s="24">
        <f ca="1" t="shared" si="38"/>
        <v>0</v>
      </c>
      <c r="HVM5" s="24">
        <f ca="1" t="shared" si="38"/>
        <v>172600</v>
      </c>
      <c r="HVN5" s="24">
        <f ca="1" t="shared" si="38"/>
        <v>0</v>
      </c>
      <c r="HVO5" s="24">
        <f ca="1" t="shared" si="38"/>
        <v>0</v>
      </c>
      <c r="HVP5" s="24">
        <f ca="1" t="shared" si="38"/>
        <v>0</v>
      </c>
      <c r="HVQ5" s="24">
        <f ca="1" t="shared" si="38"/>
        <v>530</v>
      </c>
      <c r="HVR5" s="24">
        <f ca="1" t="shared" si="38"/>
        <v>0</v>
      </c>
      <c r="HVS5" s="24">
        <f ca="1" t="shared" si="38"/>
        <v>0</v>
      </c>
      <c r="HVT5" s="24">
        <f ca="1" t="shared" si="38"/>
        <v>0</v>
      </c>
      <c r="HVU5" s="24">
        <f ca="1" t="shared" si="38"/>
        <v>0</v>
      </c>
      <c r="HVW5" s="24">
        <f ca="1" t="shared" ref="HVW5:HWL5" si="39">IF(JSDX=HVW$1,OFFSET($FPU$3,2,HVW$3),0)</f>
        <v>0</v>
      </c>
      <c r="HVX5" s="24">
        <f ca="1" t="shared" si="39"/>
        <v>0</v>
      </c>
      <c r="HVY5" s="24">
        <f ca="1" t="shared" si="39"/>
        <v>0</v>
      </c>
      <c r="HVZ5" s="24">
        <f ca="1" t="shared" si="39"/>
        <v>0</v>
      </c>
      <c r="HWA5" s="24">
        <f ca="1" t="shared" si="39"/>
        <v>0</v>
      </c>
      <c r="HWB5" s="24">
        <f ca="1" t="shared" si="39"/>
        <v>0</v>
      </c>
      <c r="HWC5" s="24">
        <f ca="1" t="shared" si="39"/>
        <v>0</v>
      </c>
      <c r="HWD5" s="24">
        <f ca="1" t="shared" si="39"/>
        <v>0</v>
      </c>
      <c r="HWE5" s="24">
        <f ca="1" t="shared" si="39"/>
        <v>0</v>
      </c>
      <c r="HWF5" s="24">
        <f ca="1" t="shared" si="39"/>
        <v>0</v>
      </c>
      <c r="HWG5" s="24">
        <f ca="1" t="shared" si="39"/>
        <v>0</v>
      </c>
      <c r="HWH5" s="24">
        <f ca="1" t="shared" si="39"/>
        <v>0</v>
      </c>
      <c r="HWI5" s="24">
        <f ca="1" t="shared" si="39"/>
        <v>0</v>
      </c>
      <c r="HWJ5" s="24">
        <f ca="1" t="shared" si="39"/>
        <v>0</v>
      </c>
      <c r="HWK5" s="24">
        <f ca="1" t="shared" si="39"/>
        <v>0</v>
      </c>
      <c r="HWL5" s="24">
        <f ca="1" t="shared" si="39"/>
        <v>0</v>
      </c>
      <c r="HWN5" s="24">
        <f ca="1" t="shared" ref="HWN5:HWU5" si="40">IF(JSDX=HWN$1,OFFSET($HCC$3,2,HWN$3),0)</f>
        <v>0</v>
      </c>
      <c r="HWO5" s="24">
        <f ca="1" t="shared" si="40"/>
        <v>0</v>
      </c>
      <c r="HWP5" s="24">
        <f ca="1" t="shared" si="40"/>
        <v>0</v>
      </c>
      <c r="HWQ5" s="24">
        <f ca="1" t="shared" si="40"/>
        <v>0</v>
      </c>
      <c r="HWR5" s="24">
        <f ca="1" t="shared" si="40"/>
        <v>0</v>
      </c>
      <c r="HWS5" s="24">
        <f ca="1" t="shared" si="40"/>
        <v>0</v>
      </c>
      <c r="HWT5" s="24">
        <f ca="1" t="shared" si="40"/>
        <v>0</v>
      </c>
      <c r="HWU5" s="24">
        <f ca="1" t="shared" si="40"/>
        <v>0</v>
      </c>
      <c r="HWW5" s="24">
        <f ca="1" t="shared" ref="HWW5:HXD5" si="41">IF(JSDX=HWW$1,OFFSET($HCC$3,2,HWW$3),0)</f>
        <v>20</v>
      </c>
      <c r="HWX5" s="24">
        <f ca="1" t="shared" si="41"/>
        <v>0</v>
      </c>
      <c r="HWY5" s="24">
        <f ca="1" t="shared" si="41"/>
        <v>0</v>
      </c>
      <c r="HWZ5" s="24">
        <f ca="1" t="shared" si="41"/>
        <v>0</v>
      </c>
      <c r="HXA5" s="24">
        <f ca="1" t="shared" si="41"/>
        <v>0</v>
      </c>
      <c r="HXB5" s="24">
        <f ca="1" t="shared" si="41"/>
        <v>0</v>
      </c>
      <c r="HXC5" s="24">
        <f ca="1" t="shared" si="41"/>
        <v>0</v>
      </c>
      <c r="HXD5" s="24">
        <f ca="1" t="shared" si="41"/>
        <v>0</v>
      </c>
      <c r="HXF5" s="24">
        <f ca="1" t="shared" ref="HXF5:HXM5" si="42">IF(JSDX=HXF$1,OFFSET($HCC$3,2,HXF$3),0)</f>
        <v>0</v>
      </c>
      <c r="HXG5" s="24">
        <f ca="1" t="shared" si="42"/>
        <v>0</v>
      </c>
      <c r="HXH5" s="24">
        <f ca="1" t="shared" si="42"/>
        <v>0</v>
      </c>
      <c r="HXI5" s="24">
        <f ca="1" t="shared" si="42"/>
        <v>0</v>
      </c>
      <c r="HXJ5" s="24">
        <f ca="1" t="shared" si="42"/>
        <v>0</v>
      </c>
      <c r="HXK5" s="24">
        <f ca="1" t="shared" si="42"/>
        <v>0</v>
      </c>
      <c r="HXL5" s="24">
        <f ca="1" t="shared" si="42"/>
        <v>0</v>
      </c>
      <c r="HXM5" s="24">
        <f ca="1" t="shared" si="42"/>
        <v>0</v>
      </c>
      <c r="HXO5" s="25" t="s">
        <v>17997</v>
      </c>
    </row>
    <row r="6" s="1" customFormat="1" ht="86.7" customHeight="1" spans="1:1024 1025:6047">
      <c r="A6" s="14" t="str">
        <f t="shared" si="20"/>
        <v>411323</v>
      </c>
      <c r="B6" s="15" t="str">
        <f t="shared" si="21"/>
        <v>县级</v>
      </c>
      <c r="C6" s="16" t="str">
        <f t="shared" si="20"/>
        <v>西峡县</v>
      </c>
      <c r="D6" s="16" t="str">
        <f ca="1">IF(LEN(OFFSET(封面!$B$14,0,1))&lt;2,"请在封面录入年终决算结算对象级次！",OFFSET(封面!$B$14,0,1))</f>
        <v>省级</v>
      </c>
      <c r="E6" s="16" t="str">
        <f ca="1">IF(表十一!$B$1=0,"表十一平衡审核通过！","请在表十一检查平衡情况！")</f>
        <v>表十一平衡审核通过！</v>
      </c>
      <c r="F6" s="16" t="str">
        <f ca="1">IF(NmSH,"","请在封面页复制B2单元格内字符串重命名文件名称！")</f>
        <v/>
      </c>
      <c r="G6" s="15" t="s">
        <v>12134</v>
      </c>
      <c r="H6" s="18">
        <f ca="1">OFFSET('表一（录入表）'!$B$6,COLUMN(内置数据!A$2)-1,3)</f>
        <v>157000</v>
      </c>
      <c r="I6" s="18">
        <f ca="1">OFFSET('表一（录入表）'!$B$6,COLUMN(内置数据!B$2)-1,3)</f>
        <v>101287</v>
      </c>
      <c r="J6" s="18">
        <f ca="1">OFFSET('表一（录入表）'!$B$6,COLUMN(内置数据!C$2)-1,3)</f>
        <v>11290</v>
      </c>
      <c r="K6" s="18">
        <f ca="1">OFFSET('表一（录入表）'!$B$6,COLUMN(内置数据!D$2)-1,3)</f>
        <v>4645</v>
      </c>
      <c r="L6" s="18">
        <f ca="1">OFFSET('表一（录入表）'!$B$6,COLUMN(内置数据!E$2)-1,3)</f>
        <v>1328</v>
      </c>
      <c r="M6" s="18">
        <f ca="1">OFFSET('表一（录入表）'!$B$6,COLUMN(内置数据!F$2)-1,3)</f>
        <v>8091</v>
      </c>
      <c r="N6" s="18">
        <f ca="1">OFFSET('表一（录入表）'!$B$6,COLUMN(内置数据!G$2)-1,3)</f>
        <v>4625</v>
      </c>
      <c r="O6" s="18">
        <f ca="1">OFFSET('表一（录入表）'!$B$6,COLUMN(内置数据!H$2)-1,3)</f>
        <v>3627</v>
      </c>
      <c r="P6" s="18">
        <f ca="1">OFFSET('表一（录入表）'!$B$6,COLUMN(内置数据!I$2)-1,3)</f>
        <v>6484</v>
      </c>
      <c r="Q6" s="18">
        <f ca="1">OFFSET('表一（录入表）'!$B$6,COLUMN(内置数据!J$2)-1,3)</f>
        <v>660</v>
      </c>
      <c r="R6" s="18">
        <f ca="1">OFFSET('表一（录入表）'!$B$6,COLUMN(内置数据!K$2)-1,3)</f>
        <v>1968</v>
      </c>
      <c r="S6" s="18">
        <f ca="1">OFFSET('表一（录入表）'!$B$6,COLUMN(内置数据!L$2)-1,3)</f>
        <v>7426</v>
      </c>
      <c r="T6" s="18">
        <f ca="1">OFFSET('表一（录入表）'!$B$6,COLUMN(内置数据!M$2)-1,3)</f>
        <v>4719</v>
      </c>
      <c r="U6" s="18">
        <f ca="1">OFFSET('表一（录入表）'!$B$6,COLUMN(内置数据!N$2)-1,3)</f>
        <v>394</v>
      </c>
      <c r="V6" s="18">
        <f ca="1">OFFSET('表一（录入表）'!$B$6,COLUMN(内置数据!O$2)-1,3)</f>
        <v>456</v>
      </c>
      <c r="W6" s="18">
        <f ca="1">OFFSET('表一（录入表）'!$B$6,COLUMN(内置数据!P$2)-1,3)</f>
        <v>0</v>
      </c>
      <c r="X6" s="19"/>
      <c r="Y6" s="18">
        <f ca="1">OFFSET('表一（录入表）'!$B$6,COLUMN(内置数据!R$2)-1,3)</f>
        <v>32000</v>
      </c>
      <c r="Z6" s="18">
        <f ca="1">OFFSET('表一（录入表）'!$B$6,COLUMN(内置数据!S$2)-1,3)</f>
        <v>6197</v>
      </c>
      <c r="AA6" s="18">
        <f ca="1">OFFSET('表一（录入表）'!$B$6,COLUMN(内置数据!T$2)-1,3)</f>
        <v>1991</v>
      </c>
      <c r="AB6" s="18">
        <f ca="1">OFFSET('表一（录入表）'!$B$6,COLUMN(内置数据!U$2)-1,3)</f>
        <v>6451</v>
      </c>
      <c r="AC6" s="18">
        <f ca="1">OFFSET('表一（录入表）'!$B$6,COLUMN(内置数据!V$2)-1,3)</f>
        <v>0</v>
      </c>
      <c r="AD6" s="18">
        <f ca="1">OFFSET('表一（录入表）'!$B$6,COLUMN(内置数据!W$2)-1,3)</f>
        <v>12807</v>
      </c>
      <c r="AE6" s="18">
        <f ca="1">OFFSET('表一（录入表）'!$B$6,COLUMN(内置数据!X$2)-1,3)</f>
        <v>4460</v>
      </c>
      <c r="AF6" s="18">
        <f ca="1">OFFSET('表一（录入表）'!$B$6,COLUMN(内置数据!Y$2)-1,3)</f>
        <v>65</v>
      </c>
      <c r="AG6" s="18">
        <f ca="1">OFFSET('表一（录入表）'!$B$6,COLUMN(内置数据!Z$2)-1,3)</f>
        <v>29</v>
      </c>
      <c r="AH6" s="19"/>
      <c r="AI6" s="18">
        <f ca="1">OFFSET('表一（录入表）'!$B$6,COLUMN(内置数据!AB$2)-1,3)</f>
        <v>189000</v>
      </c>
      <c r="AJ6" s="19"/>
      <c r="AK6" s="18">
        <f ca="1">OFFSET(表二!$B$6,COLUMN(内置数据!A$2)-1,3)</f>
        <v>5354</v>
      </c>
      <c r="AL6" s="18">
        <f ca="1">OFFSET(表二!$B$6,COLUMN(内置数据!B$2)-1,3)</f>
        <v>265</v>
      </c>
      <c r="AM6" s="18">
        <f ca="1">OFFSET(表二!$B$6,COLUMN(内置数据!C$2)-1,3)</f>
        <v>103</v>
      </c>
      <c r="AN6" s="18">
        <f ca="1">OFFSET(表二!$B$6,COLUMN(内置数据!D$2)-1,3)</f>
        <v>940</v>
      </c>
      <c r="AO6" s="18">
        <f ca="1">OFFSET(表二!$B$6,COLUMN(内置数据!E$2)-1,3)</f>
        <v>70</v>
      </c>
      <c r="AP6" s="18">
        <f ca="1">OFFSET(表二!$B$6,COLUMN(内置数据!F$2)-1,3)</f>
        <v>190</v>
      </c>
      <c r="AQ6" s="18">
        <f ca="1">OFFSET(表二!$B$6,COLUMN(内置数据!G$2)-1,3)</f>
        <v>290</v>
      </c>
      <c r="AR6" s="18">
        <f ca="1">OFFSET(表二!$B$6,COLUMN(内置数据!H$2)-1,3)</f>
        <v>160</v>
      </c>
      <c r="AS6" s="18">
        <f ca="1">OFFSET(表二!$B$6,COLUMN(内置数据!I$2)-1,3)</f>
        <v>158</v>
      </c>
      <c r="AT6" s="18">
        <f ca="1">OFFSET(表二!$B$6,COLUMN(内置数据!J$2)-1,3)</f>
        <v>0</v>
      </c>
      <c r="AU6" s="18">
        <f ca="1">OFFSET(表二!$B$6,COLUMN(内置数据!K$2)-1,3)</f>
        <v>306</v>
      </c>
      <c r="AV6" s="18">
        <f ca="1">OFFSET(表二!$B$6,COLUMN(内置数据!L$2)-1,3)</f>
        <v>370</v>
      </c>
      <c r="AW6" s="18">
        <f ca="1">OFFSET(表二!$B$6,COLUMN(内置数据!M$2)-1,3)</f>
        <v>20</v>
      </c>
      <c r="AX6" s="18">
        <f ca="1">OFFSET(表二!$B$6,COLUMN(内置数据!N$2)-1,3)</f>
        <v>0</v>
      </c>
      <c r="AY6" s="18">
        <f ca="1">OFFSET(表二!$B$6,COLUMN(内置数据!O$2)-1,3)</f>
        <v>0</v>
      </c>
      <c r="AZ6" s="18">
        <f ca="1">OFFSET(表二!$B$6,COLUMN(内置数据!P$2)-1,3)</f>
        <v>30</v>
      </c>
      <c r="BA6" s="18">
        <f ca="1">OFFSET(表二!$B$6,COLUMN(内置数据!Q$2)-1,3)</f>
        <v>29</v>
      </c>
      <c r="BB6" s="18">
        <f ca="1">OFFSET(表二!$B$6,COLUMN(内置数据!R$2)-1,3)</f>
        <v>114</v>
      </c>
      <c r="BC6" s="18">
        <f ca="1">OFFSET(表二!$B$6,COLUMN(内置数据!S$2)-1,3)</f>
        <v>430</v>
      </c>
      <c r="BD6" s="18">
        <f ca="1">OFFSET(表二!$B$6,COLUMN(内置数据!T$2)-1,3)</f>
        <v>275</v>
      </c>
      <c r="BE6" s="18">
        <f ca="1">OFFSET(表二!$B$6,COLUMN(内置数据!U$2)-1,3)</f>
        <v>144</v>
      </c>
      <c r="BF6" s="18">
        <f ca="1">OFFSET(表二!$B$6,COLUMN(内置数据!V$2)-1,3)</f>
        <v>183</v>
      </c>
      <c r="BG6" s="18">
        <f ca="1">OFFSET(表二!$B$6,COLUMN(内置数据!W$2)-1,3)</f>
        <v>0</v>
      </c>
      <c r="BH6" s="18">
        <f ca="1">OFFSET(表二!$B$6,COLUMN(内置数据!X$2)-1,3)</f>
        <v>200</v>
      </c>
      <c r="BI6" s="18">
        <f ca="1">OFFSET(表二!$B$6,COLUMN(内置数据!Y$2)-1,3)</f>
        <v>0</v>
      </c>
      <c r="BJ6" s="18">
        <f ca="1">OFFSET(表二!$B$6,COLUMN(内置数据!Z$2)-1,3)</f>
        <v>141</v>
      </c>
      <c r="BK6" s="18">
        <f ca="1">OFFSET(表二!$B$6,COLUMN(内置数据!AA$2)-1,3)</f>
        <v>150</v>
      </c>
      <c r="BL6" s="18">
        <f ca="1">OFFSET(表二!$B$6,COLUMN(内置数据!AB$2)-1,3)</f>
        <v>130</v>
      </c>
      <c r="BM6" s="18">
        <f ca="1">OFFSET(表二!$B$6,COLUMN(内置数据!AC$2)-1,3)</f>
        <v>0</v>
      </c>
      <c r="BN6" s="18">
        <f ca="1">OFFSET(表二!$B$6,COLUMN(内置数据!AD$2)-1,3)</f>
        <v>656</v>
      </c>
      <c r="BO6" s="18">
        <f ca="1">OFFSET(表二!$B$6,COLUMN(内置数据!AE$2)-1,3)</f>
        <v>0</v>
      </c>
      <c r="BP6" s="18">
        <f ca="1">OFFSET(表二!$B$6,COLUMN(内置数据!AF$2)-1,3)</f>
        <v>0</v>
      </c>
      <c r="BQ6" s="18">
        <f ca="1">OFFSET(表二!$B$6,COLUMN(内置数据!AG$2)-1,3)</f>
        <v>0</v>
      </c>
      <c r="BR6" s="18">
        <f ca="1">OFFSET(表二!$B$6,COLUMN(内置数据!AH$2)-1,3)</f>
        <v>0</v>
      </c>
      <c r="BS6" s="18">
        <f ca="1">OFFSET(表二!$B$6,COLUMN(内置数据!AI$2)-1,3)</f>
        <v>0</v>
      </c>
      <c r="BT6" s="18">
        <f ca="1">OFFSET(表二!$B$6,COLUMN(内置数据!AJ$2)-1,3)</f>
        <v>0</v>
      </c>
      <c r="BU6" s="18">
        <f ca="1">OFFSET(表二!$B$6,COLUMN(内置数据!AK$2)-1,3)</f>
        <v>0</v>
      </c>
      <c r="BV6" s="18">
        <f ca="1">OFFSET(表二!$B$6,COLUMN(内置数据!AL$2)-1,3)</f>
        <v>0</v>
      </c>
      <c r="BW6" s="18">
        <f ca="1">OFFSET(表二!$B$6,COLUMN(内置数据!AM$2)-1,3)</f>
        <v>0</v>
      </c>
      <c r="BX6" s="18">
        <f ca="1">OFFSET(表二!$B$6,COLUMN(内置数据!AN$2)-1,3)</f>
        <v>0</v>
      </c>
      <c r="BY6" s="18">
        <f ca="1">OFFSET(表二!$B$6,COLUMN(内置数据!AO$2)-1,3)</f>
        <v>49</v>
      </c>
      <c r="BZ6" s="18">
        <f ca="1">OFFSET(表二!$B$6,COLUMN(内置数据!AP$2)-1,3)</f>
        <v>0</v>
      </c>
      <c r="CA6" s="18">
        <f ca="1">OFFSET(表二!$B$6,COLUMN(内置数据!AQ$2)-1,3)</f>
        <v>0</v>
      </c>
      <c r="CB6" s="18">
        <f ca="1">OFFSET(表二!$B$6,COLUMN(内置数据!AR$2)-1,3)</f>
        <v>0</v>
      </c>
      <c r="CC6" s="18">
        <f ca="1">OFFSET(表二!$B$6,COLUMN(内置数据!AS$2)-1,3)</f>
        <v>49</v>
      </c>
      <c r="CD6" s="18">
        <f ca="1">OFFSET(表二!$B$6,COLUMN(内置数据!AT$2)-1,3)</f>
        <v>0</v>
      </c>
      <c r="CE6" s="18">
        <f ca="1">OFFSET(表二!$B$6,COLUMN(内置数据!AU$2)-1,3)</f>
        <v>5634</v>
      </c>
      <c r="CF6" s="18">
        <f ca="1">OFFSET(表二!$B$6,COLUMN(内置数据!AV$2)-1,3)</f>
        <v>0</v>
      </c>
      <c r="CG6" s="18">
        <f ca="1">OFFSET(表二!$B$6,COLUMN(内置数据!AW$2)-1,3)</f>
        <v>400</v>
      </c>
      <c r="CH6" s="18">
        <f ca="1">OFFSET(表二!$B$6,COLUMN(内置数据!AX$2)-1,3)</f>
        <v>0</v>
      </c>
      <c r="CI6" s="18">
        <f ca="1">OFFSET(表二!$B$6,COLUMN(内置数据!AY$2)-1,3)</f>
        <v>70</v>
      </c>
      <c r="CJ6" s="18">
        <f ca="1">OFFSET(表二!$B$6,COLUMN(内置数据!AZ$2)-1,3)</f>
        <v>78</v>
      </c>
      <c r="CK6" s="18">
        <f ca="1">OFFSET(表二!$B$6,COLUMN(内置数据!BA$2)-1,3)</f>
        <v>1180</v>
      </c>
      <c r="CL6" s="18">
        <f ca="1">OFFSET(表二!$B$6,COLUMN(内置数据!BB$2)-1,3)</f>
        <v>0</v>
      </c>
      <c r="CM6" s="18">
        <f ca="1">OFFSET(表二!$B$6,COLUMN(内置数据!BC$2)-1,3)</f>
        <v>0</v>
      </c>
      <c r="CN6" s="18">
        <f ca="1">OFFSET(表二!$B$6,COLUMN(内置数据!BD$2)-1,3)</f>
        <v>0</v>
      </c>
      <c r="CO6" s="18">
        <f ca="1">OFFSET(表二!$B$6,COLUMN(内置数据!BE$2)-1,3)</f>
        <v>0</v>
      </c>
      <c r="CP6" s="18">
        <f ca="1">OFFSET(表二!$B$6,COLUMN(内置数据!BF$2)-1,3)</f>
        <v>3906</v>
      </c>
      <c r="CQ6" s="18">
        <f ca="1">OFFSET(表二!$B$6,COLUMN(内置数据!BG$2)-1,3)</f>
        <v>112841</v>
      </c>
      <c r="CR6" s="18">
        <f ca="1">OFFSET(表二!$B$6,COLUMN(内置数据!BH$2)-1,3)</f>
        <v>3100</v>
      </c>
      <c r="CS6" s="18">
        <f ca="1">OFFSET(表二!$B$6,COLUMN(内置数据!BI$2)-1,3)</f>
        <v>101000</v>
      </c>
      <c r="CT6" s="18">
        <f ca="1">OFFSET(表二!$B$6,COLUMN(内置数据!BJ$2)-1,3)</f>
        <v>3000</v>
      </c>
      <c r="CU6" s="18">
        <f ca="1">OFFSET(表二!$B$6,COLUMN(内置数据!BK$2)-1,3)</f>
        <v>0</v>
      </c>
      <c r="CV6" s="18">
        <f ca="1">OFFSET(表二!$B$6,COLUMN(内置数据!BL$2)-1,3)</f>
        <v>0</v>
      </c>
      <c r="CW6" s="18">
        <f ca="1">OFFSET(表二!$B$6,COLUMN(内置数据!BM$2)-1,3)</f>
        <v>0</v>
      </c>
      <c r="CX6" s="18">
        <f ca="1">OFFSET(表二!$B$6,COLUMN(内置数据!BN$2)-1,3)</f>
        <v>120</v>
      </c>
      <c r="CY6" s="18">
        <f ca="1">OFFSET(表二!$B$6,COLUMN(内置数据!BO$2)-1,3)</f>
        <v>300</v>
      </c>
      <c r="CZ6" s="18">
        <f ca="1">OFFSET(表二!$B$6,COLUMN(内置数据!BP$2)-1,3)</f>
        <v>4200</v>
      </c>
      <c r="DA6" s="18">
        <f ca="1">OFFSET(表二!$B$6,COLUMN(内置数据!BQ$2)-1,3)</f>
        <v>1121</v>
      </c>
      <c r="DB6" s="18">
        <f ca="1">OFFSET(表二!$B$6,COLUMN(内置数据!BR$2)-1,3)</f>
        <v>11568</v>
      </c>
      <c r="DC6" s="18">
        <f ca="1">OFFSET(表二!$B$6,COLUMN(内置数据!BS$2)-1,3)</f>
        <v>1800</v>
      </c>
      <c r="DD6" s="18">
        <f ca="1">OFFSET(表二!$B$6,COLUMN(内置数据!BT$2)-1,3)</f>
        <v>0</v>
      </c>
      <c r="DE6" s="18">
        <f ca="1">OFFSET(表二!$B$6,COLUMN(内置数据!BU$2)-1,3)</f>
        <v>5510</v>
      </c>
      <c r="DF6" s="18">
        <f ca="1">OFFSET(表二!$B$6,COLUMN(内置数据!BV$2)-1,3)</f>
        <v>2600</v>
      </c>
      <c r="DG6" s="18">
        <f ca="1">OFFSET(表二!$B$6,COLUMN(内置数据!BW$2)-1,3)</f>
        <v>0</v>
      </c>
      <c r="DH6" s="18">
        <f ca="1">OFFSET(表二!$B$6,COLUMN(内置数据!BX$2)-1,3)</f>
        <v>0</v>
      </c>
      <c r="DI6" s="18">
        <f ca="1">OFFSET(表二!$B$6,COLUMN(内置数据!BY$2)-1,3)</f>
        <v>280</v>
      </c>
      <c r="DJ6" s="18">
        <f ca="1">OFFSET(表二!$B$6,COLUMN(内置数据!BZ$2)-1,3)</f>
        <v>0</v>
      </c>
      <c r="DK6" s="18">
        <f ca="1">OFFSET(表二!$B$6,COLUMN(内置数据!CA$2)-1,3)</f>
        <v>50</v>
      </c>
      <c r="DL6" s="18">
        <f ca="1">OFFSET(表二!$B$6,COLUMN(内置数据!CB$2)-1,3)</f>
        <v>1328</v>
      </c>
      <c r="DM6" s="18">
        <f ca="1">OFFSET(表二!$B$6,COLUMN(内置数据!CC$2)-1,3)</f>
        <v>6671</v>
      </c>
      <c r="DN6" s="18">
        <f ca="1">OFFSET(表二!$B$6,COLUMN(内置数据!CD$2)-1,3)</f>
        <v>3860</v>
      </c>
      <c r="DO6" s="18">
        <f ca="1">OFFSET(表二!$B$6,COLUMN(内置数据!CE$2)-1,3)</f>
        <v>140</v>
      </c>
      <c r="DP6" s="18">
        <f ca="1">OFFSET(表二!$B$6,COLUMN(内置数据!CF$2)-1,3)</f>
        <v>406</v>
      </c>
      <c r="DQ6" s="18">
        <f ca="1">OFFSET(表二!$B$6,COLUMN(内置数据!CG$2)-1,3)</f>
        <v>20</v>
      </c>
      <c r="DR6" s="18">
        <f ca="1">OFFSET(表二!$B$6,COLUMN(内置数据!CH$2)-1,3)</f>
        <v>200</v>
      </c>
      <c r="DS6" s="18">
        <f ca="1">OFFSET(表二!$B$6,COLUMN(内置数据!CI$2)-1,3)</f>
        <v>2045</v>
      </c>
      <c r="DT6" s="18">
        <f ca="1">OFFSET(表二!$B$6,COLUMN(内置数据!CJ$2)-1,3)</f>
        <v>61517</v>
      </c>
      <c r="DU6" s="18">
        <f ca="1">OFFSET(表二!$B$6,COLUMN(内置数据!CK$2)-1,3)</f>
        <v>1670</v>
      </c>
      <c r="DV6" s="18">
        <f ca="1">OFFSET(表二!$B$6,COLUMN(内置数据!CL$2)-1,3)</f>
        <v>620</v>
      </c>
      <c r="DW6" s="18">
        <f ca="1">OFFSET(表二!$B$6,COLUMN(内置数据!CM$2)-1,3)</f>
        <v>30800</v>
      </c>
      <c r="DX6" s="18">
        <f ca="1">OFFSET(表二!$B$6,COLUMN(内置数据!CN$2)-1,3)</f>
        <v>20</v>
      </c>
      <c r="DY6" s="18">
        <f ca="1">OFFSET(表二!$B$6,COLUMN(内置数据!CO$2)-1,3)</f>
        <v>3100</v>
      </c>
      <c r="DZ6" s="18">
        <f ca="1">OFFSET(表二!$B$6,COLUMN(内置数据!CP$2)-1,3)</f>
        <v>5300</v>
      </c>
      <c r="EA6" s="18">
        <f ca="1">OFFSET(表二!$B$6,COLUMN(内置数据!CQ$2)-1,3)</f>
        <v>900</v>
      </c>
      <c r="EB6" s="18">
        <f ca="1">OFFSET(表二!$B$6,COLUMN(内置数据!CR$2)-1,3)</f>
        <v>3450</v>
      </c>
      <c r="EC6" s="18">
        <f ca="1">OFFSET(表二!$B$6,COLUMN(内置数据!CS$2)-1,3)</f>
        <v>1880</v>
      </c>
      <c r="ED6" s="18">
        <f ca="1">OFFSET(表二!$B$6,COLUMN(内置数据!CT$2)-1,3)</f>
        <v>0</v>
      </c>
      <c r="EE6" s="18">
        <f ca="1">OFFSET(表二!$B$6,COLUMN(内置数据!CU$2)-1,3)</f>
        <v>6847</v>
      </c>
      <c r="EF6" s="18">
        <f ca="1">OFFSET(表二!$B$6,COLUMN(内置数据!CV$2)-1,3)</f>
        <v>200</v>
      </c>
      <c r="EG6" s="18">
        <f ca="1">OFFSET(表二!$B$6,COLUMN(内置数据!CW$2)-1,3)</f>
        <v>3110</v>
      </c>
      <c r="EH6" s="18">
        <f ca="1">OFFSET(表二!$B$6,COLUMN(内置数据!CX$2)-1,3)</f>
        <v>0</v>
      </c>
      <c r="EI6" s="18">
        <f ca="1">OFFSET(表二!$B$6,COLUMN(内置数据!CY$2)-1,3)</f>
        <v>300</v>
      </c>
      <c r="EJ6" s="18">
        <f ca="1">OFFSET(表二!$B$6,COLUMN(内置数据!CZ$2)-1,3)</f>
        <v>3000</v>
      </c>
      <c r="EK6" s="18">
        <f ca="1">OFFSET(表二!$B$6,COLUMN(内置数据!DA$2)-1,3)</f>
        <v>0</v>
      </c>
      <c r="EL6" s="18">
        <f ca="1">OFFSET(表二!$B$6,COLUMN(内置数据!DB$2)-1,3)</f>
        <v>170</v>
      </c>
      <c r="EM6" s="18">
        <f ca="1">OFFSET(表二!$B$6,COLUMN(内置数据!DC$2)-1,3)</f>
        <v>50</v>
      </c>
      <c r="EN6" s="18">
        <f ca="1">OFFSET(表二!$B$6,COLUMN(内置数据!DD$2)-1,3)</f>
        <v>100</v>
      </c>
      <c r="EO6" s="18">
        <f ca="1">OFFSET(表二!$B$6,COLUMN(内置数据!DE$2)-1,3)</f>
        <v>40388</v>
      </c>
      <c r="EP6" s="18">
        <f ca="1">OFFSET(表二!$B$6,COLUMN(内置数据!DF$2)-1,3)</f>
        <v>790</v>
      </c>
      <c r="EQ6" s="18">
        <f ca="1">OFFSET(表二!$B$6,COLUMN(内置数据!DG$2)-1,3)</f>
        <v>5200</v>
      </c>
      <c r="ER6" s="18">
        <f ca="1">OFFSET(表二!$B$6,COLUMN(内置数据!DH$2)-1,3)</f>
        <v>3500</v>
      </c>
      <c r="ES6" s="18">
        <f ca="1">OFFSET(表二!$B$6,COLUMN(内置数据!DI$2)-1,3)</f>
        <v>10640</v>
      </c>
      <c r="ET6" s="18">
        <f ca="1">OFFSET(表二!$B$6,COLUMN(内置数据!DJ$2)-1,3)</f>
        <v>1600</v>
      </c>
      <c r="EU6" s="18">
        <f ca="1">OFFSET(表二!$B$6,COLUMN(内置数据!DK$2)-1,3)</f>
        <v>200</v>
      </c>
      <c r="EV6" s="18">
        <f ca="1">OFFSET(表二!$B$6,COLUMN(内置数据!DL$2)-1,3)</f>
        <v>12100</v>
      </c>
      <c r="EW6" s="18">
        <f ca="1">OFFSET(表二!$B$6,COLUMN(内置数据!DM$2)-1,3)</f>
        <v>1220</v>
      </c>
      <c r="EX6" s="18">
        <f ca="1">OFFSET(表二!$B$6,COLUMN(内置数据!DN$2)-1,3)</f>
        <v>50</v>
      </c>
      <c r="EY6" s="18">
        <f ca="1">OFFSET(表二!$B$6,COLUMN(内置数据!DO$2)-1,3)</f>
        <v>100</v>
      </c>
      <c r="EZ6" s="18">
        <f ca="1">OFFSET(表二!$B$6,COLUMN(内置数据!DP$2)-1,3)</f>
        <v>400</v>
      </c>
      <c r="FA6" s="18">
        <f ca="1">OFFSET(表二!$B$6,COLUMN(内置数据!DQ$2)-1,3)</f>
        <v>0</v>
      </c>
      <c r="FB6" s="18">
        <f ca="1">OFFSET(表二!$B$6,COLUMN(内置数据!DR$2)-1,3)</f>
        <v>0</v>
      </c>
      <c r="FC6" s="18">
        <f ca="1">OFFSET(表二!$B$6,COLUMN(内置数据!DS$2)-1,3)</f>
        <v>4588</v>
      </c>
      <c r="FD6" s="18">
        <f ca="1">OFFSET(表二!$B$6,COLUMN(内置数据!DT$2)-1,3)</f>
        <v>10067</v>
      </c>
      <c r="FE6" s="18">
        <f ca="1">OFFSET(表二!$B$6,COLUMN(内置数据!DU$2)-1,3)</f>
        <v>300</v>
      </c>
      <c r="FF6" s="18">
        <f ca="1">OFFSET(表二!$B$6,COLUMN(内置数据!DV$2)-1,3)</f>
        <v>0</v>
      </c>
      <c r="FG6" s="18">
        <f ca="1">OFFSET(表二!$B$6,COLUMN(内置数据!DW$2)-1,3)</f>
        <v>5400</v>
      </c>
      <c r="FH6" s="18">
        <f ca="1">OFFSET(表二!$B$6,COLUMN(内置数据!DX$2)-1,3)</f>
        <v>1700</v>
      </c>
      <c r="FI6" s="18">
        <f ca="1">OFFSET(表二!$B$6,COLUMN(内置数据!DY$2)-1,3)</f>
        <v>400</v>
      </c>
      <c r="FJ6" s="18">
        <f ca="1">OFFSET(表二!$B$6,COLUMN(内置数据!DZ$2)-1,3)</f>
        <v>0</v>
      </c>
      <c r="FK6" s="18">
        <f ca="1">OFFSET(表二!$B$6,COLUMN(内置数据!EA$2)-1,3)</f>
        <v>0</v>
      </c>
      <c r="FL6" s="18">
        <f ca="1">OFFSET(表二!$B$6,COLUMN(内置数据!EB$2)-1,3)</f>
        <v>0</v>
      </c>
      <c r="FM6" s="18">
        <f ca="1">OFFSET(表二!$B$6,COLUMN(内置数据!EC$2)-1,3)</f>
        <v>0</v>
      </c>
      <c r="FN6" s="18">
        <f ca="1">OFFSET(表二!$B$6,COLUMN(内置数据!ED$2)-1,3)</f>
        <v>200</v>
      </c>
      <c r="FO6" s="18">
        <f ca="1">OFFSET(表二!$B$6,COLUMN(内置数据!EE$2)-1,3)</f>
        <v>0</v>
      </c>
      <c r="FP6" s="18">
        <f ca="1">OFFSET(表二!$B$6,COLUMN(内置数据!EF$2)-1,3)</f>
        <v>0</v>
      </c>
      <c r="FQ6" s="18">
        <f ca="1">OFFSET(表二!$B$6,COLUMN(内置数据!EG$2)-1,3)</f>
        <v>0</v>
      </c>
      <c r="FR6" s="18">
        <f ca="1">OFFSET(表二!$B$6,COLUMN(内置数据!EH$2)-1,3)</f>
        <v>2067</v>
      </c>
      <c r="FS6" s="18">
        <f ca="1">OFFSET(表二!$B$6,COLUMN(内置数据!EI$2)-1,3)</f>
        <v>3974</v>
      </c>
      <c r="FT6" s="18">
        <f ca="1">OFFSET(表二!$B$6,COLUMN(内置数据!EJ$2)-1,3)</f>
        <v>1250</v>
      </c>
      <c r="FU6" s="18">
        <f ca="1">OFFSET(表二!$B$6,COLUMN(内置数据!EK$2)-1,3)</f>
        <v>50</v>
      </c>
      <c r="FV6" s="18">
        <f ca="1">OFFSET(表二!$B$6,COLUMN(内置数据!EL$2)-1,3)</f>
        <v>100</v>
      </c>
      <c r="FW6" s="18">
        <f ca="1">OFFSET(表二!$B$6,COLUMN(内置数据!EM$2)-1,3)</f>
        <v>1000</v>
      </c>
      <c r="FX6" s="18">
        <f ca="1">OFFSET(表二!$B$6,COLUMN(内置数据!EN$2)-1,3)</f>
        <v>1000</v>
      </c>
      <c r="FY6" s="18">
        <f ca="1">OFFSET(表二!$B$6,COLUMN(内置数据!EO$2)-1,3)</f>
        <v>574</v>
      </c>
      <c r="FZ6" s="18">
        <f ca="1">OFFSET(表二!$B$6,COLUMN(内置数据!EP$2)-1,3)</f>
        <v>67088</v>
      </c>
      <c r="GA6" s="18">
        <f ca="1">OFFSET(表二!$B$6,COLUMN(内置数据!EQ$2)-1,3)</f>
        <v>11490</v>
      </c>
      <c r="GB6" s="18">
        <f ca="1">OFFSET(表二!$B$6,COLUMN(内置数据!ER$2)-1,3)</f>
        <v>10060</v>
      </c>
      <c r="GC6" s="18">
        <f ca="1">OFFSET(表二!$B$6,COLUMN(内置数据!ES$2)-1,3)</f>
        <v>13150</v>
      </c>
      <c r="GD6" s="18">
        <f ca="1">OFFSET(表二!$B$6,COLUMN(内置数据!ET$2)-1,3)</f>
        <v>2900</v>
      </c>
      <c r="GE6" s="18">
        <f ca="1">OFFSET(表二!$B$6,COLUMN(内置数据!EU$2)-1,3)</f>
        <v>23038</v>
      </c>
      <c r="GF6" s="18">
        <f ca="1">OFFSET(表二!$B$6,COLUMN(内置数据!EV$2)-1,3)</f>
        <v>1050</v>
      </c>
      <c r="GG6" s="18">
        <f ca="1">OFFSET(表二!$B$6,COLUMN(内置数据!EW$2)-1,3)</f>
        <v>500</v>
      </c>
      <c r="GH6" s="18">
        <f ca="1">OFFSET(表二!$B$6,COLUMN(内置数据!EX$2)-1,3)</f>
        <v>4900</v>
      </c>
      <c r="GI6" s="18">
        <f ca="1">OFFSET(表二!$B$6,COLUMN(内置数据!EY$2)-1,3)</f>
        <v>3571</v>
      </c>
      <c r="GJ6" s="18">
        <f ca="1">OFFSET(表二!$B$6,COLUMN(内置数据!EZ$2)-1,3)</f>
        <v>3171</v>
      </c>
      <c r="GK6" s="18">
        <f ca="1">OFFSET(表二!$B$6,COLUMN(内置数据!FA$2)-1,3)</f>
        <v>100</v>
      </c>
      <c r="GL6" s="18">
        <f ca="1">OFFSET(表二!$B$6,COLUMN(内置数据!FB$2)-1,3)</f>
        <v>0</v>
      </c>
      <c r="GM6" s="18">
        <f ca="1">OFFSET(表二!$B$6,COLUMN(内置数据!FC$2)-1,3)</f>
        <v>0</v>
      </c>
      <c r="GN6" s="18">
        <f ca="1">OFFSET(表二!$B$6,COLUMN(内置数据!FD$2)-1,3)</f>
        <v>300</v>
      </c>
      <c r="GO6" s="18">
        <f ca="1">OFFSET(表二!$B$6,COLUMN(内置数据!FE$2)-1,3)</f>
        <v>1350</v>
      </c>
      <c r="GP6" s="18">
        <f ca="1">OFFSET(表二!$B$6,COLUMN(内置数据!FF$2)-1,3)</f>
        <v>0</v>
      </c>
      <c r="GQ6" s="18">
        <f ca="1">OFFSET(表二!$B$6,COLUMN(内置数据!FG$2)-1,3)</f>
        <v>800</v>
      </c>
      <c r="GR6" s="18">
        <f ca="1">OFFSET(表二!$B$6,COLUMN(内置数据!FH$2)-1,3)</f>
        <v>0</v>
      </c>
      <c r="GS6" s="18">
        <f ca="1">OFFSET(表二!$B$6,COLUMN(内置数据!FI$2)-1,3)</f>
        <v>40</v>
      </c>
      <c r="GT6" s="18">
        <f ca="1">OFFSET(表二!$B$6,COLUMN(内置数据!FJ$2)-1,3)</f>
        <v>0</v>
      </c>
      <c r="GU6" s="18">
        <f ca="1">OFFSET(表二!$B$6,COLUMN(内置数据!FK$2)-1,3)</f>
        <v>510</v>
      </c>
      <c r="GV6" s="18">
        <f ca="1">OFFSET(表二!$B$6,COLUMN(内置数据!FL$2)-1,3)</f>
        <v>0</v>
      </c>
      <c r="GW6" s="18">
        <f ca="1">OFFSET(表二!$B$6,COLUMN(内置数据!FM$2)-1,3)</f>
        <v>1099</v>
      </c>
      <c r="GX6" s="18">
        <f ca="1">OFFSET(表二!$B$6,COLUMN(内置数据!FN$2)-1,3)</f>
        <v>550</v>
      </c>
      <c r="GY6" s="18">
        <f ca="1">OFFSET(表二!$B$6,COLUMN(内置数据!FO$2)-1,3)</f>
        <v>0</v>
      </c>
      <c r="GZ6" s="18">
        <f ca="1">OFFSET(表二!$B$6,COLUMN(内置数据!FP$2)-1,3)</f>
        <v>549</v>
      </c>
      <c r="HA6" s="18">
        <f ca="1">OFFSET(表二!$B$6,COLUMN(内置数据!FQ$2)-1,3)</f>
        <v>26</v>
      </c>
      <c r="HB6" s="18">
        <f ca="1">OFFSET(表二!$B$6,COLUMN(内置数据!FR$2)-1,3)</f>
        <v>0</v>
      </c>
      <c r="HC6" s="18">
        <f ca="1">OFFSET(表二!$B$6,COLUMN(内置数据!FS$2)-1,3)</f>
        <v>0</v>
      </c>
      <c r="HD6" s="18">
        <f ca="1">OFFSET(表二!$B$6,COLUMN(内置数据!FT$2)-1,3)</f>
        <v>0</v>
      </c>
      <c r="HE6" s="18">
        <f ca="1">OFFSET(表二!$B$6,COLUMN(内置数据!FU$2)-1,3)</f>
        <v>0</v>
      </c>
      <c r="HF6" s="18">
        <f ca="1">OFFSET(表二!$B$6,COLUMN(内置数据!FV$2)-1,3)</f>
        <v>26</v>
      </c>
      <c r="HG6" s="18">
        <f ca="1">OFFSET(表二!$B$6,COLUMN(内置数据!FW$2)-1,3)</f>
        <v>0</v>
      </c>
      <c r="HH6" s="18">
        <f ca="1">OFFSET(表二!$B$6,COLUMN(内置数据!FX$2)-1,3)</f>
        <v>0</v>
      </c>
      <c r="HI6" s="18">
        <f ca="1">OFFSET(表二!$B$6,COLUMN(内置数据!FY$2)-1,3)</f>
        <v>0</v>
      </c>
      <c r="HJ6" s="18">
        <f ca="1">OFFSET(表二!$B$6,COLUMN(内置数据!FZ$2)-1,3)</f>
        <v>0</v>
      </c>
      <c r="HK6" s="18">
        <f ca="1">OFFSET(表二!$B$6,COLUMN(内置数据!GA$2)-1,3)</f>
        <v>0</v>
      </c>
      <c r="HL6" s="18">
        <f ca="1">OFFSET(表二!$B$6,COLUMN(内置数据!GB$2)-1,3)</f>
        <v>0</v>
      </c>
      <c r="HM6" s="18">
        <f ca="1">OFFSET(表二!$B$6,COLUMN(内置数据!GC$2)-1,3)</f>
        <v>0</v>
      </c>
      <c r="HN6" s="18">
        <f ca="1">OFFSET(表二!$B$6,COLUMN(内置数据!GD$2)-1,3)</f>
        <v>0</v>
      </c>
      <c r="HO6" s="18">
        <f ca="1">OFFSET(表二!$B$6,COLUMN(内置数据!GE$2)-1,3)</f>
        <v>0</v>
      </c>
      <c r="HP6" s="18">
        <f ca="1">OFFSET(表二!$B$6,COLUMN(内置数据!GF$2)-1,3)</f>
        <v>0</v>
      </c>
      <c r="HQ6" s="18">
        <f ca="1">OFFSET(表二!$B$6,COLUMN(内置数据!GG$2)-1,3)</f>
        <v>374</v>
      </c>
      <c r="HR6" s="18">
        <f ca="1">OFFSET(表二!$B$6,COLUMN(内置数据!GH$2)-1,3)</f>
        <v>374</v>
      </c>
      <c r="HS6" s="18">
        <f ca="1">OFFSET(表二!$B$6,COLUMN(内置数据!GI$2)-1,3)</f>
        <v>0</v>
      </c>
      <c r="HT6" s="18">
        <f ca="1">OFFSET(表二!$B$6,COLUMN(内置数据!GJ$2)-1,3)</f>
        <v>0</v>
      </c>
      <c r="HU6" s="18">
        <f ca="1">OFFSET(表二!$B$6,COLUMN(内置数据!GK$2)-1,3)</f>
        <v>2753</v>
      </c>
      <c r="HV6" s="18">
        <f ca="1">OFFSET(表二!$B$6,COLUMN(内置数据!GL$2)-1,3)</f>
        <v>1301</v>
      </c>
      <c r="HW6" s="18">
        <f ca="1">OFFSET(表二!$B$6,COLUMN(内置数据!GM$2)-1,3)</f>
        <v>562</v>
      </c>
      <c r="HX6" s="18">
        <f ca="1">OFFSET(表二!$B$6,COLUMN(内置数据!GN$2)-1,3)</f>
        <v>890</v>
      </c>
      <c r="HY6" s="18">
        <f ca="1">OFFSET(表二!$B$6,COLUMN(内置数据!GO$2)-1,3)</f>
        <v>42</v>
      </c>
      <c r="HZ6" s="18">
        <f ca="1">OFFSET(表二!$B$6,COLUMN(内置数据!GP$2)-1,3)</f>
        <v>42</v>
      </c>
      <c r="IA6" s="18">
        <f ca="1">OFFSET(表二!$B$6,COLUMN(内置数据!GQ$2)-1,3)</f>
        <v>0</v>
      </c>
      <c r="IB6" s="18">
        <f ca="1">OFFSET(表二!$B$6,COLUMN(内置数据!GR$2)-1,3)</f>
        <v>0</v>
      </c>
      <c r="IC6" s="18">
        <f ca="1">OFFSET(表二!$B$6,COLUMN(内置数据!GS$2)-1,3)</f>
        <v>0</v>
      </c>
      <c r="ID6" s="18">
        <f ca="1">OFFSET(表二!$B$6,COLUMN(内置数据!GT$2)-1,3)</f>
        <v>1956</v>
      </c>
      <c r="IE6" s="18">
        <f ca="1">OFFSET(表二!$B$6,COLUMN(内置数据!GU$2)-1,3)</f>
        <v>90</v>
      </c>
      <c r="IF6" s="18">
        <f ca="1">OFFSET(表二!$B$6,COLUMN(内置数据!GV$2)-1,3)</f>
        <v>380</v>
      </c>
      <c r="IG6" s="18">
        <f ca="1">OFFSET(表二!$B$6,COLUMN(内置数据!GW$2)-1,3)</f>
        <v>0</v>
      </c>
      <c r="IH6" s="18">
        <f ca="1">OFFSET(表二!$B$6,COLUMN(内置数据!GX$2)-1,3)</f>
        <v>0</v>
      </c>
      <c r="II6" s="18">
        <f ca="1">OFFSET(表二!$B$6,COLUMN(内置数据!GY$2)-1,3)</f>
        <v>1000</v>
      </c>
      <c r="IJ6" s="18">
        <f ca="1">OFFSET(表二!$B$6,COLUMN(内置数据!GZ$2)-1,3)</f>
        <v>330</v>
      </c>
      <c r="IK6" s="18">
        <f ca="1">OFFSET(表二!$B$6,COLUMN(内置数据!HA$2)-1,3)</f>
        <v>156</v>
      </c>
      <c r="IL6" s="18">
        <f ca="1">OFFSET(表二!$B$6,COLUMN(内置数据!HB$2)-1,3)</f>
        <v>3505</v>
      </c>
      <c r="IM6" s="18">
        <f ca="1">OFFSET(表二!$B$6,COLUMN(内置数据!HC$2)-1,3)</f>
        <v>0</v>
      </c>
      <c r="IN6" s="18">
        <f ca="1">OFFSET(表二!$B$6,COLUMN(内置数据!HD$2)-1,3)</f>
        <v>0</v>
      </c>
      <c r="IO6" s="18">
        <f ca="1">OFFSET(表二!$B$6,COLUMN(内置数据!HE$2)-1,3)</f>
        <v>0</v>
      </c>
      <c r="IP6" s="18">
        <f ca="1">OFFSET(表二!$B$6,COLUMN(内置数据!HF$2)-1,3)</f>
        <v>5067</v>
      </c>
      <c r="IQ6" s="18">
        <f ca="1">OFFSET(表二!$B$6,COLUMN(内置数据!HG$2)-1,3)</f>
        <v>5067</v>
      </c>
      <c r="IR6" s="18">
        <f ca="1">OFFSET(表二!$B$6,COLUMN(内置数据!HH$2)-1,3)</f>
        <v>0</v>
      </c>
      <c r="IS6" s="18">
        <f ca="1">OFFSET(表二!$B$6,COLUMN(内置数据!HI$2)-1,3)</f>
        <v>0</v>
      </c>
      <c r="IT6" s="19"/>
      <c r="IU6" s="18">
        <f ca="1">OFFSET(表二!$B$6,COLUMN(内置数据!HK$2)-1,3)</f>
        <v>344894</v>
      </c>
      <c r="IV6" s="19"/>
      <c r="IW6" s="18">
        <f ca="1">OFFSET('表二（录入表）'!$B$6,COLUMN(内置数据!A$2),3)</f>
        <v>0</v>
      </c>
      <c r="IX6" s="18">
        <f ca="1">OFFSET('表二（录入表）'!$B$6,COLUMN(内置数据!B$2),3)</f>
        <v>0</v>
      </c>
      <c r="IY6" s="18">
        <f ca="1">OFFSET('表二（录入表）'!$B$6,COLUMN(内置数据!C$2),3)</f>
        <v>0</v>
      </c>
      <c r="IZ6" s="18">
        <f ca="1">OFFSET('表二（录入表）'!$B$6,COLUMN(内置数据!D$2),3)</f>
        <v>0</v>
      </c>
      <c r="JA6" s="18">
        <f ca="1">OFFSET('表二（录入表）'!$B$6,COLUMN(内置数据!E$2),3)</f>
        <v>150</v>
      </c>
      <c r="JB6" s="18">
        <f ca="1">OFFSET('表二（录入表）'!$B$6,COLUMN(内置数据!F$2),3)</f>
        <v>0</v>
      </c>
      <c r="JC6" s="18">
        <f ca="1">OFFSET('表二（录入表）'!$B$6,COLUMN(内置数据!G$2),3)</f>
        <v>1100</v>
      </c>
      <c r="JD6" s="18">
        <f ca="1">OFFSET('表二（录入表）'!$B$6,COLUMN(内置数据!H$2),3)</f>
        <v>0</v>
      </c>
      <c r="JE6" s="18">
        <f ca="1">OFFSET('表二（录入表）'!$B$6,COLUMN(内置数据!I$2),3)</f>
        <v>0</v>
      </c>
      <c r="JF6" s="18">
        <f ca="1">OFFSET('表二（录入表）'!$B$6,COLUMN(内置数据!J$2),3)</f>
        <v>400</v>
      </c>
      <c r="JG6" s="18">
        <f ca="1">OFFSET('表二（录入表）'!$B$6,COLUMN(内置数据!K$2),3)</f>
        <v>0</v>
      </c>
      <c r="JH6" s="18">
        <f ca="1">OFFSET('表二（录入表）'!$B$6,COLUMN(内置数据!L$2),3)</f>
        <v>200</v>
      </c>
      <c r="JI6" s="18">
        <f ca="1">OFFSET('表二（录入表）'!$B$6,COLUMN(内置数据!M$2),3)</f>
        <v>0</v>
      </c>
      <c r="JJ6" s="18">
        <f ca="1">OFFSET('表二（录入表）'!$B$6,COLUMN(内置数据!N$2),3)</f>
        <v>0</v>
      </c>
      <c r="JK6" s="18">
        <f ca="1">OFFSET('表二（录入表）'!$B$6,COLUMN(内置数据!O$2),3)</f>
        <v>20</v>
      </c>
      <c r="JL6" s="18">
        <f ca="1">OFFSET('表二（录入表）'!$B$6,COLUMN(内置数据!P$2),3)</f>
        <v>0</v>
      </c>
      <c r="JM6" s="18">
        <f ca="1">OFFSET('表二（录入表）'!$B$6,COLUMN(内置数据!Q$2),3)</f>
        <v>15</v>
      </c>
      <c r="JN6" s="18">
        <f ca="1">OFFSET('表二（录入表）'!$B$6,COLUMN(内置数据!R$2),3)</f>
        <v>0</v>
      </c>
      <c r="JO6" s="18">
        <f ca="1">OFFSET('表二（录入表）'!$B$6,COLUMN(内置数据!S$2),3)</f>
        <v>10</v>
      </c>
      <c r="JP6" s="18">
        <f ca="1">OFFSET('表二（录入表）'!$B$6,COLUMN(内置数据!T$2),3)</f>
        <v>0</v>
      </c>
      <c r="JQ6" s="18">
        <f ca="1">OFFSET('表二（录入表）'!$B$6,COLUMN(内置数据!U$2),3)</f>
        <v>0</v>
      </c>
      <c r="JR6" s="18">
        <f ca="1">OFFSET('表二（录入表）'!$B$6,COLUMN(内置数据!V$2),3)</f>
        <v>20</v>
      </c>
      <c r="JS6" s="18">
        <f ca="1">OFFSET('表二（录入表）'!$B$6,COLUMN(内置数据!W$2),3)</f>
        <v>53</v>
      </c>
      <c r="JT6" s="18">
        <f ca="1">OFFSET('表二（录入表）'!$B$6,COLUMN(内置数据!X$2),3)</f>
        <v>0</v>
      </c>
      <c r="JU6" s="18">
        <f ca="1">OFFSET('表二（录入表）'!$B$6,COLUMN(内置数据!Y$2),3)</f>
        <v>0</v>
      </c>
      <c r="JV6" s="18">
        <f ca="1">OFFSET('表二（录入表）'!$B$6,COLUMN(内置数据!Z$2),3)</f>
        <v>20</v>
      </c>
      <c r="JW6" s="18">
        <f ca="1">OFFSET('表二（录入表）'!$B$6,COLUMN(内置数据!AA$2),3)</f>
        <v>0</v>
      </c>
      <c r="JX6" s="18">
        <f ca="1">OFFSET('表二（录入表）'!$B$6,COLUMN(内置数据!AB$2),3)</f>
        <v>10</v>
      </c>
      <c r="JY6" s="18">
        <f ca="1">OFFSET('表二（录入表）'!$B$6,COLUMN(内置数据!AC$2),3)</f>
        <v>0</v>
      </c>
      <c r="JZ6" s="18">
        <f ca="1">OFFSET('表二（录入表）'!$B$6,COLUMN(内置数据!AD$2),3)</f>
        <v>20</v>
      </c>
      <c r="KA6" s="18">
        <f ca="1">OFFSET('表二（录入表）'!$B$6,COLUMN(内置数据!AE$2),3)</f>
        <v>100</v>
      </c>
      <c r="KB6" s="18">
        <f ca="1">OFFSET('表二（录入表）'!$B$6,COLUMN(内置数据!AF$2),3)</f>
        <v>0</v>
      </c>
      <c r="KC6" s="18">
        <f ca="1">OFFSET('表二（录入表）'!$B$6,COLUMN(内置数据!AG$2),3)</f>
        <v>0</v>
      </c>
      <c r="KD6" s="18">
        <f ca="1">OFFSET('表二（录入表）'!$B$6,COLUMN(内置数据!AH$2),3)</f>
        <v>0</v>
      </c>
      <c r="KE6" s="18">
        <f ca="1">OFFSET('表二（录入表）'!$B$6,COLUMN(内置数据!AI$2),3)</f>
        <v>40</v>
      </c>
      <c r="KF6" s="18">
        <f ca="1">OFFSET('表二（录入表）'!$B$6,COLUMN(内置数据!AJ$2),3)</f>
        <v>40</v>
      </c>
      <c r="KG6" s="18">
        <f ca="1">OFFSET('表二（录入表）'!$B$6,COLUMN(内置数据!AK$2),3)</f>
        <v>0</v>
      </c>
      <c r="KH6" s="18">
        <f ca="1">OFFSET('表二（录入表）'!$B$6,COLUMN(内置数据!AL$2),3)</f>
        <v>0</v>
      </c>
      <c r="KI6" s="18">
        <f ca="1">OFFSET('表二（录入表）'!$B$6,COLUMN(内置数据!AM$2),3)</f>
        <v>760</v>
      </c>
      <c r="KJ6" s="18">
        <f ca="1">OFFSET('表二（录入表）'!$B$6,COLUMN(内置数据!AN$2),3)</f>
        <v>70</v>
      </c>
      <c r="KK6" s="18">
        <f ca="1">OFFSET('表二（录入表）'!$B$6,COLUMN(内置数据!AO$2),3)</f>
        <v>0</v>
      </c>
      <c r="KL6" s="18">
        <f ca="1">OFFSET('表二（录入表）'!$B$6,COLUMN(内置数据!AP$2),3)</f>
        <v>0</v>
      </c>
      <c r="KM6" s="18">
        <f ca="1">OFFSET('表二（录入表）'!$B$6,COLUMN(内置数据!AQ$2),3)</f>
        <v>0</v>
      </c>
      <c r="KN6" s="18">
        <f ca="1">OFFSET('表二（录入表）'!$B$6,COLUMN(内置数据!AR$2),3)</f>
        <v>0</v>
      </c>
      <c r="KO6" s="18">
        <f ca="1">OFFSET('表二（录入表）'!$B$6,COLUMN(内置数据!AS$2),3)</f>
        <v>0</v>
      </c>
      <c r="KP6" s="18">
        <f ca="1">OFFSET('表二（录入表）'!$B$6,COLUMN(内置数据!AT$2),3)</f>
        <v>0</v>
      </c>
      <c r="KQ6" s="18">
        <f ca="1">OFFSET('表二（录入表）'!$B$6,COLUMN(内置数据!AU$2),3)</f>
        <v>0</v>
      </c>
      <c r="KR6" s="18">
        <f ca="1">OFFSET('表二（录入表）'!$B$6,COLUMN(内置数据!AV$2),3)</f>
        <v>0</v>
      </c>
      <c r="KS6" s="18">
        <f ca="1">OFFSET('表二（录入表）'!$B$6,COLUMN(内置数据!AW$2),3)</f>
        <v>0</v>
      </c>
      <c r="KT6" s="18">
        <f ca="1">OFFSET('表二（录入表）'!$B$6,COLUMN(内置数据!AX$2),3)</f>
        <v>100</v>
      </c>
      <c r="KU6" s="18">
        <f ca="1">OFFSET('表二（录入表）'!$B$6,COLUMN(内置数据!AY$2),3)</f>
        <v>0</v>
      </c>
      <c r="KV6" s="18">
        <f ca="1">OFFSET('表二（录入表）'!$B$6,COLUMN(内置数据!AZ$2),3)</f>
        <v>0</v>
      </c>
      <c r="KW6" s="18">
        <f ca="1">OFFSET('表二（录入表）'!$B$6,COLUMN(内置数据!BA$2),3)</f>
        <v>0</v>
      </c>
      <c r="KX6" s="18">
        <f ca="1">OFFSET('表二（录入表）'!$B$6,COLUMN(内置数据!BB$2),3)</f>
        <v>0</v>
      </c>
      <c r="KY6" s="18">
        <f ca="1">OFFSET('表二（录入表）'!$B$6,COLUMN(内置数据!BC$2),3)</f>
        <v>0</v>
      </c>
      <c r="KZ6" s="18">
        <f ca="1">OFFSET('表二（录入表）'!$B$6,COLUMN(内置数据!BD$2),3)</f>
        <v>70</v>
      </c>
      <c r="LA6" s="18">
        <f ca="1">OFFSET('表二（录入表）'!$B$6,COLUMN(内置数据!BE$2),3)</f>
        <v>0</v>
      </c>
      <c r="LB6" s="18">
        <f ca="1">OFFSET('表二（录入表）'!$B$6,COLUMN(内置数据!BF$2),3)</f>
        <v>0</v>
      </c>
      <c r="LC6" s="18">
        <f ca="1">OFFSET('表二（录入表）'!$B$6,COLUMN(内置数据!BG$2),3)</f>
        <v>20</v>
      </c>
      <c r="LD6" s="18">
        <f ca="1">OFFSET('表二（录入表）'!$B$6,COLUMN(内置数据!BH$2),3)</f>
        <v>140</v>
      </c>
      <c r="LE6" s="18">
        <f ca="1">OFFSET('表二（录入表）'!$B$6,COLUMN(内置数据!BI$2),3)</f>
        <v>0</v>
      </c>
      <c r="LF6" s="18">
        <f ca="1">OFFSET('表二（录入表）'!$B$6,COLUMN(内置数据!BJ$2),3)</f>
        <v>0</v>
      </c>
      <c r="LG6" s="18">
        <f ca="1">OFFSET('表二（录入表）'!$B$6,COLUMN(内置数据!BK$2),3)</f>
        <v>0</v>
      </c>
      <c r="LH6" s="18">
        <f ca="1">OFFSET('表二（录入表）'!$B$6,COLUMN(内置数据!BL$2),3)</f>
        <v>0</v>
      </c>
      <c r="LI6" s="18">
        <f ca="1">OFFSET('表二（录入表）'!$B$6,COLUMN(内置数据!BM$2),3)</f>
        <v>0</v>
      </c>
      <c r="LJ6" s="18">
        <f ca="1">OFFSET('表二（录入表）'!$B$6,COLUMN(内置数据!BN$2),3)</f>
        <v>0</v>
      </c>
      <c r="LK6" s="18">
        <f ca="1">OFFSET('表二（录入表）'!$B$6,COLUMN(内置数据!BO$2),3)</f>
        <v>0</v>
      </c>
      <c r="LL6" s="18">
        <f ca="1">OFFSET('表二（录入表）'!$B$6,COLUMN(内置数据!BP$2),3)</f>
        <v>0</v>
      </c>
      <c r="LM6" s="18">
        <f ca="1">OFFSET('表二（录入表）'!$B$6,COLUMN(内置数据!BQ$2),3)</f>
        <v>150</v>
      </c>
      <c r="LN6" s="18">
        <f ca="1">OFFSET('表二（录入表）'!$B$6,COLUMN(内置数据!BR$2),3)</f>
        <v>60</v>
      </c>
      <c r="LO6" s="18">
        <f ca="1">OFFSET('表二（录入表）'!$B$6,COLUMN(内置数据!BS$2),3)</f>
        <v>0</v>
      </c>
      <c r="LP6" s="18">
        <f ca="1">OFFSET('表二（录入表）'!$B$6,COLUMN(内置数据!BT$2),3)</f>
        <v>0</v>
      </c>
      <c r="LQ6" s="18">
        <f ca="1">OFFSET('表二（录入表）'!$B$6,COLUMN(内置数据!BU$2),3)</f>
        <v>0</v>
      </c>
      <c r="LR6" s="18">
        <f ca="1">OFFSET('表二（录入表）'!$B$6,COLUMN(内置数据!BV$2),3)</f>
        <v>0</v>
      </c>
      <c r="LS6" s="18">
        <f ca="1">OFFSET('表二（录入表）'!$B$6,COLUMN(内置数据!BW$2),3)</f>
        <v>0</v>
      </c>
      <c r="LT6" s="18">
        <f ca="1">OFFSET('表二（录入表）'!$B$6,COLUMN(内置数据!BX$2),3)</f>
        <v>100</v>
      </c>
      <c r="LU6" s="18">
        <f ca="1">OFFSET('表二（录入表）'!$B$6,COLUMN(内置数据!BY$2),3)</f>
        <v>108</v>
      </c>
      <c r="LV6" s="18">
        <f ca="1">OFFSET('表二（录入表）'!$B$6,COLUMN(内置数据!BZ$2),3)</f>
        <v>0</v>
      </c>
      <c r="LW6" s="18">
        <f ca="1">OFFSET('表二（录入表）'!$B$6,COLUMN(内置数据!CA$2),3)</f>
        <v>0</v>
      </c>
      <c r="LX6" s="18">
        <f ca="1">OFFSET('表二（录入表）'!$B$6,COLUMN(内置数据!CB$2),3)</f>
        <v>0</v>
      </c>
      <c r="LY6" s="18">
        <f ca="1">OFFSET('表二（录入表）'!$B$6,COLUMN(内置数据!CC$2),3)</f>
        <v>0</v>
      </c>
      <c r="LZ6" s="18">
        <f ca="1">OFFSET('表二（录入表）'!$B$6,COLUMN(内置数据!CD$2),3)</f>
        <v>0</v>
      </c>
      <c r="MA6" s="18">
        <f ca="1">OFFSET('表二（录入表）'!$B$6,COLUMN(内置数据!CE$2),3)</f>
        <v>0</v>
      </c>
      <c r="MB6" s="18">
        <f ca="1">OFFSET('表二（录入表）'!$B$6,COLUMN(内置数据!CF$2),3)</f>
        <v>50</v>
      </c>
      <c r="MC6" s="18">
        <f ca="1">OFFSET('表二（录入表）'!$B$6,COLUMN(内置数据!CG$2),3)</f>
        <v>0</v>
      </c>
      <c r="MD6" s="18">
        <f ca="1">OFFSET('表二（录入表）'!$B$6,COLUMN(内置数据!CH$2),3)</f>
        <v>0</v>
      </c>
      <c r="ME6" s="18">
        <f ca="1">OFFSET('表二（录入表）'!$B$6,COLUMN(内置数据!CI$2),3)</f>
        <v>0</v>
      </c>
      <c r="MF6" s="18">
        <f ca="1">OFFSET('表二（录入表）'!$B$6,COLUMN(内置数据!CJ$2),3)</f>
        <v>0</v>
      </c>
      <c r="MG6" s="18">
        <f ca="1">OFFSET('表二（录入表）'!$B$6,COLUMN(内置数据!CK$2),3)</f>
        <v>0</v>
      </c>
      <c r="MH6" s="18">
        <f ca="1">OFFSET('表二（录入表）'!$B$6,COLUMN(内置数据!CL$2),3)</f>
        <v>0</v>
      </c>
      <c r="MI6" s="18">
        <f ca="1">OFFSET('表二（录入表）'!$B$6,COLUMN(内置数据!CM$2),3)</f>
        <v>0</v>
      </c>
      <c r="MJ6" s="18">
        <f ca="1">OFFSET('表二（录入表）'!$B$6,COLUMN(内置数据!CN$2),3)</f>
        <v>0</v>
      </c>
      <c r="MK6" s="18">
        <f ca="1">OFFSET('表二（录入表）'!$B$6,COLUMN(内置数据!CO$2),3)</f>
        <v>0</v>
      </c>
      <c r="ML6" s="18">
        <f ca="1">OFFSET('表二（录入表）'!$B$6,COLUMN(内置数据!CP$2),3)</f>
        <v>0</v>
      </c>
      <c r="MM6" s="18">
        <f ca="1">OFFSET('表二（录入表）'!$B$6,COLUMN(内置数据!CQ$2),3)</f>
        <v>0</v>
      </c>
      <c r="MN6" s="18">
        <f ca="1">OFFSET('表二（录入表）'!$B$6,COLUMN(内置数据!CR$2),3)</f>
        <v>0</v>
      </c>
      <c r="MO6" s="18">
        <f ca="1">OFFSET('表二（录入表）'!$B$6,COLUMN(内置数据!CS$2),3)</f>
        <v>140</v>
      </c>
      <c r="MP6" s="18">
        <f ca="1">OFFSET('表二（录入表）'!$B$6,COLUMN(内置数据!CT$2),3)</f>
        <v>0</v>
      </c>
      <c r="MQ6" s="18">
        <f ca="1">OFFSET('表二（录入表）'!$B$6,COLUMN(内置数据!CU$2),3)</f>
        <v>0</v>
      </c>
      <c r="MR6" s="18">
        <f ca="1">OFFSET('表二（录入表）'!$B$6,COLUMN(内置数据!CV$2),3)</f>
        <v>0</v>
      </c>
      <c r="MS6" s="18">
        <f ca="1">OFFSET('表二（录入表）'!$B$6,COLUMN(内置数据!CW$2),3)</f>
        <v>0</v>
      </c>
      <c r="MT6" s="18">
        <f ca="1">OFFSET('表二（录入表）'!$B$6,COLUMN(内置数据!CX$2),3)</f>
        <v>66</v>
      </c>
      <c r="MU6" s="18">
        <f ca="1">OFFSET('表二（录入表）'!$B$6,COLUMN(内置数据!CY$2),3)</f>
        <v>0</v>
      </c>
      <c r="MV6" s="18">
        <f ca="1">OFFSET('表二（录入表）'!$B$6,COLUMN(内置数据!CZ$2),3)</f>
        <v>100</v>
      </c>
      <c r="MW6" s="18">
        <f ca="1">OFFSET('表二（录入表）'!$B$6,COLUMN(内置数据!DA$2),3)</f>
        <v>100</v>
      </c>
      <c r="MX6" s="18">
        <f ca="1">OFFSET('表二（录入表）'!$B$6,COLUMN(内置数据!DB$2),3)</f>
        <v>0</v>
      </c>
      <c r="MY6" s="18">
        <f ca="1">OFFSET('表二（录入表）'!$B$6,COLUMN(内置数据!DC$2),3)</f>
        <v>0</v>
      </c>
      <c r="MZ6" s="18">
        <f ca="1">OFFSET('表二（录入表）'!$B$6,COLUMN(内置数据!DD$2),3)</f>
        <v>20</v>
      </c>
      <c r="NA6" s="18">
        <f ca="1">OFFSET('表二（录入表）'!$B$6,COLUMN(内置数据!DE$2),3)</f>
        <v>0</v>
      </c>
      <c r="NB6" s="18">
        <f ca="1">OFFSET('表二（录入表）'!$B$6,COLUMN(内置数据!DF$2),3)</f>
        <v>0</v>
      </c>
      <c r="NC6" s="18">
        <f ca="1">OFFSET('表二（录入表）'!$B$6,COLUMN(内置数据!DG$2),3)</f>
        <v>0</v>
      </c>
      <c r="ND6" s="18">
        <f ca="1">OFFSET('表二（录入表）'!$B$6,COLUMN(内置数据!DH$2),3)</f>
        <v>150</v>
      </c>
      <c r="NE6" s="18">
        <f ca="1">OFFSET('表二（录入表）'!$B$6,COLUMN(内置数据!DI$2),3)</f>
        <v>100</v>
      </c>
      <c r="NF6" s="18">
        <f ca="1">OFFSET('表二（录入表）'!$B$6,COLUMN(内置数据!DJ$2),3)</f>
        <v>0</v>
      </c>
      <c r="NG6" s="18">
        <f ca="1">OFFSET('表二（录入表）'!$B$6,COLUMN(内置数据!DK$2),3)</f>
        <v>0</v>
      </c>
      <c r="NH6" s="18">
        <f ca="1">OFFSET('表二（录入表）'!$B$6,COLUMN(内置数据!DL$2),3)</f>
        <v>0</v>
      </c>
      <c r="NI6" s="18">
        <f ca="1">OFFSET('表二（录入表）'!$B$6,COLUMN(内置数据!DM$2),3)</f>
        <v>0</v>
      </c>
      <c r="NJ6" s="18">
        <f ca="1">OFFSET('表二（录入表）'!$B$6,COLUMN(内置数据!DN$2),3)</f>
        <v>0</v>
      </c>
      <c r="NK6" s="18">
        <f ca="1">OFFSET('表二（录入表）'!$B$6,COLUMN(内置数据!DO$2),3)</f>
        <v>0</v>
      </c>
      <c r="NL6" s="18">
        <f ca="1">OFFSET('表二（录入表）'!$B$6,COLUMN(内置数据!DP$2),3)</f>
        <v>0</v>
      </c>
      <c r="NM6" s="18">
        <f ca="1">OFFSET('表二（录入表）'!$B$6,COLUMN(内置数据!DQ$2),3)</f>
        <v>0</v>
      </c>
      <c r="NN6" s="18">
        <f ca="1">OFFSET('表二（录入表）'!$B$6,COLUMN(内置数据!DR$2),3)</f>
        <v>0</v>
      </c>
      <c r="NO6" s="18">
        <f ca="1">OFFSET('表二（录入表）'!$B$6,COLUMN(内置数据!DS$2),3)</f>
        <v>0</v>
      </c>
      <c r="NP6" s="18">
        <f ca="1">OFFSET('表二（录入表）'!$B$6,COLUMN(内置数据!DT$2),3)</f>
        <v>0</v>
      </c>
      <c r="NQ6" s="18">
        <f ca="1">OFFSET('表二（录入表）'!$B$6,COLUMN(内置数据!DU$2),3)</f>
        <v>20</v>
      </c>
      <c r="NR6" s="18">
        <f ca="1">OFFSET('表二（录入表）'!$B$6,COLUMN(内置数据!DV$2),3)</f>
        <v>0</v>
      </c>
      <c r="NS6" s="18">
        <f ca="1">OFFSET('表二（录入表）'!$B$6,COLUMN(内置数据!DW$2),3)</f>
        <v>0</v>
      </c>
      <c r="NT6" s="18">
        <f ca="1">OFFSET('表二（录入表）'!$B$6,COLUMN(内置数据!DX$2),3)</f>
        <v>0</v>
      </c>
      <c r="NU6" s="18">
        <f ca="1">OFFSET('表二（录入表）'!$B$6,COLUMN(内置数据!DY$2),3)</f>
        <v>0</v>
      </c>
      <c r="NV6" s="18">
        <f ca="1">OFFSET('表二（录入表）'!$B$6,COLUMN(内置数据!DZ$2),3)</f>
        <v>0</v>
      </c>
      <c r="NW6" s="18">
        <f ca="1">OFFSET('表二（录入表）'!$B$6,COLUMN(内置数据!EA$2),3)</f>
        <v>0</v>
      </c>
      <c r="NX6" s="18">
        <f ca="1">OFFSET('表二（录入表）'!$B$6,COLUMN(内置数据!EB$2),3)</f>
        <v>0</v>
      </c>
      <c r="NY6" s="18">
        <f ca="1">OFFSET('表二（录入表）'!$B$6,COLUMN(内置数据!EC$2),3)</f>
        <v>0</v>
      </c>
      <c r="NZ6" s="18">
        <f ca="1">OFFSET('表二（录入表）'!$B$6,COLUMN(内置数据!ED$2),3)</f>
        <v>0</v>
      </c>
      <c r="OA6" s="18">
        <f ca="1">OFFSET('表二（录入表）'!$B$6,COLUMN(内置数据!EE$2),3)</f>
        <v>0</v>
      </c>
      <c r="OB6" s="18">
        <f ca="1">OFFSET('表二（录入表）'!$B$6,COLUMN(内置数据!EF$2),3)</f>
        <v>0</v>
      </c>
      <c r="OC6" s="18">
        <f ca="1">OFFSET('表二（录入表）'!$B$6,COLUMN(内置数据!EG$2),3)</f>
        <v>0</v>
      </c>
      <c r="OD6" s="18">
        <f ca="1">OFFSET('表二（录入表）'!$B$6,COLUMN(内置数据!EH$2),3)</f>
        <v>0</v>
      </c>
      <c r="OE6" s="18">
        <f ca="1">OFFSET('表二（录入表）'!$B$6,COLUMN(内置数据!EI$2),3)</f>
        <v>20</v>
      </c>
      <c r="OF6" s="18">
        <f ca="1">OFFSET('表二（录入表）'!$B$6,COLUMN(内置数据!EJ$2),3)</f>
        <v>0</v>
      </c>
      <c r="OG6" s="18">
        <f ca="1">OFFSET('表二（录入表）'!$B$6,COLUMN(内置数据!EK$2),3)</f>
        <v>0</v>
      </c>
      <c r="OH6" s="18">
        <f ca="1">OFFSET('表二（录入表）'!$B$6,COLUMN(内置数据!EL$2),3)</f>
        <v>4</v>
      </c>
      <c r="OI6" s="18">
        <f ca="1">OFFSET('表二（录入表）'!$B$6,COLUMN(内置数据!EM$2),3)</f>
        <v>6</v>
      </c>
      <c r="OJ6" s="18">
        <f ca="1">OFFSET('表二（录入表）'!$B$6,COLUMN(内置数据!EN$2),3)</f>
        <v>9</v>
      </c>
      <c r="OK6" s="18">
        <f ca="1">OFFSET('表二（录入表）'!$B$6,COLUMN(内置数据!EO$2),3)</f>
        <v>0</v>
      </c>
      <c r="OL6" s="18">
        <f ca="1">OFFSET('表二（录入表）'!$B$6,COLUMN(内置数据!EP$2),3)</f>
        <v>0</v>
      </c>
      <c r="OM6" s="18">
        <f ca="1">OFFSET('表二（录入表）'!$B$6,COLUMN(内置数据!EQ$2),3)</f>
        <v>0</v>
      </c>
      <c r="ON6" s="18">
        <f ca="1">OFFSET('表二（录入表）'!$B$6,COLUMN(内置数据!ER$2),3)</f>
        <v>0</v>
      </c>
      <c r="OO6" s="18">
        <f ca="1">OFFSET('表二（录入表）'!$B$6,COLUMN(内置数据!ES$2),3)</f>
        <v>20</v>
      </c>
      <c r="OP6" s="18">
        <f ca="1">OFFSET('表二（录入表）'!$B$6,COLUMN(内置数据!ET$2),3)</f>
        <v>45</v>
      </c>
      <c r="OQ6" s="18">
        <f ca="1">OFFSET('表二（录入表）'!$B$6,COLUMN(内置数据!EU$2),3)</f>
        <v>20</v>
      </c>
      <c r="OR6" s="18">
        <f ca="1">OFFSET('表二（录入表）'!$B$6,COLUMN(内置数据!EV$2),3)</f>
        <v>0</v>
      </c>
      <c r="OS6" s="18">
        <f ca="1">OFFSET('表二（录入表）'!$B$6,COLUMN(内置数据!EW$2),3)</f>
        <v>0</v>
      </c>
      <c r="OT6" s="18">
        <f ca="1">OFFSET('表二（录入表）'!$B$6,COLUMN(内置数据!EX$2),3)</f>
        <v>0</v>
      </c>
      <c r="OU6" s="18">
        <f ca="1">OFFSET('表二（录入表）'!$B$6,COLUMN(内置数据!EY$2),3)</f>
        <v>49</v>
      </c>
      <c r="OV6" s="18">
        <f ca="1">OFFSET('表二（录入表）'!$B$6,COLUMN(内置数据!EZ$2),3)</f>
        <v>130</v>
      </c>
      <c r="OW6" s="18">
        <f ca="1">OFFSET('表二（录入表）'!$B$6,COLUMN(内置数据!FA$2),3)</f>
        <v>0</v>
      </c>
      <c r="OX6" s="18">
        <f ca="1">OFFSET('表二（录入表）'!$B$6,COLUMN(内置数据!FB$2),3)</f>
        <v>180</v>
      </c>
      <c r="OY6" s="18">
        <f ca="1">OFFSET('表二（录入表）'!$B$6,COLUMN(内置数据!FC$2),3)</f>
        <v>0</v>
      </c>
      <c r="OZ6" s="18">
        <f ca="1">OFFSET('表二（录入表）'!$B$6,COLUMN(内置数据!FD$2),3)</f>
        <v>20</v>
      </c>
      <c r="PA6" s="18">
        <f ca="1">OFFSET('表二（录入表）'!$B$6,COLUMN(内置数据!FE$2),3)</f>
        <v>100</v>
      </c>
      <c r="PB6" s="18">
        <f ca="1">OFFSET('表二（录入表）'!$B$6,COLUMN(内置数据!FF$2),3)</f>
        <v>120</v>
      </c>
      <c r="PC6" s="18">
        <f ca="1">OFFSET('表二（录入表）'!$B$6,COLUMN(内置数据!FG$2),3)</f>
        <v>0</v>
      </c>
      <c r="PD6" s="18">
        <f ca="1">OFFSET('表二（录入表）'!$B$6,COLUMN(内置数据!FH$2),3)</f>
        <v>50</v>
      </c>
      <c r="PE6" s="18">
        <f ca="1">OFFSET('表二（录入表）'!$B$6,COLUMN(内置数据!FI$2),3)</f>
        <v>0</v>
      </c>
      <c r="PF6" s="18">
        <f ca="1">OFFSET('表二（录入表）'!$B$6,COLUMN(内置数据!FJ$2),3)</f>
        <v>0</v>
      </c>
      <c r="PG6" s="18">
        <f ca="1">OFFSET('表二（录入表）'!$B$6,COLUMN(内置数据!FK$2),3)</f>
        <v>105</v>
      </c>
      <c r="PH6" s="18">
        <f ca="1">OFFSET('表二（录入表）'!$B$6,COLUMN(内置数据!FL$2),3)</f>
        <v>65</v>
      </c>
      <c r="PI6" s="18">
        <f ca="1">OFFSET('表二（录入表）'!$B$6,COLUMN(内置数据!FM$2),3)</f>
        <v>0</v>
      </c>
      <c r="PJ6" s="18">
        <f ca="1">OFFSET('表二（录入表）'!$B$6,COLUMN(内置数据!FN$2),3)</f>
        <v>0</v>
      </c>
      <c r="PK6" s="18">
        <f ca="1">OFFSET('表二（录入表）'!$B$6,COLUMN(内置数据!FO$2),3)</f>
        <v>0</v>
      </c>
      <c r="PL6" s="18">
        <f ca="1">OFFSET('表二（录入表）'!$B$6,COLUMN(内置数据!FP$2),3)</f>
        <v>59</v>
      </c>
      <c r="PM6" s="18">
        <f ca="1">OFFSET('表二（录入表）'!$B$6,COLUMN(内置数据!FQ$2),3)</f>
        <v>20</v>
      </c>
      <c r="PN6" s="18">
        <f ca="1">OFFSET('表二（录入表）'!$B$6,COLUMN(内置数据!FR$2),3)</f>
        <v>63</v>
      </c>
      <c r="PO6" s="18">
        <f ca="1">OFFSET('表二（录入表）'!$B$6,COLUMN(内置数据!FS$2),3)</f>
        <v>0</v>
      </c>
      <c r="PP6" s="18">
        <f ca="1">OFFSET('表二（录入表）'!$B$6,COLUMN(内置数据!FT$2),3)</f>
        <v>0</v>
      </c>
      <c r="PQ6" s="18">
        <f ca="1">OFFSET('表二（录入表）'!$B$6,COLUMN(内置数据!FU$2),3)</f>
        <v>50</v>
      </c>
      <c r="PR6" s="18">
        <f ca="1">OFFSET('表二（录入表）'!$B$6,COLUMN(内置数据!FV$2),3)</f>
        <v>0</v>
      </c>
      <c r="PS6" s="18">
        <f ca="1">OFFSET('表二（录入表）'!$B$6,COLUMN(内置数据!FW$2),3)</f>
        <v>0</v>
      </c>
      <c r="PT6" s="18">
        <f ca="1">OFFSET('表二（录入表）'!$B$6,COLUMN(内置数据!FX$2),3)</f>
        <v>70</v>
      </c>
      <c r="PU6" s="18">
        <f ca="1">OFFSET('表二（录入表）'!$B$6,COLUMN(内置数据!FY$2),3)</f>
        <v>0</v>
      </c>
      <c r="PV6" s="18">
        <f ca="1">OFFSET('表二（录入表）'!$B$6,COLUMN(内置数据!FZ$2),3)</f>
        <v>0</v>
      </c>
      <c r="PW6" s="18">
        <f ca="1">OFFSET('表二（录入表）'!$B$6,COLUMN(内置数据!GA$2),3)</f>
        <v>0</v>
      </c>
      <c r="PX6" s="18">
        <f ca="1">OFFSET('表二（录入表）'!$B$6,COLUMN(内置数据!GB$2),3)</f>
        <v>0</v>
      </c>
      <c r="PY6" s="18">
        <f ca="1">OFFSET('表二（录入表）'!$B$6,COLUMN(内置数据!GC$2),3)</f>
        <v>0</v>
      </c>
      <c r="PZ6" s="18">
        <f ca="1">OFFSET('表二（录入表）'!$B$6,COLUMN(内置数据!GD$2),3)</f>
        <v>110</v>
      </c>
      <c r="QA6" s="18">
        <f ca="1">OFFSET('表二（录入表）'!$B$6,COLUMN(内置数据!GE$2),3)</f>
        <v>0</v>
      </c>
      <c r="QB6" s="18">
        <f ca="1">OFFSET('表二（录入表）'!$B$6,COLUMN(内置数据!GF$2),3)</f>
        <v>0</v>
      </c>
      <c r="QC6" s="18">
        <f ca="1">OFFSET('表二（录入表）'!$B$6,COLUMN(内置数据!GG$2),3)</f>
        <v>0</v>
      </c>
      <c r="QD6" s="18">
        <f ca="1">OFFSET('表二（录入表）'!$B$6,COLUMN(内置数据!GH$2),3)</f>
        <v>90</v>
      </c>
      <c r="QE6" s="18">
        <f ca="1">OFFSET('表二（录入表）'!$B$6,COLUMN(内置数据!GI$2),3)</f>
        <v>0</v>
      </c>
      <c r="QF6" s="18">
        <f ca="1">OFFSET('表二（录入表）'!$B$6,COLUMN(内置数据!GJ$2),3)</f>
        <v>0</v>
      </c>
      <c r="QG6" s="18">
        <f ca="1">OFFSET('表二（录入表）'!$B$6,COLUMN(内置数据!GK$2),3)</f>
        <v>0</v>
      </c>
      <c r="QH6" s="18">
        <f ca="1">OFFSET('表二（录入表）'!$B$6,COLUMN(内置数据!GL$2),3)</f>
        <v>0</v>
      </c>
      <c r="QI6" s="18">
        <f ca="1">OFFSET('表二（录入表）'!$B$6,COLUMN(内置数据!GM$2),3)</f>
        <v>0</v>
      </c>
      <c r="QJ6" s="18">
        <f ca="1">OFFSET('表二（录入表）'!$B$6,COLUMN(内置数据!GN$2),3)</f>
        <v>0</v>
      </c>
      <c r="QK6" s="18">
        <f ca="1">OFFSET('表二（录入表）'!$B$6,COLUMN(内置数据!GO$2),3)</f>
        <v>100</v>
      </c>
      <c r="QL6" s="18">
        <f ca="1">OFFSET('表二（录入表）'!$B$6,COLUMN(内置数据!GP$2),3)</f>
        <v>0</v>
      </c>
      <c r="QM6" s="18">
        <f ca="1">OFFSET('表二（录入表）'!$B$6,COLUMN(内置数据!GQ$2),3)</f>
        <v>0</v>
      </c>
      <c r="QN6" s="18">
        <f ca="1">OFFSET('表二（录入表）'!$B$6,COLUMN(内置数据!GR$2),3)</f>
        <v>0</v>
      </c>
      <c r="QO6" s="18">
        <f ca="1">OFFSET('表二（录入表）'!$B$6,COLUMN(内置数据!GS$2),3)</f>
        <v>10</v>
      </c>
      <c r="QP6" s="18">
        <f ca="1">OFFSET('表二（录入表）'!$B$6,COLUMN(内置数据!GT$2),3)</f>
        <v>0</v>
      </c>
      <c r="QQ6" s="18">
        <f ca="1">OFFSET('表二（录入表）'!$B$6,COLUMN(内置数据!GU$2),3)</f>
        <v>0</v>
      </c>
      <c r="QR6" s="18">
        <f ca="1">OFFSET('表二（录入表）'!$B$6,COLUMN(内置数据!GV$2),3)</f>
        <v>1</v>
      </c>
      <c r="QS6" s="18">
        <f ca="1">OFFSET('表二（录入表）'!$B$6,COLUMN(内置数据!GW$2),3)</f>
        <v>0</v>
      </c>
      <c r="QT6" s="18">
        <f ca="1">OFFSET('表二（录入表）'!$B$6,COLUMN(内置数据!GX$2),3)</f>
        <v>0</v>
      </c>
      <c r="QU6" s="18">
        <f ca="1">OFFSET('表二（录入表）'!$B$6,COLUMN(内置数据!GY$2),3)</f>
        <v>30</v>
      </c>
      <c r="QV6" s="18">
        <f ca="1">OFFSET('表二（录入表）'!$B$6,COLUMN(内置数据!GZ$2),3)</f>
        <v>0</v>
      </c>
      <c r="QW6" s="18">
        <f ca="1">OFFSET('表二（录入表）'!$B$6,COLUMN(内置数据!HA$2),3)</f>
        <v>0</v>
      </c>
      <c r="QX6" s="18">
        <f ca="1">OFFSET('表二（录入表）'!$B$6,COLUMN(内置数据!HB$2),3)</f>
        <v>0</v>
      </c>
      <c r="QY6" s="18">
        <f ca="1">OFFSET('表二（录入表）'!$B$6,COLUMN(内置数据!HC$2),3)</f>
        <v>0</v>
      </c>
      <c r="QZ6" s="18">
        <f ca="1">OFFSET('表二（录入表）'!$B$6,COLUMN(内置数据!HD$2),3)</f>
        <v>0</v>
      </c>
      <c r="RA6" s="18">
        <f ca="1">OFFSET('表二（录入表）'!$B$6,COLUMN(内置数据!HE$2),3)</f>
        <v>0</v>
      </c>
      <c r="RB6" s="18">
        <f ca="1">OFFSET('表二（录入表）'!$B$6,COLUMN(内置数据!HF$2),3)</f>
        <v>0</v>
      </c>
      <c r="RC6" s="18">
        <f ca="1">OFFSET('表二（录入表）'!$B$6,COLUMN(内置数据!HG$2),3)</f>
        <v>0</v>
      </c>
      <c r="RD6" s="18">
        <f ca="1">OFFSET('表二（录入表）'!$B$6,COLUMN(内置数据!HH$2),3)</f>
        <v>30</v>
      </c>
      <c r="RE6" s="18">
        <f ca="1">OFFSET('表二（录入表）'!$B$6,COLUMN(内置数据!HI$2),3)</f>
        <v>0</v>
      </c>
      <c r="RF6" s="18">
        <f ca="1">OFFSET('表二（录入表）'!$B$6,COLUMN(内置数据!HJ$2),3)</f>
        <v>0</v>
      </c>
      <c r="RG6" s="18">
        <f ca="1">OFFSET('表二（录入表）'!$B$6,COLUMN(内置数据!HK$2),3)</f>
        <v>0</v>
      </c>
      <c r="RH6" s="18">
        <f ca="1">OFFSET('表二（录入表）'!$B$6,COLUMN(内置数据!HL$2),3)</f>
        <v>0</v>
      </c>
      <c r="RI6" s="18">
        <f ca="1">OFFSET('表二（录入表）'!$B$6,COLUMN(内置数据!HM$2),3)</f>
        <v>100</v>
      </c>
      <c r="RJ6" s="18">
        <f ca="1">OFFSET('表二（录入表）'!$B$6,COLUMN(内置数据!HN$2),3)</f>
        <v>0</v>
      </c>
      <c r="RK6" s="18">
        <f ca="1">OFFSET('表二（录入表）'!$B$6,COLUMN(内置数据!HO$2),3)</f>
        <v>0</v>
      </c>
      <c r="RL6" s="18">
        <f ca="1">OFFSET('表二（录入表）'!$B$6,COLUMN(内置数据!HP$2),3)</f>
        <v>0</v>
      </c>
      <c r="RM6" s="18">
        <f ca="1">OFFSET('表二（录入表）'!$B$6,COLUMN(内置数据!HQ$2),3)</f>
        <v>0</v>
      </c>
      <c r="RN6" s="18">
        <f ca="1">OFFSET('表二（录入表）'!$B$6,COLUMN(内置数据!HR$2),3)</f>
        <v>0</v>
      </c>
      <c r="RO6" s="18">
        <f ca="1">OFFSET('表二（录入表）'!$B$6,COLUMN(内置数据!HS$2),3)</f>
        <v>0</v>
      </c>
      <c r="RP6" s="18">
        <f ca="1">OFFSET('表二（录入表）'!$B$6,COLUMN(内置数据!HT$2),3)</f>
        <v>656</v>
      </c>
      <c r="RQ6" s="18">
        <f ca="1">OFFSET('表二（录入表）'!$B$6,COLUMN(内置数据!HU$2),3)</f>
        <v>0</v>
      </c>
      <c r="RR6" s="18">
        <f ca="1">OFFSET('表二（录入表）'!$B$6,COLUMN(内置数据!HV$2),3)</f>
        <v>0</v>
      </c>
      <c r="RS6" s="18">
        <f ca="1">OFFSET('表二（录入表）'!$B$6,COLUMN(内置数据!HW$2),3)</f>
        <v>0</v>
      </c>
      <c r="RT6" s="18">
        <f ca="1">OFFSET('表二（录入表）'!$B$6,COLUMN(内置数据!HX$2),3)</f>
        <v>0</v>
      </c>
      <c r="RU6" s="18">
        <f ca="1">OFFSET('表二（录入表）'!$B$6,COLUMN(内置数据!HY$2),3)</f>
        <v>0</v>
      </c>
      <c r="RV6" s="18">
        <f ca="1">OFFSET('表二（录入表）'!$B$6,COLUMN(内置数据!HZ$2),3)</f>
        <v>0</v>
      </c>
      <c r="RW6" s="18">
        <f ca="1">OFFSET('表二（录入表）'!$B$6,COLUMN(内置数据!IA$2),3)</f>
        <v>0</v>
      </c>
      <c r="RX6" s="18">
        <f ca="1">OFFSET('表二（录入表）'!$B$6,COLUMN(内置数据!IB$2),3)</f>
        <v>0</v>
      </c>
      <c r="RY6" s="18">
        <f ca="1">OFFSET('表二（录入表）'!$B$6,COLUMN(内置数据!IC$2),3)</f>
        <v>0</v>
      </c>
      <c r="RZ6" s="18">
        <f ca="1">OFFSET('表二（录入表）'!$B$6,COLUMN(内置数据!ID$2),3)</f>
        <v>0</v>
      </c>
      <c r="SA6" s="18">
        <f ca="1">OFFSET('表二（录入表）'!$B$6,COLUMN(内置数据!IE$2),3)</f>
        <v>0</v>
      </c>
      <c r="SB6" s="18">
        <f ca="1">OFFSET('表二（录入表）'!$B$6,COLUMN(内置数据!IF$2),3)</f>
        <v>0</v>
      </c>
      <c r="SC6" s="18">
        <f ca="1">OFFSET('表二（录入表）'!$B$6,COLUMN(内置数据!IG$2),3)</f>
        <v>0</v>
      </c>
      <c r="SD6" s="18">
        <f ca="1">OFFSET('表二（录入表）'!$B$6,COLUMN(内置数据!IH$2),3)</f>
        <v>0</v>
      </c>
      <c r="SE6" s="18">
        <f ca="1">OFFSET('表二（录入表）'!$B$6,COLUMN(内置数据!II$2),3)</f>
        <v>0</v>
      </c>
      <c r="SF6" s="18">
        <f ca="1">OFFSET('表二（录入表）'!$B$6,COLUMN(内置数据!IJ$2),3)</f>
        <v>0</v>
      </c>
      <c r="SG6" s="18">
        <f ca="1">OFFSET('表二（录入表）'!$B$6,COLUMN(内置数据!IK$2),3)</f>
        <v>0</v>
      </c>
      <c r="SH6" s="18">
        <f ca="1">OFFSET('表二（录入表）'!$B$6,COLUMN(内置数据!IL$2),3)</f>
        <v>0</v>
      </c>
      <c r="SI6" s="18">
        <f ca="1">OFFSET('表二（录入表）'!$B$6,COLUMN(内置数据!IM$2),3)</f>
        <v>0</v>
      </c>
      <c r="SJ6" s="18">
        <f ca="1">OFFSET('表二（录入表）'!$B$6,COLUMN(内置数据!IN$2),3)</f>
        <v>0</v>
      </c>
      <c r="SK6" s="18">
        <f ca="1">OFFSET('表二（录入表）'!$B$6,COLUMN(内置数据!IO$2),3)</f>
        <v>0</v>
      </c>
      <c r="SL6" s="18">
        <f ca="1">OFFSET('表二（录入表）'!$B$6,COLUMN(内置数据!IP$2),3)</f>
        <v>0</v>
      </c>
      <c r="SM6" s="18">
        <f ca="1">OFFSET('表二（录入表）'!$B$6,COLUMN(内置数据!IQ$2),3)</f>
        <v>0</v>
      </c>
      <c r="SN6" s="18">
        <f ca="1">OFFSET('表二（录入表）'!$B$6,COLUMN(内置数据!IR$2),3)</f>
        <v>0</v>
      </c>
      <c r="SO6" s="18">
        <f ca="1">OFFSET('表二（录入表）'!$B$6,COLUMN(内置数据!IS$2),3)</f>
        <v>0</v>
      </c>
      <c r="SP6" s="18">
        <f ca="1">OFFSET('表二（录入表）'!$B$6,COLUMN(内置数据!IT$2),3)</f>
        <v>0</v>
      </c>
      <c r="SQ6" s="18">
        <f ca="1">OFFSET('表二（录入表）'!$B$6,COLUMN(内置数据!IU$2),3)</f>
        <v>0</v>
      </c>
      <c r="SR6" s="18">
        <f ca="1">OFFSET('表二（录入表）'!$B$6,COLUMN(内置数据!IV$2),3)</f>
        <v>0</v>
      </c>
      <c r="SS6" s="18">
        <f ca="1">OFFSET('表二（录入表）'!$B$6,COLUMN(内置数据!IW$2),3)</f>
        <v>0</v>
      </c>
      <c r="ST6" s="18">
        <f ca="1">OFFSET('表二（录入表）'!$B$6,COLUMN(内置数据!IX$2),3)</f>
        <v>0</v>
      </c>
      <c r="SU6" s="18">
        <f ca="1">OFFSET('表二（录入表）'!$B$6,COLUMN(内置数据!IY$2),3)</f>
        <v>0</v>
      </c>
      <c r="SV6" s="18">
        <f ca="1">OFFSET('表二（录入表）'!$B$6,COLUMN(内置数据!IZ$2),3)</f>
        <v>0</v>
      </c>
      <c r="SW6" s="18">
        <f ca="1">OFFSET('表二（录入表）'!$B$6,COLUMN(内置数据!JA$2),3)</f>
        <v>0</v>
      </c>
      <c r="SX6" s="18">
        <f ca="1">OFFSET('表二（录入表）'!$B$6,COLUMN(内置数据!JB$2),3)</f>
        <v>0</v>
      </c>
      <c r="SY6" s="18">
        <f ca="1">OFFSET('表二（录入表）'!$B$6,COLUMN(内置数据!JC$2),3)</f>
        <v>0</v>
      </c>
      <c r="SZ6" s="18">
        <f ca="1">OFFSET('表二（录入表）'!$B$6,COLUMN(内置数据!JD$2),3)</f>
        <v>0</v>
      </c>
      <c r="TA6" s="18">
        <f ca="1">OFFSET('表二（录入表）'!$B$6,COLUMN(内置数据!JE$2),3)</f>
        <v>0</v>
      </c>
      <c r="TB6" s="18">
        <f ca="1">OFFSET('表二（录入表）'!$B$6,COLUMN(内置数据!JF$2),3)</f>
        <v>0</v>
      </c>
      <c r="TC6" s="18">
        <f ca="1">OFFSET('表二（录入表）'!$B$6,COLUMN(内置数据!JG$2),3)</f>
        <v>0</v>
      </c>
      <c r="TD6" s="18">
        <f ca="1">OFFSET('表二（录入表）'!$B$6,COLUMN(内置数据!JH$2),3)</f>
        <v>49</v>
      </c>
      <c r="TE6" s="18">
        <f ca="1">OFFSET('表二（录入表）'!$B$6,COLUMN(内置数据!JI$2),3)</f>
        <v>0</v>
      </c>
      <c r="TF6" s="18">
        <f ca="1">OFFSET('表二（录入表）'!$B$6,COLUMN(内置数据!JJ$2),3)</f>
        <v>0</v>
      </c>
      <c r="TG6" s="18">
        <f ca="1">OFFSET('表二（录入表）'!$B$6,COLUMN(内置数据!JK$2),3)</f>
        <v>0</v>
      </c>
      <c r="TH6" s="18">
        <f ca="1">OFFSET('表二（录入表）'!$B$6,COLUMN(内置数据!JL$2),3)</f>
        <v>0</v>
      </c>
      <c r="TI6" s="18">
        <f ca="1">OFFSET('表二（录入表）'!$B$6,COLUMN(内置数据!JM$2),3)</f>
        <v>0</v>
      </c>
      <c r="TJ6" s="18">
        <f ca="1">OFFSET('表二（录入表）'!$B$6,COLUMN(内置数据!JN$2),3)</f>
        <v>200</v>
      </c>
      <c r="TK6" s="18">
        <f ca="1">OFFSET('表二（录入表）'!$B$6,COLUMN(内置数据!JO$2),3)</f>
        <v>160</v>
      </c>
      <c r="TL6" s="18">
        <f ca="1">OFFSET('表二（录入表）'!$B$6,COLUMN(内置数据!JP$2),3)</f>
        <v>0</v>
      </c>
      <c r="TM6" s="18">
        <f ca="1">OFFSET('表二（录入表）'!$B$6,COLUMN(内置数据!JQ$2),3)</f>
        <v>40</v>
      </c>
      <c r="TN6" s="18">
        <f ca="1">OFFSET('表二（录入表）'!$B$6,COLUMN(内置数据!JR$2),3)</f>
        <v>0</v>
      </c>
      <c r="TO6" s="18">
        <f ca="1">OFFSET('表二（录入表）'!$B$6,COLUMN(内置数据!JS$2),3)</f>
        <v>0</v>
      </c>
      <c r="TP6" s="18">
        <f ca="1">OFFSET('表二（录入表）'!$B$6,COLUMN(内置数据!JT$2),3)</f>
        <v>0</v>
      </c>
      <c r="TQ6" s="18">
        <f ca="1">OFFSET('表二（录入表）'!$B$6,COLUMN(内置数据!JU$2),3)</f>
        <v>0</v>
      </c>
      <c r="TR6" s="18">
        <f ca="1">OFFSET('表二（录入表）'!$B$6,COLUMN(内置数据!JV$2),3)</f>
        <v>0</v>
      </c>
      <c r="TS6" s="18">
        <f ca="1">OFFSET('表二（录入表）'!$B$6,COLUMN(内置数据!JW$2),3)</f>
        <v>0</v>
      </c>
      <c r="TT6" s="18">
        <f ca="1">OFFSET('表二（录入表）'!$B$6,COLUMN(内置数据!JX$2),3)</f>
        <v>0</v>
      </c>
      <c r="TU6" s="18">
        <f ca="1">OFFSET('表二（录入表）'!$B$6,COLUMN(内置数据!JY$2),3)</f>
        <v>0</v>
      </c>
      <c r="TV6" s="18">
        <f ca="1">OFFSET('表二（录入表）'!$B$6,COLUMN(内置数据!JZ$2),3)</f>
        <v>0</v>
      </c>
      <c r="TW6" s="18">
        <f ca="1">OFFSET('表二（录入表）'!$B$6,COLUMN(内置数据!KA$2),3)</f>
        <v>0</v>
      </c>
      <c r="TX6" s="18">
        <f ca="1">OFFSET('表二（录入表）'!$B$6,COLUMN(内置数据!KB$2),3)</f>
        <v>0</v>
      </c>
      <c r="TY6" s="18">
        <f ca="1">OFFSET('表二（录入表）'!$B$6,COLUMN(内置数据!KC$2),3)</f>
        <v>0</v>
      </c>
      <c r="TZ6" s="18">
        <f ca="1">OFFSET('表二（录入表）'!$B$6,COLUMN(内置数据!KD$2),3)</f>
        <v>0</v>
      </c>
      <c r="UA6" s="18">
        <f ca="1">OFFSET('表二（录入表）'!$B$6,COLUMN(内置数据!KE$2),3)</f>
        <v>0</v>
      </c>
      <c r="UB6" s="18">
        <f ca="1">OFFSET('表二（录入表）'!$B$6,COLUMN(内置数据!KF$2),3)</f>
        <v>0</v>
      </c>
      <c r="UC6" s="18">
        <f ca="1">OFFSET('表二（录入表）'!$B$6,COLUMN(内置数据!KG$2),3)</f>
        <v>0</v>
      </c>
      <c r="UD6" s="18">
        <f ca="1">OFFSET('表二（录入表）'!$B$6,COLUMN(内置数据!KH$2),3)</f>
        <v>0</v>
      </c>
      <c r="UE6" s="18">
        <f ca="1">OFFSET('表二（录入表）'!$B$6,COLUMN(内置数据!KI$2),3)</f>
        <v>0</v>
      </c>
      <c r="UF6" s="18">
        <f ca="1">OFFSET('表二（录入表）'!$B$6,COLUMN(内置数据!KJ$2),3)</f>
        <v>70</v>
      </c>
      <c r="UG6" s="18">
        <f ca="1">OFFSET('表二（录入表）'!$B$6,COLUMN(内置数据!KK$2),3)</f>
        <v>10</v>
      </c>
      <c r="UH6" s="18">
        <f ca="1">OFFSET('表二（录入表）'!$B$6,COLUMN(内置数据!KL$2),3)</f>
        <v>0</v>
      </c>
      <c r="UI6" s="18">
        <f ca="1">OFFSET('表二（录入表）'!$B$6,COLUMN(内置数据!KM$2),3)</f>
        <v>0</v>
      </c>
      <c r="UJ6" s="18">
        <f ca="1">OFFSET('表二（录入表）'!$B$6,COLUMN(内置数据!KN$2),3)</f>
        <v>0</v>
      </c>
      <c r="UK6" s="18">
        <f ca="1">OFFSET('表二（录入表）'!$B$6,COLUMN(内置数据!KO$2),3)</f>
        <v>0</v>
      </c>
      <c r="UL6" s="18">
        <f ca="1">OFFSET('表二（录入表）'!$B$6,COLUMN(内置数据!KP$2),3)</f>
        <v>0</v>
      </c>
      <c r="UM6" s="18">
        <f ca="1">OFFSET('表二（录入表）'!$B$6,COLUMN(内置数据!KQ$2),3)</f>
        <v>0</v>
      </c>
      <c r="UN6" s="18">
        <f ca="1">OFFSET('表二（录入表）'!$B$6,COLUMN(内置数据!KR$2),3)</f>
        <v>68</v>
      </c>
      <c r="UO6" s="18">
        <f ca="1">OFFSET('表二（录入表）'!$B$6,COLUMN(内置数据!KS$2),3)</f>
        <v>900</v>
      </c>
      <c r="UP6" s="18">
        <f ca="1">OFFSET('表二（录入表）'!$B$6,COLUMN(内置数据!KT$2),3)</f>
        <v>0</v>
      </c>
      <c r="UQ6" s="18">
        <f ca="1">OFFSET('表二（录入表）'!$B$6,COLUMN(内置数据!KU$2),3)</f>
        <v>0</v>
      </c>
      <c r="UR6" s="18">
        <f ca="1">OFFSET('表二（录入表）'!$B$6,COLUMN(内置数据!KV$2),3)</f>
        <v>30</v>
      </c>
      <c r="US6" s="18">
        <f ca="1">OFFSET('表二（录入表）'!$B$6,COLUMN(内置数据!KW$2),3)</f>
        <v>0</v>
      </c>
      <c r="UT6" s="18">
        <f ca="1">OFFSET('表二（录入表）'!$B$6,COLUMN(内置数据!KX$2),3)</f>
        <v>0</v>
      </c>
      <c r="UU6" s="18">
        <f ca="1">OFFSET('表二（录入表）'!$B$6,COLUMN(内置数据!KY$2),3)</f>
        <v>40</v>
      </c>
      <c r="UV6" s="18">
        <f ca="1">OFFSET('表二（录入表）'!$B$6,COLUMN(内置数据!KZ$2),3)</f>
        <v>0</v>
      </c>
      <c r="UW6" s="18">
        <f ca="1">OFFSET('表二（录入表）'!$B$6,COLUMN(内置数据!LA$2),3)</f>
        <v>0</v>
      </c>
      <c r="UX6" s="18">
        <f ca="1">OFFSET('表二（录入表）'!$B$6,COLUMN(内置数据!LB$2),3)</f>
        <v>0</v>
      </c>
      <c r="UY6" s="18">
        <f ca="1">OFFSET('表二（录入表）'!$B$6,COLUMN(内置数据!LC$2),3)</f>
        <v>0</v>
      </c>
      <c r="UZ6" s="18">
        <f ca="1">OFFSET('表二（录入表）'!$B$6,COLUMN(内置数据!LD$2),3)</f>
        <v>0</v>
      </c>
      <c r="VA6" s="18">
        <f ca="1">OFFSET('表二（录入表）'!$B$6,COLUMN(内置数据!LE$2),3)</f>
        <v>210</v>
      </c>
      <c r="VB6" s="18">
        <f ca="1">OFFSET('表二（录入表）'!$B$6,COLUMN(内置数据!LF$2),3)</f>
        <v>0</v>
      </c>
      <c r="VC6" s="18">
        <f ca="1">OFFSET('表二（录入表）'!$B$6,COLUMN(内置数据!LG$2),3)</f>
        <v>0</v>
      </c>
      <c r="VD6" s="18">
        <f ca="1">OFFSET('表二（录入表）'!$B$6,COLUMN(内置数据!LH$2),3)</f>
        <v>0</v>
      </c>
      <c r="VE6" s="18">
        <f ca="1">OFFSET('表二（录入表）'!$B$6,COLUMN(内置数据!LI$2),3)</f>
        <v>0</v>
      </c>
      <c r="VF6" s="18">
        <f ca="1">OFFSET('表二（录入表）'!$B$6,COLUMN(内置数据!LJ$2),3)</f>
        <v>0</v>
      </c>
      <c r="VG6" s="18">
        <f ca="1">OFFSET('表二（录入表）'!$B$6,COLUMN(内置数据!LK$2),3)</f>
        <v>0</v>
      </c>
      <c r="VH6" s="18">
        <f ca="1">OFFSET('表二（录入表）'!$B$6,COLUMN(内置数据!LL$2),3)</f>
        <v>0</v>
      </c>
      <c r="VI6" s="18">
        <f ca="1">OFFSET('表二（录入表）'!$B$6,COLUMN(内置数据!LM$2),3)</f>
        <v>0</v>
      </c>
      <c r="VJ6" s="18">
        <f ca="1">OFFSET('表二（录入表）'!$B$6,COLUMN(内置数据!LN$2),3)</f>
        <v>0</v>
      </c>
      <c r="VK6" s="18">
        <f ca="1">OFFSET('表二（录入表）'!$B$6,COLUMN(内置数据!LO$2),3)</f>
        <v>0</v>
      </c>
      <c r="VL6" s="18">
        <f ca="1">OFFSET('表二（录入表）'!$B$6,COLUMN(内置数据!LP$2),3)</f>
        <v>0</v>
      </c>
      <c r="VM6" s="18">
        <f ca="1">OFFSET('表二（录入表）'!$B$6,COLUMN(内置数据!LQ$2),3)</f>
        <v>0</v>
      </c>
      <c r="VN6" s="18">
        <f ca="1">OFFSET('表二（录入表）'!$B$6,COLUMN(内置数据!LR$2),3)</f>
        <v>0</v>
      </c>
      <c r="VO6" s="18">
        <f ca="1">OFFSET('表二（录入表）'!$B$6,COLUMN(内置数据!LS$2),3)</f>
        <v>0</v>
      </c>
      <c r="VP6" s="18">
        <f ca="1">OFFSET('表二（录入表）'!$B$6,COLUMN(内置数据!LT$2),3)</f>
        <v>0</v>
      </c>
      <c r="VQ6" s="18">
        <f ca="1">OFFSET('表二（录入表）'!$B$6,COLUMN(内置数据!LU$2),3)</f>
        <v>0</v>
      </c>
      <c r="VR6" s="18">
        <f ca="1">OFFSET('表二（录入表）'!$B$6,COLUMN(内置数据!LV$2),3)</f>
        <v>0</v>
      </c>
      <c r="VS6" s="18">
        <f ca="1">OFFSET('表二（录入表）'!$B$6,COLUMN(内置数据!LW$2),3)</f>
        <v>0</v>
      </c>
      <c r="VT6" s="18">
        <f ca="1">OFFSET('表二（录入表）'!$B$6,COLUMN(内置数据!LX$2),3)</f>
        <v>0</v>
      </c>
      <c r="VU6" s="18">
        <f ca="1">OFFSET('表二（录入表）'!$B$6,COLUMN(内置数据!LY$2),3)</f>
        <v>0</v>
      </c>
      <c r="VV6" s="18">
        <f ca="1">OFFSET('表二（录入表）'!$B$6,COLUMN(内置数据!LZ$2),3)</f>
        <v>0</v>
      </c>
      <c r="VW6" s="18">
        <f ca="1">OFFSET('表二（录入表）'!$B$6,COLUMN(内置数据!MA$2),3)</f>
        <v>0</v>
      </c>
      <c r="VX6" s="18">
        <f ca="1">OFFSET('表二（录入表）'!$B$6,COLUMN(内置数据!MB$2),3)</f>
        <v>0</v>
      </c>
      <c r="VY6" s="18">
        <f ca="1">OFFSET('表二（录入表）'!$B$6,COLUMN(内置数据!MC$2),3)</f>
        <v>0</v>
      </c>
      <c r="VZ6" s="18">
        <f ca="1">OFFSET('表二（录入表）'!$B$6,COLUMN(内置数据!MD$2),3)</f>
        <v>0</v>
      </c>
      <c r="WA6" s="18">
        <f ca="1">OFFSET('表二（录入表）'!$B$6,COLUMN(内置数据!ME$2),3)</f>
        <v>0</v>
      </c>
      <c r="WB6" s="18">
        <f ca="1">OFFSET('表二（录入表）'!$B$6,COLUMN(内置数据!MF$2),3)</f>
        <v>0</v>
      </c>
      <c r="WC6" s="18">
        <f ca="1">OFFSET('表二（录入表）'!$B$6,COLUMN(内置数据!MG$2),3)</f>
        <v>0</v>
      </c>
      <c r="WD6" s="18">
        <f ca="1">OFFSET('表二（录入表）'!$B$6,COLUMN(内置数据!MH$2),3)</f>
        <v>0</v>
      </c>
      <c r="WE6" s="18">
        <f ca="1">OFFSET('表二（录入表）'!$B$6,COLUMN(内置数据!MI$2),3)</f>
        <v>0</v>
      </c>
      <c r="WF6" s="18">
        <f ca="1">OFFSET('表二（录入表）'!$B$6,COLUMN(内置数据!MJ$2),3)</f>
        <v>30</v>
      </c>
      <c r="WG6" s="18">
        <f ca="1">OFFSET('表二（录入表）'!$B$6,COLUMN(内置数据!MK$2),3)</f>
        <v>3876</v>
      </c>
      <c r="WH6" s="18">
        <f ca="1">OFFSET('表二（录入表）'!$B$6,COLUMN(内置数据!ML$2),3)</f>
        <v>1800</v>
      </c>
      <c r="WI6" s="18">
        <f ca="1">OFFSET('表二（录入表）'!$B$6,COLUMN(内置数据!MM$2),3)</f>
        <v>0</v>
      </c>
      <c r="WJ6" s="18">
        <f ca="1">OFFSET('表二（录入表）'!$B$6,COLUMN(内置数据!MN$2),3)</f>
        <v>100</v>
      </c>
      <c r="WK6" s="18">
        <f ca="1">OFFSET('表二（录入表）'!$B$6,COLUMN(内置数据!MO$2),3)</f>
        <v>1200</v>
      </c>
      <c r="WL6" s="18">
        <f ca="1">OFFSET('表二（录入表）'!$B$6,COLUMN(内置数据!MP$2),3)</f>
        <v>3000</v>
      </c>
      <c r="WM6" s="18">
        <f ca="1">OFFSET('表二（录入表）'!$B$6,COLUMN(内置数据!MQ$2),3)</f>
        <v>40000</v>
      </c>
      <c r="WN6" s="18">
        <f ca="1">OFFSET('表二（录入表）'!$B$6,COLUMN(内置数据!MR$2),3)</f>
        <v>18000</v>
      </c>
      <c r="WO6" s="18">
        <f ca="1">OFFSET('表二（录入表）'!$B$6,COLUMN(内置数据!MS$2),3)</f>
        <v>25000</v>
      </c>
      <c r="WP6" s="18">
        <f ca="1">OFFSET('表二（录入表）'!$B$6,COLUMN(内置数据!MT$2),3)</f>
        <v>0</v>
      </c>
      <c r="WQ6" s="18">
        <f ca="1">OFFSET('表二（录入表）'!$B$6,COLUMN(内置数据!MU$2),3)</f>
        <v>15000</v>
      </c>
      <c r="WR6" s="18">
        <f ca="1">OFFSET('表二（录入表）'!$B$6,COLUMN(内置数据!MV$2),3)</f>
        <v>0</v>
      </c>
      <c r="WS6" s="18">
        <f ca="1">OFFSET('表二（录入表）'!$B$6,COLUMN(内置数据!MW$2),3)</f>
        <v>3000</v>
      </c>
      <c r="WT6" s="18">
        <f ca="1">OFFSET('表二（录入表）'!$B$6,COLUMN(内置数据!MX$2),3)</f>
        <v>0</v>
      </c>
      <c r="WU6" s="18">
        <f ca="1">OFFSET('表二（录入表）'!$B$6,COLUMN(内置数据!MY$2),3)</f>
        <v>0</v>
      </c>
      <c r="WV6" s="18">
        <f ca="1">OFFSET('表二（录入表）'!$B$6,COLUMN(内置数据!MZ$2),3)</f>
        <v>0</v>
      </c>
      <c r="WW6" s="18">
        <f ca="1">OFFSET('表二（录入表）'!$B$6,COLUMN(内置数据!NA$2),3)</f>
        <v>0</v>
      </c>
      <c r="WX6" s="18">
        <f ca="1">OFFSET('表二（录入表）'!$B$6,COLUMN(内置数据!NB$2),3)</f>
        <v>0</v>
      </c>
      <c r="WY6" s="18">
        <f ca="1">OFFSET('表二（录入表）'!$B$6,COLUMN(内置数据!NC$2),3)</f>
        <v>0</v>
      </c>
      <c r="WZ6" s="18">
        <f ca="1">OFFSET('表二（录入表）'!$B$6,COLUMN(内置数据!ND$2),3)</f>
        <v>0</v>
      </c>
      <c r="XA6" s="18">
        <f ca="1">OFFSET('表二（录入表）'!$B$6,COLUMN(内置数据!NE$2),3)</f>
        <v>0</v>
      </c>
      <c r="XB6" s="18">
        <f ca="1">OFFSET('表二（录入表）'!$B$6,COLUMN(内置数据!NF$2),3)</f>
        <v>0</v>
      </c>
      <c r="XC6" s="18">
        <f ca="1">OFFSET('表二（录入表）'!$B$6,COLUMN(内置数据!NG$2),3)</f>
        <v>0</v>
      </c>
      <c r="XD6" s="18">
        <f ca="1">OFFSET('表二（录入表）'!$B$6,COLUMN(内置数据!NH$2),3)</f>
        <v>0</v>
      </c>
      <c r="XE6" s="18">
        <f ca="1">OFFSET('表二（录入表）'!$B$6,COLUMN(内置数据!NI$2),3)</f>
        <v>0</v>
      </c>
      <c r="XF6" s="18">
        <f ca="1">OFFSET('表二（录入表）'!$B$6,COLUMN(内置数据!NJ$2),3)</f>
        <v>0</v>
      </c>
      <c r="XG6" s="18">
        <f ca="1">OFFSET('表二（录入表）'!$B$6,COLUMN(内置数据!NK$2),3)</f>
        <v>0</v>
      </c>
      <c r="XH6" s="18">
        <f ca="1">OFFSET('表二（录入表）'!$B$6,COLUMN(内置数据!NL$2),3)</f>
        <v>100</v>
      </c>
      <c r="XI6" s="18">
        <f ca="1">OFFSET('表二（录入表）'!$B$6,COLUMN(内置数据!NM$2),3)</f>
        <v>0</v>
      </c>
      <c r="XJ6" s="18">
        <f ca="1">OFFSET('表二（录入表）'!$B$6,COLUMN(内置数据!NN$2),3)</f>
        <v>20</v>
      </c>
      <c r="XK6" s="18">
        <f ca="1">OFFSET('表二（录入表）'!$B$6,COLUMN(内置数据!NO$2),3)</f>
        <v>0</v>
      </c>
      <c r="XL6" s="18">
        <f ca="1">OFFSET('表二（录入表）'!$B$6,COLUMN(内置数据!NP$2),3)</f>
        <v>300</v>
      </c>
      <c r="XM6" s="18">
        <f ca="1">OFFSET('表二（录入表）'!$B$6,COLUMN(内置数据!NQ$2),3)</f>
        <v>0</v>
      </c>
      <c r="XN6" s="18">
        <f ca="1">OFFSET('表二（录入表）'!$B$6,COLUMN(内置数据!NR$2),3)</f>
        <v>0</v>
      </c>
      <c r="XO6" s="18">
        <f ca="1">OFFSET('表二（录入表）'!$B$6,COLUMN(内置数据!NS$2),3)</f>
        <v>0</v>
      </c>
      <c r="XP6" s="18">
        <f ca="1">OFFSET('表二（录入表）'!$B$6,COLUMN(内置数据!NT$2),3)</f>
        <v>0</v>
      </c>
      <c r="XQ6" s="18">
        <f ca="1">OFFSET('表二（录入表）'!$B$6,COLUMN(内置数据!NU$2),3)</f>
        <v>0</v>
      </c>
      <c r="XR6" s="18">
        <f ca="1">OFFSET('表二（录入表）'!$B$6,COLUMN(内置数据!NV$2),3)</f>
        <v>0</v>
      </c>
      <c r="XS6" s="18">
        <f ca="1">OFFSET('表二（录入表）'!$B$6,COLUMN(内置数据!NW$2),3)</f>
        <v>0</v>
      </c>
      <c r="XT6" s="18">
        <f ca="1">OFFSET('表二（录入表）'!$B$6,COLUMN(内置数据!NX$2),3)</f>
        <v>0</v>
      </c>
      <c r="XU6" s="18">
        <f ca="1">OFFSET('表二（录入表）'!$B$6,COLUMN(内置数据!NY$2),3)</f>
        <v>4200</v>
      </c>
      <c r="XV6" s="18">
        <f ca="1">OFFSET('表二（录入表）'!$B$6,COLUMN(内置数据!NZ$2),3)</f>
        <v>1121</v>
      </c>
      <c r="XW6" s="18">
        <f ca="1">OFFSET('表二（录入表）'!$B$6,COLUMN(内置数据!OA$2),3)</f>
        <v>1800</v>
      </c>
      <c r="XX6" s="18">
        <f ca="1">OFFSET('表二（录入表）'!$B$6,COLUMN(内置数据!OB$2),3)</f>
        <v>0</v>
      </c>
      <c r="XY6" s="18">
        <f ca="1">OFFSET('表二（录入表）'!$B$6,COLUMN(内置数据!OC$2),3)</f>
        <v>0</v>
      </c>
      <c r="XZ6" s="18">
        <f ca="1">OFFSET('表二（录入表）'!$B$6,COLUMN(内置数据!OD$2),3)</f>
        <v>0</v>
      </c>
      <c r="YA6" s="18">
        <f ca="1">OFFSET('表二（录入表）'!$B$6,COLUMN(内置数据!OE$2),3)</f>
        <v>0</v>
      </c>
      <c r="YB6" s="18">
        <f ca="1">OFFSET('表二（录入表）'!$B$6,COLUMN(内置数据!OF$2),3)</f>
        <v>0</v>
      </c>
      <c r="YC6" s="18">
        <f ca="1">OFFSET('表二（录入表）'!$B$6,COLUMN(内置数据!OG$2),3)</f>
        <v>0</v>
      </c>
      <c r="YD6" s="18">
        <f ca="1">OFFSET('表二（录入表）'!$B$6,COLUMN(内置数据!OH$2),3)</f>
        <v>0</v>
      </c>
      <c r="YE6" s="18">
        <f ca="1">OFFSET('表二（录入表）'!$B$6,COLUMN(内置数据!OI$2),3)</f>
        <v>0</v>
      </c>
      <c r="YF6" s="18">
        <f ca="1">OFFSET('表二（录入表）'!$B$6,COLUMN(内置数据!OJ$2),3)</f>
        <v>0</v>
      </c>
      <c r="YG6" s="18">
        <f ca="1">OFFSET('表二（录入表）'!$B$6,COLUMN(内置数据!OK$2),3)</f>
        <v>0</v>
      </c>
      <c r="YH6" s="18">
        <f ca="1">OFFSET('表二（录入表）'!$B$6,COLUMN(内置数据!OL$2),3)</f>
        <v>0</v>
      </c>
      <c r="YI6" s="18">
        <f ca="1">OFFSET('表二（录入表）'!$B$6,COLUMN(内置数据!OM$2),3)</f>
        <v>0</v>
      </c>
      <c r="YJ6" s="18">
        <f ca="1">OFFSET('表二（录入表）'!$B$6,COLUMN(内置数据!ON$2),3)</f>
        <v>10</v>
      </c>
      <c r="YK6" s="18">
        <f ca="1">OFFSET('表二（录入表）'!$B$6,COLUMN(内置数据!OO$2),3)</f>
        <v>0</v>
      </c>
      <c r="YL6" s="18">
        <f ca="1">OFFSET('表二（录入表）'!$B$6,COLUMN(内置数据!OP$2),3)</f>
        <v>0</v>
      </c>
      <c r="YM6" s="18">
        <f ca="1">OFFSET('表二（录入表）'!$B$6,COLUMN(内置数据!OQ$2),3)</f>
        <v>5500</v>
      </c>
      <c r="YN6" s="18">
        <f ca="1">OFFSET('表二（录入表）'!$B$6,COLUMN(内置数据!OR$2),3)</f>
        <v>0</v>
      </c>
      <c r="YO6" s="18">
        <f ca="1">OFFSET('表二（录入表）'!$B$6,COLUMN(内置数据!OS$2),3)</f>
        <v>0</v>
      </c>
      <c r="YP6" s="18">
        <f ca="1">OFFSET('表二（录入表）'!$B$6,COLUMN(内置数据!OT$2),3)</f>
        <v>0</v>
      </c>
      <c r="YQ6" s="18">
        <f ca="1">OFFSET('表二（录入表）'!$B$6,COLUMN(内置数据!OU$2),3)</f>
        <v>2600</v>
      </c>
      <c r="YR6" s="18">
        <f ca="1">OFFSET('表二（录入表）'!$B$6,COLUMN(内置数据!OV$2),3)</f>
        <v>0</v>
      </c>
      <c r="YS6" s="18">
        <f ca="1">OFFSET('表二（录入表）'!$B$6,COLUMN(内置数据!OW$2),3)</f>
        <v>0</v>
      </c>
      <c r="YT6" s="18">
        <f ca="1">OFFSET('表二（录入表）'!$B$6,COLUMN(内置数据!OX$2),3)</f>
        <v>0</v>
      </c>
      <c r="YU6" s="18">
        <f ca="1">OFFSET('表二（录入表）'!$B$6,COLUMN(内置数据!OY$2),3)</f>
        <v>0</v>
      </c>
      <c r="YV6" s="18">
        <f ca="1">OFFSET('表二（录入表）'!$B$6,COLUMN(内置数据!OZ$2),3)</f>
        <v>0</v>
      </c>
      <c r="YW6" s="18">
        <f ca="1">OFFSET('表二（录入表）'!$B$6,COLUMN(内置数据!PA$2),3)</f>
        <v>0</v>
      </c>
      <c r="YX6" s="18">
        <f ca="1">OFFSET('表二（录入表）'!$B$6,COLUMN(内置数据!PB$2),3)</f>
        <v>0</v>
      </c>
      <c r="YY6" s="18">
        <f ca="1">OFFSET('表二（录入表）'!$B$6,COLUMN(内置数据!PC$2),3)</f>
        <v>0</v>
      </c>
      <c r="YZ6" s="18">
        <f ca="1">OFFSET('表二（录入表）'!$B$6,COLUMN(内置数据!PD$2),3)</f>
        <v>30</v>
      </c>
      <c r="ZA6" s="18">
        <f ca="1">OFFSET('表二（录入表）'!$B$6,COLUMN(内置数据!PE$2),3)</f>
        <v>0</v>
      </c>
      <c r="ZB6" s="18">
        <f ca="1">OFFSET('表二（录入表）'!$B$6,COLUMN(内置数据!PF$2),3)</f>
        <v>0</v>
      </c>
      <c r="ZC6" s="18">
        <f ca="1">OFFSET('表二（录入表）'!$B$6,COLUMN(内置数据!PG$2),3)</f>
        <v>0</v>
      </c>
      <c r="ZD6" s="18">
        <f ca="1">OFFSET('表二（录入表）'!$B$6,COLUMN(内置数据!PH$2),3)</f>
        <v>150</v>
      </c>
      <c r="ZE6" s="18">
        <f ca="1">OFFSET('表二（录入表）'!$B$6,COLUMN(内置数据!PI$2),3)</f>
        <v>100</v>
      </c>
      <c r="ZF6" s="18">
        <f ca="1">OFFSET('表二（录入表）'!$B$6,COLUMN(内置数据!PJ$2),3)</f>
        <v>0</v>
      </c>
      <c r="ZG6" s="18">
        <f ca="1">OFFSET('表二（录入表）'!$B$6,COLUMN(内置数据!PK$2),3)</f>
        <v>0</v>
      </c>
      <c r="ZH6" s="18">
        <f ca="1">OFFSET('表二（录入表）'!$B$6,COLUMN(内置数据!PL$2),3)</f>
        <v>0</v>
      </c>
      <c r="ZI6" s="18">
        <f ca="1">OFFSET('表二（录入表）'!$B$6,COLUMN(内置数据!PM$2),3)</f>
        <v>50</v>
      </c>
      <c r="ZJ6" s="18">
        <f ca="1">OFFSET('表二（录入表）'!$B$6,COLUMN(内置数据!PN$2),3)</f>
        <v>0</v>
      </c>
      <c r="ZK6" s="18">
        <f ca="1">OFFSET('表二（录入表）'!$B$6,COLUMN(内置数据!PO$2),3)</f>
        <v>0</v>
      </c>
      <c r="ZL6" s="18">
        <f ca="1">OFFSET('表二（录入表）'!$B$6,COLUMN(内置数据!PP$2),3)</f>
        <v>0</v>
      </c>
      <c r="ZM6" s="18">
        <f ca="1">OFFSET('表二（录入表）'!$B$6,COLUMN(内置数据!PQ$2),3)</f>
        <v>0</v>
      </c>
      <c r="ZN6" s="18">
        <f ca="1">OFFSET('表二（录入表）'!$B$6,COLUMN(内置数据!PR$2),3)</f>
        <v>0</v>
      </c>
      <c r="ZO6" s="18">
        <f ca="1">OFFSET('表二（录入表）'!$B$6,COLUMN(内置数据!PS$2),3)</f>
        <v>1328</v>
      </c>
      <c r="ZP6" s="18">
        <f ca="1">OFFSET('表二（录入表）'!$B$6,COLUMN(内置数据!PT$2),3)</f>
        <v>400</v>
      </c>
      <c r="ZQ6" s="18">
        <f ca="1">OFFSET('表二（录入表）'!$B$6,COLUMN(内置数据!PU$2),3)</f>
        <v>0</v>
      </c>
      <c r="ZR6" s="18">
        <f ca="1">OFFSET('表二（录入表）'!$B$6,COLUMN(内置数据!PV$2),3)</f>
        <v>90</v>
      </c>
      <c r="ZS6" s="18">
        <f ca="1">OFFSET('表二（录入表）'!$B$6,COLUMN(内置数据!PW$2),3)</f>
        <v>100</v>
      </c>
      <c r="ZT6" s="18">
        <f ca="1">OFFSET('表二（录入表）'!$B$6,COLUMN(内置数据!PX$2),3)</f>
        <v>0</v>
      </c>
      <c r="ZU6" s="18">
        <f ca="1">OFFSET('表二（录入表）'!$B$6,COLUMN(内置数据!PY$2),3)</f>
        <v>10</v>
      </c>
      <c r="ZV6" s="18">
        <f ca="1">OFFSET('表二（录入表）'!$B$6,COLUMN(内置数据!PZ$2),3)</f>
        <v>100</v>
      </c>
      <c r="ZW6" s="18">
        <f ca="1">OFFSET('表二（录入表）'!$B$6,COLUMN(内置数据!QA$2),3)</f>
        <v>10</v>
      </c>
      <c r="ZX6" s="18">
        <f ca="1">OFFSET('表二（录入表）'!$B$6,COLUMN(内置数据!QB$2),3)</f>
        <v>420</v>
      </c>
      <c r="ZY6" s="18">
        <f ca="1">OFFSET('表二（录入表）'!$B$6,COLUMN(内置数据!QC$2),3)</f>
        <v>0</v>
      </c>
      <c r="ZZ6" s="18">
        <f ca="1">OFFSET('表二（录入表）'!$B$6,COLUMN(内置数据!QD$2),3)</f>
        <v>20</v>
      </c>
      <c r="AAA6" s="18">
        <f ca="1">OFFSET('表二（录入表）'!$B$6,COLUMN(内置数据!QE$2),3)</f>
        <v>10</v>
      </c>
      <c r="AAB6" s="18">
        <f ca="1">OFFSET('表二（录入表）'!$B$6,COLUMN(内置数据!QF$2),3)</f>
        <v>1500</v>
      </c>
      <c r="AAC6" s="18">
        <f ca="1">OFFSET('表二（录入表）'!$B$6,COLUMN(内置数据!QG$2),3)</f>
        <v>0</v>
      </c>
      <c r="AAD6" s="18">
        <f ca="1">OFFSET('表二（录入表）'!$B$6,COLUMN(内置数据!QH$2),3)</f>
        <v>1200</v>
      </c>
      <c r="AAE6" s="18">
        <f ca="1">OFFSET('表二（录入表）'!$B$6,COLUMN(内置数据!QI$2),3)</f>
        <v>20</v>
      </c>
      <c r="AAF6" s="18">
        <f ca="1">OFFSET('表二（录入表）'!$B$6,COLUMN(内置数据!QJ$2),3)</f>
        <v>0</v>
      </c>
      <c r="AAG6" s="18">
        <f ca="1">OFFSET('表二（录入表）'!$B$6,COLUMN(内置数据!QK$2),3)</f>
        <v>0</v>
      </c>
      <c r="AAH6" s="18">
        <f ca="1">OFFSET('表二（录入表）'!$B$6,COLUMN(内置数据!QL$2),3)</f>
        <v>100</v>
      </c>
      <c r="AAI6" s="18">
        <f ca="1">OFFSET('表二（录入表）'!$B$6,COLUMN(内置数据!QM$2),3)</f>
        <v>20</v>
      </c>
      <c r="AAJ6" s="18">
        <f ca="1">OFFSET('表二（录入表）'!$B$6,COLUMN(内置数据!QN$2),3)</f>
        <v>0</v>
      </c>
      <c r="AAK6" s="18">
        <f ca="1">OFFSET('表二（录入表）'!$B$6,COLUMN(内置数据!QO$2),3)</f>
        <v>0</v>
      </c>
      <c r="AAL6" s="18">
        <f ca="1">OFFSET('表二（录入表）'!$B$6,COLUMN(内置数据!QP$2),3)</f>
        <v>0</v>
      </c>
      <c r="AAM6" s="18">
        <f ca="1">OFFSET('表二（录入表）'!$B$6,COLUMN(内置数据!QQ$2),3)</f>
        <v>6</v>
      </c>
      <c r="AAN6" s="18">
        <f ca="1">OFFSET('表二（录入表）'!$B$6,COLUMN(内置数据!QR$2),3)</f>
        <v>0</v>
      </c>
      <c r="AAO6" s="18">
        <f ca="1">OFFSET('表二（录入表）'!$B$6,COLUMN(内置数据!QS$2),3)</f>
        <v>0</v>
      </c>
      <c r="AAP6" s="18">
        <f ca="1">OFFSET('表二（录入表）'!$B$6,COLUMN(内置数据!QT$2),3)</f>
        <v>0</v>
      </c>
      <c r="AAQ6" s="18">
        <f ca="1">OFFSET('表二（录入表）'!$B$6,COLUMN(内置数据!QU$2),3)</f>
        <v>0</v>
      </c>
      <c r="AAR6" s="18">
        <f ca="1">OFFSET('表二（录入表）'!$B$6,COLUMN(内置数据!QV$2),3)</f>
        <v>20</v>
      </c>
      <c r="AAS6" s="18">
        <f ca="1">OFFSET('表二（录入表）'!$B$6,COLUMN(内置数据!QW$2),3)</f>
        <v>110</v>
      </c>
      <c r="AAT6" s="18">
        <f ca="1">OFFSET('表二（录入表）'!$B$6,COLUMN(内置数据!QX$2),3)</f>
        <v>0</v>
      </c>
      <c r="AAU6" s="18">
        <f ca="1">OFFSET('表二（录入表）'!$B$6,COLUMN(内置数据!QY$2),3)</f>
        <v>270</v>
      </c>
      <c r="AAV6" s="18">
        <f ca="1">OFFSET('表二（录入表）'!$B$6,COLUMN(内置数据!QZ$2),3)</f>
        <v>0</v>
      </c>
      <c r="AAW6" s="18">
        <f ca="1">OFFSET('表二（录入表）'!$B$6,COLUMN(内置数据!RA$2),3)</f>
        <v>0</v>
      </c>
      <c r="AAX6" s="18">
        <f ca="1">OFFSET('表二（录入表）'!$B$6,COLUMN(内置数据!RB$2),3)</f>
        <v>0</v>
      </c>
      <c r="AAY6" s="18">
        <f ca="1">OFFSET('表二（录入表）'!$B$6,COLUMN(内置数据!RC$2),3)</f>
        <v>0</v>
      </c>
      <c r="AAZ6" s="18">
        <f ca="1">OFFSET('表二（录入表）'!$B$6,COLUMN(内置数据!RD$2),3)</f>
        <v>0</v>
      </c>
      <c r="ABA6" s="18">
        <f ca="1">OFFSET('表二（录入表）'!$B$6,COLUMN(内置数据!RE$2),3)</f>
        <v>0</v>
      </c>
      <c r="ABB6" s="18">
        <f ca="1">OFFSET('表二（录入表）'!$B$6,COLUMN(内置数据!RF$2),3)</f>
        <v>10</v>
      </c>
      <c r="ABC6" s="18">
        <f ca="1">OFFSET('表二（录入表）'!$B$6,COLUMN(内置数据!RG$2),3)</f>
        <v>10</v>
      </c>
      <c r="ABD6" s="18">
        <f ca="1">OFFSET('表二（录入表）'!$B$6,COLUMN(内置数据!RH$2),3)</f>
        <v>0</v>
      </c>
      <c r="ABE6" s="18">
        <f ca="1">OFFSET('表二（录入表）'!$B$6,COLUMN(内置数据!RI$2),3)</f>
        <v>0</v>
      </c>
      <c r="ABF6" s="18">
        <f ca="1">OFFSET('表二（录入表）'!$B$6,COLUMN(内置数据!RJ$2),3)</f>
        <v>0</v>
      </c>
      <c r="ABG6" s="18">
        <f ca="1">OFFSET('表二（录入表）'!$B$6,COLUMN(内置数据!RK$2),3)</f>
        <v>0</v>
      </c>
      <c r="ABH6" s="18">
        <f ca="1">OFFSET('表二（录入表）'!$B$6,COLUMN(内置数据!RL$2),3)</f>
        <v>0</v>
      </c>
      <c r="ABI6" s="18">
        <f ca="1">OFFSET('表二（录入表）'!$B$6,COLUMN(内置数据!RM$2),3)</f>
        <v>100</v>
      </c>
      <c r="ABJ6" s="18">
        <f ca="1">OFFSET('表二（录入表）'!$B$6,COLUMN(内置数据!RN$2),3)</f>
        <v>100</v>
      </c>
      <c r="ABK6" s="18">
        <f ca="1">OFFSET('表二（录入表）'!$B$6,COLUMN(内置数据!RO$2),3)</f>
        <v>0</v>
      </c>
      <c r="ABL6" s="18">
        <f ca="1">OFFSET('表二（录入表）'!$B$6,COLUMN(内置数据!RP$2),3)</f>
        <v>2045</v>
      </c>
      <c r="ABM6" s="18">
        <f ca="1">OFFSET('表二（录入表）'!$B$6,COLUMN(内置数据!RQ$2),3)</f>
        <v>1100</v>
      </c>
      <c r="ABN6" s="18">
        <f ca="1">OFFSET('表二（录入表）'!$B$6,COLUMN(内置数据!RR$2),3)</f>
        <v>100</v>
      </c>
      <c r="ABO6" s="18">
        <f ca="1">OFFSET('表二（录入表）'!$B$6,COLUMN(内置数据!RS$2),3)</f>
        <v>20</v>
      </c>
      <c r="ABP6" s="18">
        <f ca="1">OFFSET('表二（录入表）'!$B$6,COLUMN(内置数据!RT$2),3)</f>
        <v>0</v>
      </c>
      <c r="ABQ6" s="18">
        <f ca="1">OFFSET('表二（录入表）'!$B$6,COLUMN(内置数据!RU$2),3)</f>
        <v>0</v>
      </c>
      <c r="ABR6" s="18">
        <f ca="1">OFFSET('表二（录入表）'!$B$6,COLUMN(内置数据!RV$2),3)</f>
        <v>150</v>
      </c>
      <c r="ABS6" s="18">
        <f ca="1">OFFSET('表二（录入表）'!$B$6,COLUMN(内置数据!RW$2),3)</f>
        <v>100</v>
      </c>
      <c r="ABT6" s="18">
        <f ca="1">OFFSET('表二（录入表）'!$B$6,COLUMN(内置数据!RX$2),3)</f>
        <v>0</v>
      </c>
      <c r="ABU6" s="18">
        <f ca="1">OFFSET('表二（录入表）'!$B$6,COLUMN(内置数据!RY$2),3)</f>
        <v>100</v>
      </c>
      <c r="ABV6" s="18">
        <f ca="1">OFFSET('表二（录入表）'!$B$6,COLUMN(内置数据!RZ$2),3)</f>
        <v>0</v>
      </c>
      <c r="ABW6" s="18">
        <f ca="1">OFFSET('表二（录入表）'!$B$6,COLUMN(内置数据!SA$2),3)</f>
        <v>0</v>
      </c>
      <c r="ABX6" s="18">
        <f ca="1">OFFSET('表二（录入表）'!$B$6,COLUMN(内置数据!SB$2),3)</f>
        <v>0</v>
      </c>
      <c r="ABY6" s="18">
        <f ca="1">OFFSET('表二（录入表）'!$B$6,COLUMN(内置数据!SC$2),3)</f>
        <v>0</v>
      </c>
      <c r="ABZ6" s="18">
        <f ca="1">OFFSET('表二（录入表）'!$B$6,COLUMN(内置数据!SD$2),3)</f>
        <v>0</v>
      </c>
      <c r="ACA6" s="18">
        <f ca="1">OFFSET('表二（录入表）'!$B$6,COLUMN(内置数据!SE$2),3)</f>
        <v>0</v>
      </c>
      <c r="ACB6" s="18">
        <f ca="1">OFFSET('表二（录入表）'!$B$6,COLUMN(内置数据!SF$2),3)</f>
        <v>0</v>
      </c>
      <c r="ACC6" s="18">
        <f ca="1">OFFSET('表二（录入表）'!$B$6,COLUMN(内置数据!SG$2),3)</f>
        <v>0</v>
      </c>
      <c r="ACD6" s="18">
        <f ca="1">OFFSET('表二（录入表）'!$B$6,COLUMN(内置数据!SH$2),3)</f>
        <v>100</v>
      </c>
      <c r="ACE6" s="18">
        <f ca="1">OFFSET('表二（录入表）'!$B$6,COLUMN(内置数据!SI$2),3)</f>
        <v>350</v>
      </c>
      <c r="ACF6" s="18">
        <f ca="1">OFFSET('表二（录入表）'!$B$6,COLUMN(内置数据!SJ$2),3)</f>
        <v>0</v>
      </c>
      <c r="ACG6" s="18">
        <f ca="1">OFFSET('表二（录入表）'!$B$6,COLUMN(内置数据!SK$2),3)</f>
        <v>40</v>
      </c>
      <c r="ACH6" s="18">
        <f ca="1">OFFSET('表二（录入表）'!$B$6,COLUMN(内置数据!SL$2),3)</f>
        <v>0</v>
      </c>
      <c r="ACI6" s="18">
        <f ca="1">OFFSET('表二（录入表）'!$B$6,COLUMN(内置数据!SM$2),3)</f>
        <v>0</v>
      </c>
      <c r="ACJ6" s="18">
        <f ca="1">OFFSET('表二（录入表）'!$B$6,COLUMN(内置数据!SN$2),3)</f>
        <v>230</v>
      </c>
      <c r="ACK6" s="18">
        <f ca="1">OFFSET('表二（录入表）'!$B$6,COLUMN(内置数据!SO$2),3)</f>
        <v>0</v>
      </c>
      <c r="ACL6" s="18">
        <f ca="1">OFFSET('表二（录入表）'!$B$6,COLUMN(内置数据!SP$2),3)</f>
        <v>100</v>
      </c>
      <c r="ACM6" s="18">
        <f ca="1">OFFSET('表二（录入表）'!$B$6,COLUMN(内置数据!SQ$2),3)</f>
        <v>550</v>
      </c>
      <c r="ACN6" s="18">
        <f ca="1">OFFSET('表二（录入表）'!$B$6,COLUMN(内置数据!SR$2),3)</f>
        <v>0</v>
      </c>
      <c r="ACO6" s="18">
        <f ca="1">OFFSET('表二（录入表）'!$B$6,COLUMN(内置数据!SS$2),3)</f>
        <v>5600</v>
      </c>
      <c r="ACP6" s="18">
        <f ca="1">OFFSET('表二（录入表）'!$B$6,COLUMN(内置数据!ST$2),3)</f>
        <v>23000</v>
      </c>
      <c r="ACQ6" s="18">
        <f ca="1">OFFSET('表二（录入表）'!$B$6,COLUMN(内置数据!SU$2),3)</f>
        <v>1500</v>
      </c>
      <c r="ACR6" s="18">
        <f ca="1">OFFSET('表二（录入表）'!$B$6,COLUMN(内置数据!SV$2),3)</f>
        <v>50</v>
      </c>
      <c r="ACS6" s="18">
        <f ca="1">OFFSET('表二（录入表）'!$B$6,COLUMN(内置数据!SW$2),3)</f>
        <v>20</v>
      </c>
      <c r="ACT6" s="18">
        <f ca="1">OFFSET('表二（录入表）'!$B$6,COLUMN(内置数据!SX$2),3)</f>
        <v>0</v>
      </c>
      <c r="ACU6" s="18">
        <f ca="1">OFFSET('表二（录入表）'!$B$6,COLUMN(内置数据!SY$2),3)</f>
        <v>0</v>
      </c>
      <c r="ACV6" s="18">
        <f ca="1">OFFSET('表二（录入表）'!$B$6,COLUMN(内置数据!SZ$2),3)</f>
        <v>800</v>
      </c>
      <c r="ACW6" s="18">
        <f ca="1">OFFSET('表二（录入表）'!$B$6,COLUMN(内置数据!TA$2),3)</f>
        <v>500</v>
      </c>
      <c r="ACX6" s="18">
        <f ca="1">OFFSET('表二（录入表）'!$B$6,COLUMN(内置数据!TB$2),3)</f>
        <v>400</v>
      </c>
      <c r="ACY6" s="18">
        <f ca="1">OFFSET('表二（录入表）'!$B$6,COLUMN(内置数据!TC$2),3)</f>
        <v>400</v>
      </c>
      <c r="ACZ6" s="18">
        <f ca="1">OFFSET('表二（录入表）'!$B$6,COLUMN(内置数据!TD$2),3)</f>
        <v>0</v>
      </c>
      <c r="ADA6" s="18">
        <f ca="1">OFFSET('表二（录入表）'!$B$6,COLUMN(内置数据!TE$2),3)</f>
        <v>0</v>
      </c>
      <c r="ADB6" s="18">
        <f ca="1">OFFSET('表二（录入表）'!$B$6,COLUMN(内置数据!TF$2),3)</f>
        <v>0</v>
      </c>
      <c r="ADC6" s="18">
        <f ca="1">OFFSET('表二（录入表）'!$B$6,COLUMN(内置数据!TG$2),3)</f>
        <v>0</v>
      </c>
      <c r="ADD6" s="18">
        <f ca="1">OFFSET('表二（录入表）'!$B$6,COLUMN(内置数据!TH$2),3)</f>
        <v>1000</v>
      </c>
      <c r="ADE6" s="18">
        <f ca="1">OFFSET('表二（录入表）'!$B$6,COLUMN(内置数据!TI$2),3)</f>
        <v>1800</v>
      </c>
      <c r="ADF6" s="18">
        <f ca="1">OFFSET('表二（录入表）'!$B$6,COLUMN(内置数据!TJ$2),3)</f>
        <v>200</v>
      </c>
      <c r="ADG6" s="18">
        <f ca="1">OFFSET('表二（录入表）'!$B$6,COLUMN(内置数据!TK$2),3)</f>
        <v>200</v>
      </c>
      <c r="ADH6" s="18">
        <f ca="1">OFFSET('表二（录入表）'!$B$6,COLUMN(内置数据!TL$2),3)</f>
        <v>700</v>
      </c>
      <c r="ADI6" s="18">
        <f ca="1">OFFSET('表二（录入表）'!$B$6,COLUMN(内置数据!TM$2),3)</f>
        <v>200</v>
      </c>
      <c r="ADJ6" s="18">
        <f ca="1">OFFSET('表二（录入表）'!$B$6,COLUMN(内置数据!TN$2),3)</f>
        <v>300</v>
      </c>
      <c r="ADK6" s="18">
        <f ca="1">OFFSET('表二（录入表）'!$B$6,COLUMN(内置数据!TO$2),3)</f>
        <v>100</v>
      </c>
      <c r="ADL6" s="18">
        <f ca="1">OFFSET('表二（录入表）'!$B$6,COLUMN(内置数据!TP$2),3)</f>
        <v>1800</v>
      </c>
      <c r="ADM6" s="18">
        <f ca="1">OFFSET('表二（录入表）'!$B$6,COLUMN(内置数据!TQ$2),3)</f>
        <v>500</v>
      </c>
      <c r="ADN6" s="18">
        <f ca="1">OFFSET('表二（录入表）'!$B$6,COLUMN(内置数据!TR$2),3)</f>
        <v>0</v>
      </c>
      <c r="ADO6" s="18">
        <f ca="1">OFFSET('表二（录入表）'!$B$6,COLUMN(内置数据!TS$2),3)</f>
        <v>20</v>
      </c>
      <c r="ADP6" s="18">
        <f ca="1">OFFSET('表二（录入表）'!$B$6,COLUMN(内置数据!TT$2),3)</f>
        <v>0</v>
      </c>
      <c r="ADQ6" s="18">
        <f ca="1">OFFSET('表二（录入表）'!$B$6,COLUMN(内置数据!TU$2),3)</f>
        <v>0</v>
      </c>
      <c r="ADR6" s="18">
        <f ca="1">OFFSET('表二（录入表）'!$B$6,COLUMN(内置数据!TV$2),3)</f>
        <v>380</v>
      </c>
      <c r="ADS6" s="18">
        <f ca="1">OFFSET('表二（录入表）'!$B$6,COLUMN(内置数据!TW$2),3)</f>
        <v>200</v>
      </c>
      <c r="ADT6" s="18">
        <f ca="1">OFFSET('表二（录入表）'!$B$6,COLUMN(内置数据!TX$2),3)</f>
        <v>2300</v>
      </c>
      <c r="ADU6" s="18">
        <f ca="1">OFFSET('表二（录入表）'!$B$6,COLUMN(内置数据!TY$2),3)</f>
        <v>0</v>
      </c>
      <c r="ADV6" s="18">
        <f ca="1">OFFSET('表二（录入表）'!$B$6,COLUMN(内置数据!TZ$2),3)</f>
        <v>250</v>
      </c>
      <c r="ADW6" s="18">
        <f ca="1">OFFSET('表二（录入表）'!$B$6,COLUMN(内置数据!UA$2),3)</f>
        <v>0</v>
      </c>
      <c r="ADX6" s="18">
        <f ca="1">OFFSET('表二（录入表）'!$B$6,COLUMN(内置数据!UB$2),3)</f>
        <v>500</v>
      </c>
      <c r="ADY6" s="18">
        <f ca="1">OFFSET('表二（录入表）'!$B$6,COLUMN(内置数据!UC$2),3)</f>
        <v>200</v>
      </c>
      <c r="ADZ6" s="18">
        <f ca="1">OFFSET('表二（录入表）'!$B$6,COLUMN(内置数据!UD$2),3)</f>
        <v>100</v>
      </c>
      <c r="AEA6" s="18">
        <f ca="1">OFFSET('表二（录入表）'!$B$6,COLUMN(内置数据!UE$2),3)</f>
        <v>0</v>
      </c>
      <c r="AEB6" s="18">
        <f ca="1">OFFSET('表二（录入表）'!$B$6,COLUMN(内置数据!UF$2),3)</f>
        <v>30</v>
      </c>
      <c r="AEC6" s="18">
        <f ca="1">OFFSET('表二（录入表）'!$B$6,COLUMN(内置数据!UG$2),3)</f>
        <v>100</v>
      </c>
      <c r="AED6" s="18">
        <f ca="1">OFFSET('表二（录入表）'!$B$6,COLUMN(内置数据!UH$2),3)</f>
        <v>50</v>
      </c>
      <c r="AEE6" s="18">
        <f ca="1">OFFSET('表二（录入表）'!$B$6,COLUMN(内置数据!UI$2),3)</f>
        <v>0</v>
      </c>
      <c r="AEF6" s="18">
        <f ca="1">OFFSET('表二（录入表）'!$B$6,COLUMN(内置数据!UJ$2),3)</f>
        <v>1500</v>
      </c>
      <c r="AEG6" s="18">
        <f ca="1">OFFSET('表二（录入表）'!$B$6,COLUMN(内置数据!UK$2),3)</f>
        <v>100</v>
      </c>
      <c r="AEH6" s="18">
        <f ca="1">OFFSET('表二（录入表）'!$B$6,COLUMN(内置数据!UL$2),3)</f>
        <v>0</v>
      </c>
      <c r="AEI6" s="18">
        <f ca="1">OFFSET('表二（录入表）'!$B$6,COLUMN(内置数据!UM$2),3)</f>
        <v>0</v>
      </c>
      <c r="AEJ6" s="18">
        <f ca="1">OFFSET('表二（录入表）'!$B$6,COLUMN(内置数据!UN$2),3)</f>
        <v>0</v>
      </c>
      <c r="AEK6" s="18">
        <f ca="1">OFFSET('表二（录入表）'!$B$6,COLUMN(内置数据!UO$2),3)</f>
        <v>0</v>
      </c>
      <c r="AEL6" s="18">
        <f ca="1">OFFSET('表二（录入表）'!$B$6,COLUMN(内置数据!UP$2),3)</f>
        <v>0</v>
      </c>
      <c r="AEM6" s="18">
        <f ca="1">OFFSET('表二（录入表）'!$B$6,COLUMN(内置数据!UQ$2),3)</f>
        <v>3047</v>
      </c>
      <c r="AEN6" s="18">
        <f ca="1">OFFSET('表二（录入表）'!$B$6,COLUMN(内置数据!UR$2),3)</f>
        <v>3800</v>
      </c>
      <c r="AEO6" s="18">
        <f ca="1">OFFSET('表二（录入表）'!$B$6,COLUMN(内置数据!US$2),3)</f>
        <v>100</v>
      </c>
      <c r="AEP6" s="18">
        <f ca="1">OFFSET('表二（录入表）'!$B$6,COLUMN(内置数据!UT$2),3)</f>
        <v>100</v>
      </c>
      <c r="AEQ6" s="18">
        <f ca="1">OFFSET('表二（录入表）'!$B$6,COLUMN(内置数据!UU$2),3)</f>
        <v>100</v>
      </c>
      <c r="AER6" s="18">
        <f ca="1">OFFSET('表二（录入表）'!$B$6,COLUMN(内置数据!UV$2),3)</f>
        <v>3010</v>
      </c>
      <c r="AES6" s="18">
        <f ca="1">OFFSET('表二（录入表）'!$B$6,COLUMN(内置数据!UW$2),3)</f>
        <v>0</v>
      </c>
      <c r="AET6" s="18">
        <f ca="1">OFFSET('表二（录入表）'!$B$6,COLUMN(内置数据!UX$2),3)</f>
        <v>0</v>
      </c>
      <c r="AEU6" s="18">
        <f ca="1">OFFSET('表二（录入表）'!$B$6,COLUMN(内置数据!UY$2),3)</f>
        <v>0</v>
      </c>
      <c r="AEV6" s="18">
        <f ca="1">OFFSET('表二（录入表）'!$B$6,COLUMN(内置数据!UZ$2),3)</f>
        <v>300</v>
      </c>
      <c r="AEW6" s="18">
        <f ca="1">OFFSET('表二（录入表）'!$B$6,COLUMN(内置数据!VA$2),3)</f>
        <v>0</v>
      </c>
      <c r="AEX6" s="18">
        <f ca="1">OFFSET('表二（录入表）'!$B$6,COLUMN(内置数据!VB$2),3)</f>
        <v>3000</v>
      </c>
      <c r="AEY6" s="18">
        <f ca="1">OFFSET('表二（录入表）'!$B$6,COLUMN(内置数据!VC$2),3)</f>
        <v>0</v>
      </c>
      <c r="AEZ6" s="18">
        <f ca="1">OFFSET('表二（录入表）'!$B$6,COLUMN(内置数据!VD$2),3)</f>
        <v>0</v>
      </c>
      <c r="AFA6" s="18">
        <f ca="1">OFFSET('表二（录入表）'!$B$6,COLUMN(内置数据!VE$2),3)</f>
        <v>0</v>
      </c>
      <c r="AFB6" s="18">
        <f ca="1">OFFSET('表二（录入表）'!$B$6,COLUMN(内置数据!VF$2),3)</f>
        <v>0</v>
      </c>
      <c r="AFC6" s="18">
        <f ca="1">OFFSET('表二（录入表）'!$B$6,COLUMN(内置数据!VG$2),3)</f>
        <v>100</v>
      </c>
      <c r="AFD6" s="18">
        <f ca="1">OFFSET('表二（录入表）'!$B$6,COLUMN(内置数据!VH$2),3)</f>
        <v>0</v>
      </c>
      <c r="AFE6" s="18">
        <f ca="1">OFFSET('表二（录入表）'!$B$6,COLUMN(内置数据!VI$2),3)</f>
        <v>0</v>
      </c>
      <c r="AFF6" s="18">
        <f ca="1">OFFSET('表二（录入表）'!$B$6,COLUMN(内置数据!VJ$2),3)</f>
        <v>0</v>
      </c>
      <c r="AFG6" s="18">
        <f ca="1">OFFSET('表二（录入表）'!$B$6,COLUMN(内置数据!VK$2),3)</f>
        <v>0</v>
      </c>
      <c r="AFH6" s="18">
        <f ca="1">OFFSET('表二（录入表）'!$B$6,COLUMN(内置数据!VL$2),3)</f>
        <v>0</v>
      </c>
      <c r="AFI6" s="18">
        <f ca="1">OFFSET('表二（录入表）'!$B$6,COLUMN(内置数据!VM$2),3)</f>
        <v>0</v>
      </c>
      <c r="AFJ6" s="18">
        <f ca="1">OFFSET('表二（录入表）'!$B$6,COLUMN(内置数据!VN$2),3)</f>
        <v>70</v>
      </c>
      <c r="AFK6" s="18">
        <f ca="1">OFFSET('表二（录入表）'!$B$6,COLUMN(内置数据!VO$2),3)</f>
        <v>50</v>
      </c>
      <c r="AFL6" s="18">
        <f ca="1">OFFSET('表二（录入表）'!$B$6,COLUMN(内置数据!VP$2),3)</f>
        <v>0</v>
      </c>
      <c r="AFM6" s="18">
        <f ca="1">OFFSET('表二（录入表）'!$B$6,COLUMN(内置数据!VQ$2),3)</f>
        <v>100</v>
      </c>
      <c r="AFN6" s="18">
        <f ca="1">OFFSET('表二（录入表）'!$B$6,COLUMN(内置数据!VR$2),3)</f>
        <v>710</v>
      </c>
      <c r="AFO6" s="18">
        <f ca="1">OFFSET('表二（录入表）'!$B$6,COLUMN(内置数据!VS$2),3)</f>
        <v>10</v>
      </c>
      <c r="AFP6" s="18">
        <f ca="1">OFFSET('表二（录入表）'!$B$6,COLUMN(内置数据!VT$2),3)</f>
        <v>60</v>
      </c>
      <c r="AFQ6" s="18">
        <f ca="1">OFFSET('表二（录入表）'!$B$6,COLUMN(内置数据!VU$2),3)</f>
        <v>10</v>
      </c>
      <c r="AFR6" s="18">
        <f ca="1">OFFSET('表二（录入表）'!$B$6,COLUMN(内置数据!VV$2),3)</f>
        <v>3800</v>
      </c>
      <c r="AFS6" s="18">
        <f ca="1">OFFSET('表二（录入表）'!$B$6,COLUMN(内置数据!VW$2),3)</f>
        <v>1000</v>
      </c>
      <c r="AFT6" s="18">
        <f ca="1">OFFSET('表二（录入表）'!$B$6,COLUMN(内置数据!VX$2),3)</f>
        <v>0</v>
      </c>
      <c r="AFU6" s="18">
        <f ca="1">OFFSET('表二（录入表）'!$B$6,COLUMN(内置数据!VY$2),3)</f>
        <v>0</v>
      </c>
      <c r="AFV6" s="18">
        <f ca="1">OFFSET('表二（录入表）'!$B$6,COLUMN(内置数据!VZ$2),3)</f>
        <v>0</v>
      </c>
      <c r="AFW6" s="18">
        <f ca="1">OFFSET('表二（录入表）'!$B$6,COLUMN(内置数据!WA$2),3)</f>
        <v>0</v>
      </c>
      <c r="AFX6" s="18">
        <f ca="1">OFFSET('表二（录入表）'!$B$6,COLUMN(内置数据!WB$2),3)</f>
        <v>0</v>
      </c>
      <c r="AFY6" s="18">
        <f ca="1">OFFSET('表二（录入表）'!$B$6,COLUMN(内置数据!WC$2),3)</f>
        <v>0</v>
      </c>
      <c r="AFZ6" s="18">
        <f ca="1">OFFSET('表二（录入表）'!$B$6,COLUMN(内置数据!WD$2),3)</f>
        <v>0</v>
      </c>
      <c r="AGA6" s="18">
        <f ca="1">OFFSET('表二（录入表）'!$B$6,COLUMN(内置数据!WE$2),3)</f>
        <v>0</v>
      </c>
      <c r="AGB6" s="18">
        <f ca="1">OFFSET('表二（录入表）'!$B$6,COLUMN(内置数据!WF$2),3)</f>
        <v>0</v>
      </c>
      <c r="AGC6" s="18">
        <f ca="1">OFFSET('表二（录入表）'!$B$6,COLUMN(内置数据!WG$2),3)</f>
        <v>0</v>
      </c>
      <c r="AGD6" s="18">
        <f ca="1">OFFSET('表二（录入表）'!$B$6,COLUMN(内置数据!WH$2),3)</f>
        <v>200</v>
      </c>
      <c r="AGE6" s="18">
        <f ca="1">OFFSET('表二（录入表）'!$B$6,COLUMN(内置数据!WI$2),3)</f>
        <v>200</v>
      </c>
      <c r="AGF6" s="18">
        <f ca="1">OFFSET('表二（录入表）'!$B$6,COLUMN(内置数据!WJ$2),3)</f>
        <v>0</v>
      </c>
      <c r="AGG6" s="18">
        <f ca="1">OFFSET('表二（录入表）'!$B$6,COLUMN(内置数据!WK$2),3)</f>
        <v>2000</v>
      </c>
      <c r="AGH6" s="18">
        <f ca="1">OFFSET('表二（录入表）'!$B$6,COLUMN(内置数据!WL$2),3)</f>
        <v>1500</v>
      </c>
      <c r="AGI6" s="18">
        <f ca="1">OFFSET('表二（录入表）'!$B$6,COLUMN(内置数据!WM$2),3)</f>
        <v>400</v>
      </c>
      <c r="AGJ6" s="18">
        <f ca="1">OFFSET('表二（录入表）'!$B$6,COLUMN(内置数据!WN$2),3)</f>
        <v>100</v>
      </c>
      <c r="AGK6" s="18">
        <f ca="1">OFFSET('表二（录入表）'!$B$6,COLUMN(内置数据!WO$2),3)</f>
        <v>200</v>
      </c>
      <c r="AGL6" s="18">
        <f ca="1">OFFSET('表二（录入表）'!$B$6,COLUMN(内置数据!WP$2),3)</f>
        <v>0</v>
      </c>
      <c r="AGM6" s="18">
        <f ca="1">OFFSET('表二（录入表）'!$B$6,COLUMN(内置数据!WQ$2),3)</f>
        <v>20</v>
      </c>
      <c r="AGN6" s="18">
        <f ca="1">OFFSET('表二（录入表）'!$B$6,COLUMN(内置数据!WR$2),3)</f>
        <v>0</v>
      </c>
      <c r="AGO6" s="18">
        <f ca="1">OFFSET('表二（录入表）'!$B$6,COLUMN(内置数据!WS$2),3)</f>
        <v>20</v>
      </c>
      <c r="AGP6" s="18">
        <f ca="1">OFFSET('表二（录入表）'!$B$6,COLUMN(内置数据!WT$2),3)</f>
        <v>4900</v>
      </c>
      <c r="AGQ6" s="18">
        <f ca="1">OFFSET('表二（录入表）'!$B$6,COLUMN(内置数据!WU$2),3)</f>
        <v>1500</v>
      </c>
      <c r="AGR6" s="18">
        <f ca="1">OFFSET('表二（录入表）'!$B$6,COLUMN(内置数据!WV$2),3)</f>
        <v>2500</v>
      </c>
      <c r="AGS6" s="18">
        <f ca="1">OFFSET('表二（录入表）'!$B$6,COLUMN(内置数据!WW$2),3)</f>
        <v>1000</v>
      </c>
      <c r="AGT6" s="18">
        <f ca="1">OFFSET('表二（录入表）'!$B$6,COLUMN(内置数据!WX$2),3)</f>
        <v>500</v>
      </c>
      <c r="AGU6" s="18">
        <f ca="1">OFFSET('表二（录入表）'!$B$6,COLUMN(内置数据!WY$2),3)</f>
        <v>1000</v>
      </c>
      <c r="AGV6" s="18">
        <f ca="1">OFFSET('表二（录入表）'!$B$6,COLUMN(内置数据!WZ$2),3)</f>
        <v>100</v>
      </c>
      <c r="AGW6" s="18">
        <f ca="1">OFFSET('表二（录入表）'!$B$6,COLUMN(内置数据!XA$2),3)</f>
        <v>0</v>
      </c>
      <c r="AGX6" s="18">
        <f ca="1">OFFSET('表二（录入表）'!$B$6,COLUMN(内置数据!XB$2),3)</f>
        <v>200</v>
      </c>
      <c r="AGY6" s="18">
        <f ca="1">OFFSET('表二（录入表）'!$B$6,COLUMN(内置数据!XC$2),3)</f>
        <v>0</v>
      </c>
      <c r="AGZ6" s="18">
        <f ca="1">OFFSET('表二（录入表）'!$B$6,COLUMN(内置数据!XD$2),3)</f>
        <v>0</v>
      </c>
      <c r="AHA6" s="18">
        <f ca="1">OFFSET('表二（录入表）'!$B$6,COLUMN(内置数据!XE$2),3)</f>
        <v>0</v>
      </c>
      <c r="AHB6" s="18">
        <f ca="1">OFFSET('表二（录入表）'!$B$6,COLUMN(内置数据!XF$2),3)</f>
        <v>12000</v>
      </c>
      <c r="AHC6" s="18">
        <f ca="1">OFFSET('表二（录入表）'!$B$6,COLUMN(内置数据!XG$2),3)</f>
        <v>100</v>
      </c>
      <c r="AHD6" s="18">
        <f ca="1">OFFSET('表二（录入表）'!$B$6,COLUMN(内置数据!XH$2),3)</f>
        <v>1200</v>
      </c>
      <c r="AHE6" s="18">
        <f ca="1">OFFSET('表二（录入表）'!$B$6,COLUMN(内置数据!XI$2),3)</f>
        <v>0</v>
      </c>
      <c r="AHF6" s="18">
        <f ca="1">OFFSET('表二（录入表）'!$B$6,COLUMN(内置数据!XJ$2),3)</f>
        <v>20</v>
      </c>
      <c r="AHG6" s="18">
        <f ca="1">OFFSET('表二（录入表）'!$B$6,COLUMN(内置数据!XK$2),3)</f>
        <v>50</v>
      </c>
      <c r="AHH6" s="18">
        <f ca="1">OFFSET('表二（录入表）'!$B$6,COLUMN(内置数据!XL$2),3)</f>
        <v>0</v>
      </c>
      <c r="AHI6" s="18">
        <f ca="1">OFFSET('表二（录入表）'!$B$6,COLUMN(内置数据!XM$2),3)</f>
        <v>20</v>
      </c>
      <c r="AHJ6" s="18">
        <f ca="1">OFFSET('表二（录入表）'!$B$6,COLUMN(内置数据!XN$2),3)</f>
        <v>30</v>
      </c>
      <c r="AHK6" s="18">
        <f ca="1">OFFSET('表二（录入表）'!$B$6,COLUMN(内置数据!XO$2),3)</f>
        <v>0</v>
      </c>
      <c r="AHL6" s="18">
        <f ca="1">OFFSET('表二（录入表）'!$B$6,COLUMN(内置数据!XP$2),3)</f>
        <v>0</v>
      </c>
      <c r="AHM6" s="18">
        <f ca="1">OFFSET('表二（录入表）'!$B$6,COLUMN(内置数据!XQ$2),3)</f>
        <v>0</v>
      </c>
      <c r="AHN6" s="18">
        <f ca="1">OFFSET('表二（录入表）'!$B$6,COLUMN(内置数据!XR$2),3)</f>
        <v>0</v>
      </c>
      <c r="AHO6" s="18">
        <f ca="1">OFFSET('表二（录入表）'!$B$6,COLUMN(内置数据!XS$2),3)</f>
        <v>50</v>
      </c>
      <c r="AHP6" s="18">
        <f ca="1">OFFSET('表二（录入表）'!$B$6,COLUMN(内置数据!XT$2),3)</f>
        <v>0</v>
      </c>
      <c r="AHQ6" s="18">
        <f ca="1">OFFSET('表二（录入表）'!$B$6,COLUMN(内置数据!XU$2),3)</f>
        <v>0</v>
      </c>
      <c r="AHR6" s="18">
        <f ca="1">OFFSET('表二（录入表）'!$B$6,COLUMN(内置数据!XV$2),3)</f>
        <v>0</v>
      </c>
      <c r="AHS6" s="18">
        <f ca="1">OFFSET('表二（录入表）'!$B$6,COLUMN(内置数据!XW$2),3)</f>
        <v>300</v>
      </c>
      <c r="AHT6" s="18">
        <f ca="1">OFFSET('表二（录入表）'!$B$6,COLUMN(内置数据!XX$2),3)</f>
        <v>0</v>
      </c>
      <c r="AHU6" s="18">
        <f ca="1">OFFSET('表二（录入表）'!$B$6,COLUMN(内置数据!XY$2),3)</f>
        <v>0</v>
      </c>
      <c r="AHV6" s="18">
        <f ca="1">OFFSET('表二（录入表）'!$B$6,COLUMN(内置数据!XZ$2),3)</f>
        <v>100</v>
      </c>
      <c r="AHW6" s="18">
        <f ca="1">OFFSET('表二（录入表）'!$B$6,COLUMN(内置数据!YA$2),3)</f>
        <v>0</v>
      </c>
      <c r="AHX6" s="18">
        <f ca="1">OFFSET('表二（录入表）'!$B$6,COLUMN(内置数据!YB$2),3)</f>
        <v>0</v>
      </c>
      <c r="AHY6" s="18">
        <f ca="1">OFFSET('表二（录入表）'!$B$6,COLUMN(内置数据!YC$2),3)</f>
        <v>0</v>
      </c>
      <c r="AHZ6" s="18">
        <f ca="1">OFFSET('表二（录入表）'!$B$6,COLUMN(内置数据!YD$2),3)</f>
        <v>0</v>
      </c>
      <c r="AIA6" s="18">
        <f ca="1">OFFSET('表二（录入表）'!$B$6,COLUMN(内置数据!YE$2),3)</f>
        <v>0</v>
      </c>
      <c r="AIB6" s="18">
        <f ca="1">OFFSET('表二（录入表）'!$B$6,COLUMN(内置数据!YF$2),3)</f>
        <v>0</v>
      </c>
      <c r="AIC6" s="18">
        <f ca="1">OFFSET('表二（录入表）'!$B$6,COLUMN(内置数据!YG$2),3)</f>
        <v>4588</v>
      </c>
      <c r="AID6" s="18">
        <f ca="1">OFFSET('表二（录入表）'!$B$6,COLUMN(内置数据!YH$2),3)</f>
        <v>300</v>
      </c>
      <c r="AIE6" s="18">
        <f ca="1">OFFSET('表二（录入表）'!$B$6,COLUMN(内置数据!YI$2),3)</f>
        <v>0</v>
      </c>
      <c r="AIF6" s="18">
        <f ca="1">OFFSET('表二（录入表）'!$B$6,COLUMN(内置数据!YJ$2),3)</f>
        <v>0</v>
      </c>
      <c r="AIG6" s="18">
        <f ca="1">OFFSET('表二（录入表）'!$B$6,COLUMN(内置数据!YK$2),3)</f>
        <v>0</v>
      </c>
      <c r="AIH6" s="18">
        <f ca="1">OFFSET('表二（录入表）'!$B$6,COLUMN(内置数据!YL$2),3)</f>
        <v>0</v>
      </c>
      <c r="AII6" s="18">
        <f ca="1">OFFSET('表二（录入表）'!$B$6,COLUMN(内置数据!YM$2),3)</f>
        <v>0</v>
      </c>
      <c r="AIJ6" s="18">
        <f ca="1">OFFSET('表二（录入表）'!$B$6,COLUMN(内置数据!YN$2),3)</f>
        <v>0</v>
      </c>
      <c r="AIK6" s="18">
        <f ca="1">OFFSET('表二（录入表）'!$B$6,COLUMN(内置数据!YO$2),3)</f>
        <v>0</v>
      </c>
      <c r="AIL6" s="18">
        <f ca="1">OFFSET('表二（录入表）'!$B$6,COLUMN(内置数据!YP$2),3)</f>
        <v>0</v>
      </c>
      <c r="AIM6" s="18">
        <f ca="1">OFFSET('表二（录入表）'!$B$6,COLUMN(内置数据!YQ$2),3)</f>
        <v>0</v>
      </c>
      <c r="AIN6" s="18">
        <f ca="1">OFFSET('表二（录入表）'!$B$6,COLUMN(内置数据!YR$2),3)</f>
        <v>0</v>
      </c>
      <c r="AIO6" s="18">
        <f ca="1">OFFSET('表二（录入表）'!$B$6,COLUMN(内置数据!YS$2),3)</f>
        <v>0</v>
      </c>
      <c r="AIP6" s="18">
        <f ca="1">OFFSET('表二（录入表）'!$B$6,COLUMN(内置数据!YT$2),3)</f>
        <v>2000</v>
      </c>
      <c r="AIQ6" s="18">
        <f ca="1">OFFSET('表二（录入表）'!$B$6,COLUMN(内置数据!YU$2),3)</f>
        <v>3000</v>
      </c>
      <c r="AIR6" s="18">
        <f ca="1">OFFSET('表二（录入表）'!$B$6,COLUMN(内置数据!YV$2),3)</f>
        <v>0</v>
      </c>
      <c r="AIS6" s="18">
        <f ca="1">OFFSET('表二（录入表）'!$B$6,COLUMN(内置数据!YW$2),3)</f>
        <v>100</v>
      </c>
      <c r="AIT6" s="18">
        <f ca="1">OFFSET('表二（录入表）'!$B$6,COLUMN(内置数据!YX$2),3)</f>
        <v>0</v>
      </c>
      <c r="AIU6" s="18">
        <f ca="1">OFFSET('表二（录入表）'!$B$6,COLUMN(内置数据!YY$2),3)</f>
        <v>0</v>
      </c>
      <c r="AIV6" s="18">
        <f ca="1">OFFSET('表二（录入表）'!$B$6,COLUMN(内置数据!YZ$2),3)</f>
        <v>0</v>
      </c>
      <c r="AIW6" s="18">
        <f ca="1">OFFSET('表二（录入表）'!$B$6,COLUMN(内置数据!ZA$2),3)</f>
        <v>300</v>
      </c>
      <c r="AIX6" s="18">
        <f ca="1">OFFSET('表二（录入表）'!$B$6,COLUMN(内置数据!ZB$2),3)</f>
        <v>1700</v>
      </c>
      <c r="AIY6" s="18">
        <f ca="1">OFFSET('表二（录入表）'!$B$6,COLUMN(内置数据!ZC$2),3)</f>
        <v>0</v>
      </c>
      <c r="AIZ6" s="18">
        <f ca="1">OFFSET('表二（录入表）'!$B$6,COLUMN(内置数据!ZD$2),3)</f>
        <v>0</v>
      </c>
      <c r="AJA6" s="18">
        <f ca="1">OFFSET('表二（录入表）'!$B$6,COLUMN(内置数据!ZE$2),3)</f>
        <v>0</v>
      </c>
      <c r="AJB6" s="18">
        <f ca="1">OFFSET('表二（录入表）'!$B$6,COLUMN(内置数据!ZF$2),3)</f>
        <v>0</v>
      </c>
      <c r="AJC6" s="18">
        <f ca="1">OFFSET('表二（录入表）'!$B$6,COLUMN(内置数据!ZG$2),3)</f>
        <v>0</v>
      </c>
      <c r="AJD6" s="18">
        <f ca="1">OFFSET('表二（录入表）'!$B$6,COLUMN(内置数据!ZH$2),3)</f>
        <v>200</v>
      </c>
      <c r="AJE6" s="18">
        <f ca="1">OFFSET('表二（录入表）'!$B$6,COLUMN(内置数据!ZI$2),3)</f>
        <v>200</v>
      </c>
      <c r="AJF6" s="18">
        <f ca="1">OFFSET('表二（录入表）'!$B$6,COLUMN(内置数据!ZJ$2),3)</f>
        <v>0</v>
      </c>
      <c r="AJG6" s="18">
        <f ca="1">OFFSET('表二（录入表）'!$B$6,COLUMN(内置数据!ZK$2),3)</f>
        <v>0</v>
      </c>
      <c r="AJH6" s="18">
        <f ca="1">OFFSET('表二（录入表）'!$B$6,COLUMN(内置数据!ZL$2),3)</f>
        <v>0</v>
      </c>
      <c r="AJI6" s="18">
        <f ca="1">OFFSET('表二（录入表）'!$B$6,COLUMN(内置数据!ZM$2),3)</f>
        <v>0</v>
      </c>
      <c r="AJJ6" s="18">
        <f ca="1">OFFSET('表二（录入表）'!$B$6,COLUMN(内置数据!ZN$2),3)</f>
        <v>0</v>
      </c>
      <c r="AJK6" s="18">
        <f ca="1">OFFSET('表二（录入表）'!$B$6,COLUMN(内置数据!ZO$2),3)</f>
        <v>0</v>
      </c>
      <c r="AJL6" s="18">
        <f ca="1">OFFSET('表二（录入表）'!$B$6,COLUMN(内置数据!ZP$2),3)</f>
        <v>0</v>
      </c>
      <c r="AJM6" s="18">
        <f ca="1">OFFSET('表二（录入表）'!$B$6,COLUMN(内置数据!ZQ$2),3)</f>
        <v>0</v>
      </c>
      <c r="AJN6" s="18">
        <f ca="1">OFFSET('表二（录入表）'!$B$6,COLUMN(内置数据!ZR$2),3)</f>
        <v>0</v>
      </c>
      <c r="AJO6" s="18">
        <f ca="1">OFFSET('表二（录入表）'!$B$6,COLUMN(内置数据!ZS$2),3)</f>
        <v>0</v>
      </c>
      <c r="AJP6" s="18">
        <f ca="1">OFFSET('表二（录入表）'!$B$6,COLUMN(内置数据!ZT$2),3)</f>
        <v>0</v>
      </c>
      <c r="AJQ6" s="18">
        <f ca="1">OFFSET('表二（录入表）'!$B$6,COLUMN(内置数据!ZU$2),3)</f>
        <v>0</v>
      </c>
      <c r="AJR6" s="18">
        <f ca="1">OFFSET('表二（录入表）'!$B$6,COLUMN(内置数据!ZV$2),3)</f>
        <v>0</v>
      </c>
      <c r="AJS6" s="18">
        <f ca="1">OFFSET('表二（录入表）'!$B$6,COLUMN(内置数据!ZW$2),3)</f>
        <v>0</v>
      </c>
      <c r="AJT6" s="18">
        <f ca="1">OFFSET('表二（录入表）'!$B$6,COLUMN(内置数据!ZX$2),3)</f>
        <v>200</v>
      </c>
      <c r="AJU6" s="18">
        <f ca="1">OFFSET('表二（录入表）'!$B$6,COLUMN(内置数据!ZY$2),3)</f>
        <v>0</v>
      </c>
      <c r="AJV6" s="18">
        <f ca="1">OFFSET('表二（录入表）'!$B$6,COLUMN(内置数据!ZZ$2),3)</f>
        <v>0</v>
      </c>
      <c r="AJW6" s="18">
        <f ca="1">OFFSET('表二（录入表）'!$B$6,COLUMN(内置数据!AAA$2),3)</f>
        <v>0</v>
      </c>
      <c r="AJX6" s="18">
        <f ca="1">OFFSET('表二（录入表）'!$B$6,COLUMN(内置数据!AAB$2),3)</f>
        <v>0</v>
      </c>
      <c r="AJY6" s="18">
        <f ca="1">OFFSET('表二（录入表）'!$B$6,COLUMN(内置数据!AAC$2),3)</f>
        <v>0</v>
      </c>
      <c r="AJZ6" s="18">
        <f ca="1">OFFSET('表二（录入表）'!$B$6,COLUMN(内置数据!AAD$2),3)</f>
        <v>0</v>
      </c>
      <c r="AKA6" s="18">
        <f ca="1">OFFSET('表二（录入表）'!$B$6,COLUMN(内置数据!AAE$2),3)</f>
        <v>0</v>
      </c>
      <c r="AKB6" s="18">
        <f ca="1">OFFSET('表二（录入表）'!$B$6,COLUMN(内置数据!AAF$2),3)</f>
        <v>0</v>
      </c>
      <c r="AKC6" s="18">
        <f ca="1">OFFSET('表二（录入表）'!$B$6,COLUMN(内置数据!AAG$2),3)</f>
        <v>0</v>
      </c>
      <c r="AKD6" s="18">
        <f ca="1">OFFSET('表二（录入表）'!$B$6,COLUMN(内置数据!AAH$2),3)</f>
        <v>0</v>
      </c>
      <c r="AKE6" s="18">
        <f ca="1">OFFSET('表二（录入表）'!$B$6,COLUMN(内置数据!AAI$2),3)</f>
        <v>0</v>
      </c>
      <c r="AKF6" s="18">
        <f ca="1">OFFSET('表二（录入表）'!$B$6,COLUMN(内置数据!AAJ$2),3)</f>
        <v>0</v>
      </c>
      <c r="AKG6" s="18">
        <f ca="1">OFFSET('表二（录入表）'!$B$6,COLUMN(内置数据!AAK$2),3)</f>
        <v>0</v>
      </c>
      <c r="AKH6" s="18">
        <f ca="1">OFFSET('表二（录入表）'!$B$6,COLUMN(内置数据!AAL$2),3)</f>
        <v>2067</v>
      </c>
      <c r="AKI6" s="18">
        <f ca="1">OFFSET('表二（录入表）'!$B$6,COLUMN(内置数据!AAM$2),3)</f>
        <v>250</v>
      </c>
      <c r="AKJ6" s="18">
        <f ca="1">OFFSET('表二（录入表）'!$B$6,COLUMN(内置数据!AAN$2),3)</f>
        <v>0</v>
      </c>
      <c r="AKK6" s="18">
        <f ca="1">OFFSET('表二（录入表）'!$B$6,COLUMN(内置数据!AAO$2),3)</f>
        <v>0</v>
      </c>
      <c r="AKL6" s="18">
        <f ca="1">OFFSET('表二（录入表）'!$B$6,COLUMN(内置数据!AAP$2),3)</f>
        <v>200</v>
      </c>
      <c r="AKM6" s="18">
        <f ca="1">OFFSET('表二（录入表）'!$B$6,COLUMN(内置数据!AAQ$2),3)</f>
        <v>0</v>
      </c>
      <c r="AKN6" s="18">
        <f ca="1">OFFSET('表二（录入表）'!$B$6,COLUMN(内置数据!AAR$2),3)</f>
        <v>100</v>
      </c>
      <c r="AKO6" s="18">
        <f ca="1">OFFSET('表二（录入表）'!$B$6,COLUMN(内置数据!AAS$2),3)</f>
        <v>0</v>
      </c>
      <c r="AKP6" s="18">
        <f ca="1">OFFSET('表二（录入表）'!$B$6,COLUMN(内置数据!AAT$2),3)</f>
        <v>0</v>
      </c>
      <c r="AKQ6" s="18">
        <f ca="1">OFFSET('表二（录入表）'!$B$6,COLUMN(内置数据!AAU$2),3)</f>
        <v>0</v>
      </c>
      <c r="AKR6" s="18">
        <f ca="1">OFFSET('表二（录入表）'!$B$6,COLUMN(内置数据!AAV$2),3)</f>
        <v>700</v>
      </c>
      <c r="AKS6" s="18">
        <f ca="1">OFFSET('表二（录入表）'!$B$6,COLUMN(内置数据!AAW$2),3)</f>
        <v>50</v>
      </c>
      <c r="AKT6" s="18">
        <f ca="1">OFFSET('表二（录入表）'!$B$6,COLUMN(内置数据!AAX$2),3)</f>
        <v>0</v>
      </c>
      <c r="AKU6" s="18">
        <f ca="1">OFFSET('表二（录入表）'!$B$6,COLUMN(内置数据!AAY$2),3)</f>
        <v>100</v>
      </c>
      <c r="AKV6" s="18">
        <f ca="1">OFFSET('表二（录入表）'!$B$6,COLUMN(内置数据!AAZ$2),3)</f>
        <v>1000</v>
      </c>
      <c r="AKW6" s="18">
        <f ca="1">OFFSET('表二（录入表）'!$B$6,COLUMN(内置数据!ABA$2),3)</f>
        <v>1000</v>
      </c>
      <c r="AKX6" s="18">
        <f ca="1">OFFSET('表二（录入表）'!$B$6,COLUMN(内置数据!ABB$2),3)</f>
        <v>574</v>
      </c>
      <c r="AKY6" s="18">
        <f ca="1">OFFSET('表二（录入表）'!$B$6,COLUMN(内置数据!ABC$2),3)</f>
        <v>50</v>
      </c>
      <c r="AKZ6" s="18">
        <f ca="1">OFFSET('表二（录入表）'!$B$6,COLUMN(内置数据!ABD$2),3)</f>
        <v>100</v>
      </c>
      <c r="ALA6" s="18">
        <f ca="1">OFFSET('表二（录入表）'!$B$6,COLUMN(内置数据!ABE$2),3)</f>
        <v>100</v>
      </c>
      <c r="ALB6" s="18">
        <f ca="1">OFFSET('表二（录入表）'!$B$6,COLUMN(内置数据!ABF$2),3)</f>
        <v>20</v>
      </c>
      <c r="ALC6" s="18">
        <f ca="1">OFFSET('表二（录入表）'!$B$6,COLUMN(内置数据!ABG$2),3)</f>
        <v>0</v>
      </c>
      <c r="ALD6" s="18">
        <f ca="1">OFFSET('表二（录入表）'!$B$6,COLUMN(内置数据!ABH$2),3)</f>
        <v>0</v>
      </c>
      <c r="ALE6" s="18">
        <f ca="1">OFFSET('表二（录入表）'!$B$6,COLUMN(内置数据!ABI$2),3)</f>
        <v>100</v>
      </c>
      <c r="ALF6" s="18">
        <f ca="1">OFFSET('表二（录入表）'!$B$6,COLUMN(内置数据!ABJ$2),3)</f>
        <v>0</v>
      </c>
      <c r="ALG6" s="18">
        <f ca="1">OFFSET('表二（录入表）'!$B$6,COLUMN(内置数据!ABK$2),3)</f>
        <v>0</v>
      </c>
      <c r="ALH6" s="18">
        <f ca="1">OFFSET('表二（录入表）'!$B$6,COLUMN(内置数据!ABL$2),3)</f>
        <v>100</v>
      </c>
      <c r="ALI6" s="18">
        <f ca="1">OFFSET('表二（录入表）'!$B$6,COLUMN(内置数据!ABM$2),3)</f>
        <v>0</v>
      </c>
      <c r="ALJ6" s="18">
        <f ca="1">OFFSET('表二（录入表）'!$B$6,COLUMN(内置数据!ABN$2),3)</f>
        <v>230</v>
      </c>
      <c r="ALK6" s="18">
        <f ca="1">OFFSET('表二（录入表）'!$B$6,COLUMN(内置数据!ABO$2),3)</f>
        <v>0</v>
      </c>
      <c r="ALL6" s="18">
        <f ca="1">OFFSET('表二（录入表）'!$B$6,COLUMN(内置数据!ABP$2),3)</f>
        <v>0</v>
      </c>
      <c r="ALM6" s="18">
        <f ca="1">OFFSET('表二（录入表）'!$B$6,COLUMN(内置数据!ABQ$2),3)</f>
        <v>200</v>
      </c>
      <c r="ALN6" s="18">
        <f ca="1">OFFSET('表二（录入表）'!$B$6,COLUMN(内置数据!ABR$2),3)</f>
        <v>0</v>
      </c>
      <c r="ALO6" s="18">
        <f ca="1">OFFSET('表二（录入表）'!$B$6,COLUMN(内置数据!ABS$2),3)</f>
        <v>390</v>
      </c>
      <c r="ALP6" s="18">
        <f ca="1">OFFSET('表二（录入表）'!$B$6,COLUMN(内置数据!ABT$2),3)</f>
        <v>0</v>
      </c>
      <c r="ALQ6" s="18">
        <f ca="1">OFFSET('表二（录入表）'!$B$6,COLUMN(内置数据!ABU$2),3)</f>
        <v>0</v>
      </c>
      <c r="ALR6" s="18">
        <f ca="1">OFFSET('表二（录入表）'!$B$6,COLUMN(内置数据!ABV$2),3)</f>
        <v>500</v>
      </c>
      <c r="ALS6" s="18">
        <f ca="1">OFFSET('表二（录入表）'!$B$6,COLUMN(内置数据!ABW$2),3)</f>
        <v>8200</v>
      </c>
      <c r="ALT6" s="18">
        <f ca="1">OFFSET('表二（录入表）'!$B$6,COLUMN(内置数据!ABX$2),3)</f>
        <v>30</v>
      </c>
      <c r="ALU6" s="18">
        <f ca="1">OFFSET('表二（录入表）'!$B$6,COLUMN(内置数据!ABY$2),3)</f>
        <v>0</v>
      </c>
      <c r="ALV6" s="18">
        <f ca="1">OFFSET('表二（录入表）'!$B$6,COLUMN(内置数据!ABZ$2),3)</f>
        <v>0</v>
      </c>
      <c r="ALW6" s="18">
        <f ca="1">OFFSET('表二（录入表）'!$B$6,COLUMN(内置数据!ACA$2),3)</f>
        <v>100</v>
      </c>
      <c r="ALX6" s="18">
        <f ca="1">OFFSET('表二（录入表）'!$B$6,COLUMN(内置数据!ACB$2),3)</f>
        <v>6600</v>
      </c>
      <c r="ALY6" s="18">
        <f ca="1">OFFSET('表二（录入表）'!$B$6,COLUMN(内置数据!ACC$2),3)</f>
        <v>100</v>
      </c>
      <c r="ALZ6" s="18">
        <f ca="1">OFFSET('表二（录入表）'!$B$6,COLUMN(内置数据!ACD$2),3)</f>
        <v>280</v>
      </c>
      <c r="AMA6" s="18">
        <f ca="1">OFFSET('表二（录入表）'!$B$6,COLUMN(内置数据!ACE$2),3)</f>
        <v>840</v>
      </c>
      <c r="AMB6" s="18">
        <f ca="1">OFFSET('表二（录入表）'!$B$6,COLUMN(内置数据!ACF$2),3)</f>
        <v>30</v>
      </c>
      <c r="AMC6" s="18">
        <f ca="1">OFFSET('表二（录入表）'!$B$6,COLUMN(内置数据!ACG$2),3)</f>
        <v>100</v>
      </c>
      <c r="AMD6" s="18">
        <f ca="1">OFFSET('表二（录入表）'!$B$6,COLUMN(内置数据!ACH$2),3)</f>
        <v>100</v>
      </c>
      <c r="AME6" s="18">
        <f ca="1">OFFSET('表二（录入表）'!$B$6,COLUMN(内置数据!ACI$2),3)</f>
        <v>0</v>
      </c>
      <c r="AMF6" s="18">
        <f ca="1">OFFSET('表二（录入表）'!$B$6,COLUMN(内置数据!ACJ$2),3)</f>
        <v>0</v>
      </c>
      <c r="AMG6" s="18">
        <f ca="1">OFFSET('表二（录入表）'!$B$6,COLUMN(内置数据!ACK$2),3)</f>
        <v>50</v>
      </c>
      <c r="AMH6" s="18">
        <f ca="1">OFFSET('表二（录入表）'!$B$6,COLUMN(内置数据!ACL$2),3)</f>
        <v>0</v>
      </c>
      <c r="AMI6" s="18">
        <f ca="1">OFFSET('表二（录入表）'!$B$6,COLUMN(内置数据!ACM$2),3)</f>
        <v>0</v>
      </c>
      <c r="AMJ6" s="18">
        <f ca="1">OFFSET('表二（录入表）'!$B$6,COLUMN(内置数据!ACN$2),3)</f>
        <v>0</v>
      </c>
      <c r="AMK6" s="18">
        <f ca="1">OFFSET('表二（录入表）'!$B$6,COLUMN(内置数据!ACO$2),3)</f>
        <v>630</v>
      </c>
      <c r="AML6" s="18">
        <f ca="1">OFFSET('表二（录入表）'!$B$6,COLUMN(内置数据!ACP$2),3)</f>
        <v>0</v>
      </c>
      <c r="AMM6" s="18">
        <f ca="1">OFFSET('表二（录入表）'!$B$6,COLUMN(内置数据!ACQ$2),3)</f>
        <v>200</v>
      </c>
      <c r="AMN6" s="18">
        <f ca="1">OFFSET('表二（录入表）'!$B$6,COLUMN(内置数据!ACR$2),3)</f>
        <v>500</v>
      </c>
      <c r="AMO6" s="18">
        <f ca="1">OFFSET('表二（录入表）'!$B$6,COLUMN(内置数据!ACS$2),3)</f>
        <v>500</v>
      </c>
      <c r="AMP6" s="18">
        <f ca="1">OFFSET('表二（录入表）'!$B$6,COLUMN(内置数据!ACT$2),3)</f>
        <v>2400</v>
      </c>
      <c r="AMQ6" s="18">
        <f ca="1">OFFSET('表二（录入表）'!$B$6,COLUMN(内置数据!ACU$2),3)</f>
        <v>0</v>
      </c>
      <c r="AMR6" s="18">
        <f ca="1">OFFSET('表二（录入表）'!$B$6,COLUMN(内置数据!ACV$2),3)</f>
        <v>0</v>
      </c>
      <c r="AMS6" s="18">
        <f ca="1">OFFSET('表二（录入表）'!$B$6,COLUMN(内置数据!ACW$2),3)</f>
        <v>500</v>
      </c>
      <c r="AMT6" s="18">
        <f ca="1">OFFSET('表二（录入表）'!$B$6,COLUMN(内置数据!ACX$2),3)</f>
        <v>4500</v>
      </c>
      <c r="AMU6" s="18">
        <f ca="1">OFFSET('表二（录入表）'!$B$6,COLUMN(内置数据!ACY$2),3)</f>
        <v>1000</v>
      </c>
      <c r="AMV6" s="18">
        <f ca="1">OFFSET('表二（录入表）'!$B$6,COLUMN(内置数据!ACZ$2),3)</f>
        <v>0</v>
      </c>
      <c r="AMW6" s="18">
        <f ca="1">OFFSET('表二（录入表）'!$B$6,COLUMN(内置数据!ADA$2),3)</f>
        <v>0</v>
      </c>
      <c r="AMX6" s="18">
        <f ca="1">OFFSET('表二（录入表）'!$B$6,COLUMN(内置数据!ADB$2),3)</f>
        <v>0</v>
      </c>
      <c r="AMY6" s="18">
        <f ca="1">OFFSET('表二（录入表）'!$B$6,COLUMN(内置数据!ADC$2),3)</f>
        <v>800</v>
      </c>
      <c r="AMZ6" s="18">
        <f ca="1">OFFSET('表二（录入表）'!$B$6,COLUMN(内置数据!ADD$2),3)</f>
        <v>0</v>
      </c>
      <c r="ANA6" s="18">
        <f ca="1">OFFSET('表二（录入表）'!$B$6,COLUMN(内置数据!ADE$2),3)</f>
        <v>0</v>
      </c>
      <c r="ANB6" s="18">
        <f ca="1">OFFSET('表二（录入表）'!$B$6,COLUMN(内置数据!ADF$2),3)</f>
        <v>0</v>
      </c>
      <c r="ANC6" s="18">
        <f ca="1">OFFSET('表二（录入表）'!$B$6,COLUMN(内置数据!ADG$2),3)</f>
        <v>1000</v>
      </c>
      <c r="AND6" s="18">
        <f ca="1">OFFSET('表二（录入表）'!$B$6,COLUMN(内置数据!ADH$2),3)</f>
        <v>0</v>
      </c>
      <c r="ANE6" s="18">
        <f ca="1">OFFSET('表二（录入表）'!$B$6,COLUMN(内置数据!ADI$2),3)</f>
        <v>1000</v>
      </c>
      <c r="ANF6" s="18">
        <f ca="1">OFFSET('表二（录入表）'!$B$6,COLUMN(内置数据!ADJ$2),3)</f>
        <v>0</v>
      </c>
      <c r="ANG6" s="18">
        <f ca="1">OFFSET('表二（录入表）'!$B$6,COLUMN(内置数据!ADK$2),3)</f>
        <v>0</v>
      </c>
      <c r="ANH6" s="18">
        <f ca="1">OFFSET('表二（录入表）'!$B$6,COLUMN(内置数据!ADL$2),3)</f>
        <v>500</v>
      </c>
      <c r="ANI6" s="18">
        <f ca="1">OFFSET('表二（录入表）'!$B$6,COLUMN(内置数据!ADM$2),3)</f>
        <v>1000</v>
      </c>
      <c r="ANJ6" s="18">
        <f ca="1">OFFSET('表二（录入表）'!$B$6,COLUMN(内置数据!ADN$2),3)</f>
        <v>0</v>
      </c>
      <c r="ANK6" s="18">
        <f ca="1">OFFSET('表二（录入表）'!$B$6,COLUMN(内置数据!ADO$2),3)</f>
        <v>0</v>
      </c>
      <c r="ANL6" s="18">
        <f ca="1">OFFSET('表二（录入表）'!$B$6,COLUMN(内置数据!ADP$2),3)</f>
        <v>150</v>
      </c>
      <c r="ANM6" s="18">
        <f ca="1">OFFSET('表二（录入表）'!$B$6,COLUMN(内置数据!ADQ$2),3)</f>
        <v>100</v>
      </c>
      <c r="ANN6" s="18">
        <f ca="1">OFFSET('表二（录入表）'!$B$6,COLUMN(内置数据!ADR$2),3)</f>
        <v>0</v>
      </c>
      <c r="ANO6" s="18">
        <f ca="1">OFFSET('表二（录入表）'!$B$6,COLUMN(内置数据!ADS$2),3)</f>
        <v>0</v>
      </c>
      <c r="ANP6" s="18">
        <f ca="1">OFFSET('表二（录入表）'!$B$6,COLUMN(内置数据!ADT$2),3)</f>
        <v>200</v>
      </c>
      <c r="ANQ6" s="18">
        <f ca="1">OFFSET('表二（录入表）'!$B$6,COLUMN(内置数据!ADU$2),3)</f>
        <v>1000</v>
      </c>
      <c r="ANR6" s="18">
        <f ca="1">OFFSET('表二（录入表）'!$B$6,COLUMN(内置数据!ADV$2),3)</f>
        <v>900</v>
      </c>
      <c r="ANS6" s="18">
        <f ca="1">OFFSET('表二（录入表）'!$B$6,COLUMN(内置数据!ADW$2),3)</f>
        <v>0</v>
      </c>
      <c r="ANT6" s="18">
        <f ca="1">OFFSET('表二（录入表）'!$B$6,COLUMN(内置数据!ADX$2),3)</f>
        <v>0</v>
      </c>
      <c r="ANU6" s="18">
        <f ca="1">OFFSET('表二（录入表）'!$B$6,COLUMN(内置数据!ADY$2),3)</f>
        <v>0</v>
      </c>
      <c r="ANV6" s="18">
        <f ca="1">OFFSET('表二（录入表）'!$B$6,COLUMN(内置数据!ADZ$2),3)</f>
        <v>1000</v>
      </c>
      <c r="ANW6" s="18">
        <f ca="1">OFFSET('表二（录入表）'!$B$6,COLUMN(内置数据!AEA$2),3)</f>
        <v>5000</v>
      </c>
      <c r="ANX6" s="18">
        <f ca="1">OFFSET('表二（录入表）'!$B$6,COLUMN(内置数据!AEB$2),3)</f>
        <v>2000</v>
      </c>
      <c r="ANY6" s="18">
        <f ca="1">OFFSET('表二（录入表）'!$B$6,COLUMN(内置数据!AEC$2),3)</f>
        <v>6000</v>
      </c>
      <c r="ANZ6" s="18">
        <f ca="1">OFFSET('表二（录入表）'!$B$6,COLUMN(内置数据!AED$2),3)</f>
        <v>38</v>
      </c>
      <c r="AOA6" s="18">
        <f ca="1">OFFSET('表二（录入表）'!$B$6,COLUMN(内置数据!AEE$2),3)</f>
        <v>10000</v>
      </c>
      <c r="AOB6" s="18">
        <f ca="1">OFFSET('表二（录入表）'!$B$6,COLUMN(内置数据!AEF$2),3)</f>
        <v>0</v>
      </c>
      <c r="AOC6" s="18">
        <f ca="1">OFFSET('表二（录入表）'!$B$6,COLUMN(内置数据!AEG$2),3)</f>
        <v>800</v>
      </c>
      <c r="AOD6" s="18">
        <f ca="1">OFFSET('表二（录入表）'!$B$6,COLUMN(内置数据!AEH$2),3)</f>
        <v>100</v>
      </c>
      <c r="AOE6" s="18">
        <f ca="1">OFFSET('表二（录入表）'!$B$6,COLUMN(内置数据!AEI$2),3)</f>
        <v>0</v>
      </c>
      <c r="AOF6" s="18">
        <f ca="1">OFFSET('表二（录入表）'!$B$6,COLUMN(内置数据!AEJ$2),3)</f>
        <v>150</v>
      </c>
      <c r="AOG6" s="18">
        <f ca="1">OFFSET('表二（录入表）'!$B$6,COLUMN(内置数据!AEK$2),3)</f>
        <v>0</v>
      </c>
      <c r="AOH6" s="18">
        <f ca="1">OFFSET('表二（录入表）'!$B$6,COLUMN(内置数据!AEL$2),3)</f>
        <v>500</v>
      </c>
      <c r="AOI6" s="18">
        <f ca="1">OFFSET('表二（录入表）'!$B$6,COLUMN(内置数据!AEM$2),3)</f>
        <v>0</v>
      </c>
      <c r="AOJ6" s="18">
        <f ca="1">OFFSET('表二（录入表）'!$B$6,COLUMN(内置数据!AEN$2),3)</f>
        <v>4900</v>
      </c>
      <c r="AOK6" s="18">
        <f ca="1">OFFSET('表二（录入表）'!$B$6,COLUMN(内置数据!AEO$2),3)</f>
        <v>200</v>
      </c>
      <c r="AOL6" s="18">
        <f ca="1">OFFSET('表二（录入表）'!$B$6,COLUMN(内置数据!AEP$2),3)</f>
        <v>0</v>
      </c>
      <c r="AOM6" s="18">
        <f ca="1">OFFSET('表二（录入表）'!$B$6,COLUMN(内置数据!AEQ$2),3)</f>
        <v>0</v>
      </c>
      <c r="AON6" s="18">
        <f ca="1">OFFSET('表二（录入表）'!$B$6,COLUMN(内置数据!AER$2),3)</f>
        <v>1719</v>
      </c>
      <c r="AOO6" s="18">
        <f ca="1">OFFSET('表二（录入表）'!$B$6,COLUMN(内置数据!AES$2),3)</f>
        <v>1000</v>
      </c>
      <c r="AOP6" s="18">
        <f ca="1">OFFSET('表二（录入表）'!$B$6,COLUMN(内置数据!AET$2),3)</f>
        <v>0</v>
      </c>
      <c r="AOQ6" s="18">
        <f ca="1">OFFSET('表二（录入表）'!$B$6,COLUMN(内置数据!AEU$2),3)</f>
        <v>0</v>
      </c>
      <c r="AOR6" s="18">
        <f ca="1">OFFSET('表二（录入表）'!$B$6,COLUMN(内置数据!AEV$2),3)</f>
        <v>100</v>
      </c>
      <c r="AOS6" s="18">
        <f ca="1">OFFSET('表二（录入表）'!$B$6,COLUMN(内置数据!AEW$2),3)</f>
        <v>0</v>
      </c>
      <c r="AOT6" s="18">
        <f ca="1">OFFSET('表二（录入表）'!$B$6,COLUMN(内置数据!AEX$2),3)</f>
        <v>0</v>
      </c>
      <c r="AOU6" s="18">
        <f ca="1">OFFSET('表二（录入表）'!$B$6,COLUMN(内置数据!AEY$2),3)</f>
        <v>0</v>
      </c>
      <c r="AOV6" s="18">
        <f ca="1">OFFSET('表二（录入表）'!$B$6,COLUMN(内置数据!AEZ$2),3)</f>
        <v>0</v>
      </c>
      <c r="AOW6" s="18">
        <f ca="1">OFFSET('表二（录入表）'!$B$6,COLUMN(内置数据!AFA$2),3)</f>
        <v>0</v>
      </c>
      <c r="AOX6" s="18">
        <f ca="1">OFFSET('表二（录入表）'!$B$6,COLUMN(内置数据!AFB$2),3)</f>
        <v>0</v>
      </c>
      <c r="AOY6" s="18">
        <f ca="1">OFFSET('表二（录入表）'!$B$6,COLUMN(内置数据!AFC$2),3)</f>
        <v>0</v>
      </c>
      <c r="AOZ6" s="18">
        <f ca="1">OFFSET('表二（录入表）'!$B$6,COLUMN(内置数据!AFD$2),3)</f>
        <v>52</v>
      </c>
      <c r="APA6" s="18">
        <f ca="1">OFFSET('表二（录入表）'!$B$6,COLUMN(内置数据!AFE$2),3)</f>
        <v>0</v>
      </c>
      <c r="APB6" s="18">
        <f ca="1">OFFSET('表二（录入表）'!$B$6,COLUMN(内置数据!AFF$2),3)</f>
        <v>0</v>
      </c>
      <c r="APC6" s="18">
        <f ca="1">OFFSET('表二（录入表）'!$B$6,COLUMN(内置数据!AFG$2),3)</f>
        <v>0</v>
      </c>
      <c r="APD6" s="18">
        <f ca="1">OFFSET('表二（录入表）'!$B$6,COLUMN(内置数据!AFH$2),3)</f>
        <v>100</v>
      </c>
      <c r="APE6" s="18">
        <f ca="1">OFFSET('表二（录入表）'!$B$6,COLUMN(内置数据!AFI$2),3)</f>
        <v>0</v>
      </c>
      <c r="APF6" s="18">
        <f ca="1">OFFSET('表二（录入表）'!$B$6,COLUMN(内置数据!AFJ$2),3)</f>
        <v>0</v>
      </c>
      <c r="APG6" s="18">
        <f ca="1">OFFSET('表二（录入表）'!$B$6,COLUMN(内置数据!AFK$2),3)</f>
        <v>0</v>
      </c>
      <c r="APH6" s="18">
        <f ca="1">OFFSET('表二（录入表）'!$B$6,COLUMN(内置数据!AFL$2),3)</f>
        <v>100</v>
      </c>
      <c r="API6" s="18">
        <f ca="1">OFFSET('表二（录入表）'!$B$6,COLUMN(内置数据!AFM$2),3)</f>
        <v>0</v>
      </c>
      <c r="APJ6" s="18">
        <f ca="1">OFFSET('表二（录入表）'!$B$6,COLUMN(内置数据!AFN$2),3)</f>
        <v>0</v>
      </c>
      <c r="APK6" s="18">
        <f ca="1">OFFSET('表二（录入表）'!$B$6,COLUMN(内置数据!AFO$2),3)</f>
        <v>0</v>
      </c>
      <c r="APL6" s="18">
        <f ca="1">OFFSET('表二（录入表）'!$B$6,COLUMN(内置数据!AFP$2),3)</f>
        <v>0</v>
      </c>
      <c r="APM6" s="18">
        <f ca="1">OFFSET('表二（录入表）'!$B$6,COLUMN(内置数据!AFQ$2),3)</f>
        <v>0</v>
      </c>
      <c r="APN6" s="18">
        <f ca="1">OFFSET('表二（录入表）'!$B$6,COLUMN(内置数据!AFR$2),3)</f>
        <v>0</v>
      </c>
      <c r="APO6" s="18">
        <f ca="1">OFFSET('表二（录入表）'!$B$6,COLUMN(内置数据!AFS$2),3)</f>
        <v>0</v>
      </c>
      <c r="APP6" s="18">
        <f ca="1">OFFSET('表二（录入表）'!$B$6,COLUMN(内置数据!AFT$2),3)</f>
        <v>0</v>
      </c>
      <c r="APQ6" s="18">
        <f ca="1">OFFSET('表二（录入表）'!$B$6,COLUMN(内置数据!AFU$2),3)</f>
        <v>0</v>
      </c>
      <c r="APR6" s="18">
        <f ca="1">OFFSET('表二（录入表）'!$B$6,COLUMN(内置数据!AFV$2),3)</f>
        <v>0</v>
      </c>
      <c r="APS6" s="18">
        <f ca="1">OFFSET('表二（录入表）'!$B$6,COLUMN(内置数据!AFW$2),3)</f>
        <v>0</v>
      </c>
      <c r="APT6" s="18">
        <f ca="1">OFFSET('表二（录入表）'!$B$6,COLUMN(内置数据!AFX$2),3)</f>
        <v>0</v>
      </c>
      <c r="APU6" s="18">
        <f ca="1">OFFSET('表二（录入表）'!$B$6,COLUMN(内置数据!AFY$2),3)</f>
        <v>0</v>
      </c>
      <c r="APV6" s="18">
        <f ca="1">OFFSET('表二（录入表）'!$B$6,COLUMN(内置数据!AFZ$2),3)</f>
        <v>0</v>
      </c>
      <c r="APW6" s="18">
        <f ca="1">OFFSET('表二（录入表）'!$B$6,COLUMN(内置数据!AGA$2),3)</f>
        <v>0</v>
      </c>
      <c r="APX6" s="18">
        <f ca="1">OFFSET('表二（录入表）'!$B$6,COLUMN(内置数据!AGB$2),3)</f>
        <v>0</v>
      </c>
      <c r="APY6" s="18">
        <f ca="1">OFFSET('表二（录入表）'!$B$6,COLUMN(内置数据!AGC$2),3)</f>
        <v>0</v>
      </c>
      <c r="APZ6" s="18">
        <f ca="1">OFFSET('表二（录入表）'!$B$6,COLUMN(内置数据!AGD$2),3)</f>
        <v>0</v>
      </c>
      <c r="AQA6" s="18">
        <f ca="1">OFFSET('表二（录入表）'!$B$6,COLUMN(内置数据!AGE$2),3)</f>
        <v>0</v>
      </c>
      <c r="AQB6" s="18">
        <f ca="1">OFFSET('表二（录入表）'!$B$6,COLUMN(内置数据!AGF$2),3)</f>
        <v>0</v>
      </c>
      <c r="AQC6" s="18">
        <f ca="1">OFFSET('表二（录入表）'!$B$6,COLUMN(内置数据!AGG$2),3)</f>
        <v>0</v>
      </c>
      <c r="AQD6" s="18">
        <f ca="1">OFFSET('表二（录入表）'!$B$6,COLUMN(内置数据!AGH$2),3)</f>
        <v>300</v>
      </c>
      <c r="AQE6" s="18">
        <f ca="1">OFFSET('表二（录入表）'!$B$6,COLUMN(内置数据!AGI$2),3)</f>
        <v>0</v>
      </c>
      <c r="AQF6" s="18">
        <f ca="1">OFFSET('表二（录入表）'!$B$6,COLUMN(内置数据!AGJ$2),3)</f>
        <v>0</v>
      </c>
      <c r="AQG6" s="18">
        <f ca="1">OFFSET('表二（录入表）'!$B$6,COLUMN(内置数据!AGK$2),3)</f>
        <v>0</v>
      </c>
      <c r="AQH6" s="18">
        <f ca="1">OFFSET('表二（录入表）'!$B$6,COLUMN(内置数据!AGL$2),3)</f>
        <v>0</v>
      </c>
      <c r="AQI6" s="18">
        <f ca="1">OFFSET('表二（录入表）'!$B$6,COLUMN(内置数据!AGM$2),3)</f>
        <v>0</v>
      </c>
      <c r="AQJ6" s="18">
        <f ca="1">OFFSET('表二（录入表）'!$B$6,COLUMN(内置数据!AGN$2),3)</f>
        <v>0</v>
      </c>
      <c r="AQK6" s="18">
        <f ca="1">OFFSET('表二（录入表）'!$B$6,COLUMN(内置数据!AGO$2),3)</f>
        <v>0</v>
      </c>
      <c r="AQL6" s="18">
        <f ca="1">OFFSET('表二（录入表）'!$B$6,COLUMN(内置数据!AGP$2),3)</f>
        <v>0</v>
      </c>
      <c r="AQM6" s="18">
        <f ca="1">OFFSET('表二（录入表）'!$B$6,COLUMN(内置数据!AGQ$2),3)</f>
        <v>0</v>
      </c>
      <c r="AQN6" s="18">
        <f ca="1">OFFSET('表二（录入表）'!$B$6,COLUMN(内置数据!AGR$2),3)</f>
        <v>0</v>
      </c>
      <c r="AQO6" s="18">
        <f ca="1">OFFSET('表二（录入表）'!$B$6,COLUMN(内置数据!AGS$2),3)</f>
        <v>0</v>
      </c>
      <c r="AQP6" s="18">
        <f ca="1">OFFSET('表二（录入表）'!$B$6,COLUMN(内置数据!AGT$2),3)</f>
        <v>0</v>
      </c>
      <c r="AQQ6" s="18">
        <f ca="1">OFFSET('表二（录入表）'!$B$6,COLUMN(内置数据!AGU$2),3)</f>
        <v>0</v>
      </c>
      <c r="AQR6" s="18">
        <f ca="1">OFFSET('表二（录入表）'!$B$6,COLUMN(内置数据!AGV$2),3)</f>
        <v>0</v>
      </c>
      <c r="AQS6" s="18">
        <f ca="1">OFFSET('表二（录入表）'!$B$6,COLUMN(内置数据!AGW$2),3)</f>
        <v>0</v>
      </c>
      <c r="AQT6" s="18">
        <f ca="1">OFFSET('表二（录入表）'!$B$6,COLUMN(内置数据!AGX$2),3)</f>
        <v>0</v>
      </c>
      <c r="AQU6" s="18">
        <f ca="1">OFFSET('表二（录入表）'!$B$6,COLUMN(内置数据!AGY$2),3)</f>
        <v>0</v>
      </c>
      <c r="AQV6" s="18">
        <f ca="1">OFFSET('表二（录入表）'!$B$6,COLUMN(内置数据!AGZ$2),3)</f>
        <v>0</v>
      </c>
      <c r="AQW6" s="18">
        <f ca="1">OFFSET('表二（录入表）'!$B$6,COLUMN(内置数据!AHA$2),3)</f>
        <v>0</v>
      </c>
      <c r="AQX6" s="18">
        <f ca="1">OFFSET('表二（录入表）'!$B$6,COLUMN(内置数据!AHB$2),3)</f>
        <v>0</v>
      </c>
      <c r="AQY6" s="18">
        <f ca="1">OFFSET('表二（录入表）'!$B$6,COLUMN(内置数据!AHC$2),3)</f>
        <v>0</v>
      </c>
      <c r="AQZ6" s="18">
        <f ca="1">OFFSET('表二（录入表）'!$B$6,COLUMN(内置数据!AHD$2),3)</f>
        <v>0</v>
      </c>
      <c r="ARA6" s="18">
        <f ca="1">OFFSET('表二（录入表）'!$B$6,COLUMN(内置数据!AHE$2),3)</f>
        <v>0</v>
      </c>
      <c r="ARB6" s="18">
        <f ca="1">OFFSET('表二（录入表）'!$B$6,COLUMN(内置数据!AHF$2),3)</f>
        <v>800</v>
      </c>
      <c r="ARC6" s="18">
        <f ca="1">OFFSET('表二（录入表）'!$B$6,COLUMN(内置数据!AHG$2),3)</f>
        <v>0</v>
      </c>
      <c r="ARD6" s="18">
        <f ca="1">OFFSET('表二（录入表）'!$B$6,COLUMN(内置数据!AHH$2),3)</f>
        <v>0</v>
      </c>
      <c r="ARE6" s="18">
        <f ca="1">OFFSET('表二（录入表）'!$B$6,COLUMN(内置数据!AHI$2),3)</f>
        <v>0</v>
      </c>
      <c r="ARF6" s="18">
        <f ca="1">OFFSET('表二（录入表）'!$B$6,COLUMN(内置数据!AHJ$2),3)</f>
        <v>0</v>
      </c>
      <c r="ARG6" s="18">
        <f ca="1">OFFSET('表二（录入表）'!$B$6,COLUMN(内置数据!AHK$2),3)</f>
        <v>20</v>
      </c>
      <c r="ARH6" s="18">
        <f ca="1">OFFSET('表二（录入表）'!$B$6,COLUMN(内置数据!AHL$2),3)</f>
        <v>0</v>
      </c>
      <c r="ARI6" s="18">
        <f ca="1">OFFSET('表二（录入表）'!$B$6,COLUMN(内置数据!AHM$2),3)</f>
        <v>0</v>
      </c>
      <c r="ARJ6" s="18">
        <f ca="1">OFFSET('表二（录入表）'!$B$6,COLUMN(内置数据!AHN$2),3)</f>
        <v>0</v>
      </c>
      <c r="ARK6" s="18">
        <f ca="1">OFFSET('表二（录入表）'!$B$6,COLUMN(内置数据!AHO$2),3)</f>
        <v>0</v>
      </c>
      <c r="ARL6" s="18">
        <f ca="1">OFFSET('表二（录入表）'!$B$6,COLUMN(内置数据!AHP$2),3)</f>
        <v>0</v>
      </c>
      <c r="ARM6" s="18">
        <f ca="1">OFFSET('表二（录入表）'!$B$6,COLUMN(内置数据!AHQ$2),3)</f>
        <v>0</v>
      </c>
      <c r="ARN6" s="18">
        <f ca="1">OFFSET('表二（录入表）'!$B$6,COLUMN(内置数据!AHR$2),3)</f>
        <v>0</v>
      </c>
      <c r="ARO6" s="18">
        <f ca="1">OFFSET('表二（录入表）'!$B$6,COLUMN(内置数据!AHS$2),3)</f>
        <v>0</v>
      </c>
      <c r="ARP6" s="18">
        <f ca="1">OFFSET('表二（录入表）'!$B$6,COLUMN(内置数据!AHT$2),3)</f>
        <v>20</v>
      </c>
      <c r="ARQ6" s="18">
        <f ca="1">OFFSET('表二（录入表）'!$B$6,COLUMN(内置数据!AHU$2),3)</f>
        <v>0</v>
      </c>
      <c r="ARR6" s="18">
        <f ca="1">OFFSET('表二（录入表）'!$B$6,COLUMN(内置数据!AHV$2),3)</f>
        <v>0</v>
      </c>
      <c r="ARS6" s="18">
        <f ca="1">OFFSET('表二（录入表）'!$B$6,COLUMN(内置数据!AHW$2),3)</f>
        <v>0</v>
      </c>
      <c r="ART6" s="18">
        <f ca="1">OFFSET('表二（录入表）'!$B$6,COLUMN(内置数据!AHX$2),3)</f>
        <v>0</v>
      </c>
      <c r="ARU6" s="18">
        <f ca="1">OFFSET('表二（录入表）'!$B$6,COLUMN(内置数据!AHY$2),3)</f>
        <v>0</v>
      </c>
      <c r="ARV6" s="18">
        <f ca="1">OFFSET('表二（录入表）'!$B$6,COLUMN(内置数据!AHZ$2),3)</f>
        <v>210</v>
      </c>
      <c r="ARW6" s="18">
        <f ca="1">OFFSET('表二（录入表）'!$B$6,COLUMN(内置数据!AIA$2),3)</f>
        <v>0</v>
      </c>
      <c r="ARX6" s="18">
        <f ca="1">OFFSET('表二（录入表）'!$B$6,COLUMN(内置数据!AIB$2),3)</f>
        <v>0</v>
      </c>
      <c r="ARY6" s="18">
        <f ca="1">OFFSET('表二（录入表）'!$B$6,COLUMN(内置数据!AIC$2),3)</f>
        <v>0</v>
      </c>
      <c r="ARZ6" s="18">
        <f ca="1">OFFSET('表二（录入表）'!$B$6,COLUMN(内置数据!AID$2),3)</f>
        <v>300</v>
      </c>
      <c r="ASA6" s="18">
        <f ca="1">OFFSET('表二（录入表）'!$B$6,COLUMN(内置数据!AIE$2),3)</f>
        <v>0</v>
      </c>
      <c r="ASB6" s="18">
        <f ca="1">OFFSET('表二（录入表）'!$B$6,COLUMN(内置数据!AIF$2),3)</f>
        <v>0</v>
      </c>
      <c r="ASC6" s="18">
        <f ca="1">OFFSET('表二（录入表）'!$B$6,COLUMN(内置数据!AIG$2),3)</f>
        <v>0</v>
      </c>
      <c r="ASD6" s="18">
        <f ca="1">OFFSET('表二（录入表）'!$B$6,COLUMN(内置数据!AIH$2),3)</f>
        <v>0</v>
      </c>
      <c r="ASE6" s="18">
        <f ca="1">OFFSET('表二（录入表）'!$B$6,COLUMN(内置数据!AII$2),3)</f>
        <v>0</v>
      </c>
      <c r="ASF6" s="18">
        <f ca="1">OFFSET('表二（录入表）'!$B$6,COLUMN(内置数据!AIJ$2),3)</f>
        <v>0</v>
      </c>
      <c r="ASG6" s="18">
        <f ca="1">OFFSET('表二（录入表）'!$B$6,COLUMN(内置数据!AIK$2),3)</f>
        <v>0</v>
      </c>
      <c r="ASH6" s="18">
        <f ca="1">OFFSET('表二（录入表）'!$B$6,COLUMN(内置数据!AIL$2),3)</f>
        <v>50</v>
      </c>
      <c r="ASI6" s="18">
        <f ca="1">OFFSET('表二（录入表）'!$B$6,COLUMN(内置数据!AIM$2),3)</f>
        <v>0</v>
      </c>
      <c r="ASJ6" s="18">
        <f ca="1">OFFSET('表二（录入表）'!$B$6,COLUMN(内置数据!AIN$2),3)</f>
        <v>0</v>
      </c>
      <c r="ASK6" s="18">
        <f ca="1">OFFSET('表二（录入表）'!$B$6,COLUMN(内置数据!AIO$2),3)</f>
        <v>0</v>
      </c>
      <c r="ASL6" s="18">
        <f ca="1">OFFSET('表二（录入表）'!$B$6,COLUMN(内置数据!AIP$2),3)</f>
        <v>0</v>
      </c>
      <c r="ASM6" s="18">
        <f ca="1">OFFSET('表二（录入表）'!$B$6,COLUMN(内置数据!AIQ$2),3)</f>
        <v>0</v>
      </c>
      <c r="ASN6" s="18">
        <f ca="1">OFFSET('表二（录入表）'!$B$6,COLUMN(内置数据!AIR$2),3)</f>
        <v>0</v>
      </c>
      <c r="ASO6" s="18">
        <f ca="1">OFFSET('表二（录入表）'!$B$6,COLUMN(内置数据!AIS$2),3)</f>
        <v>0</v>
      </c>
      <c r="ASP6" s="18">
        <f ca="1">OFFSET('表二（录入表）'!$B$6,COLUMN(内置数据!AIT$2),3)</f>
        <v>500</v>
      </c>
      <c r="ASQ6" s="18">
        <f ca="1">OFFSET('表二（录入表）'!$B$6,COLUMN(内置数据!AIU$2),3)</f>
        <v>0</v>
      </c>
      <c r="ASR6" s="18">
        <f ca="1">OFFSET('表二（录入表）'!$B$6,COLUMN(内置数据!AIV$2),3)</f>
        <v>0</v>
      </c>
      <c r="ASS6" s="18">
        <f ca="1">OFFSET('表二（录入表）'!$B$6,COLUMN(内置数据!AIW$2),3)</f>
        <v>0</v>
      </c>
      <c r="AST6" s="18">
        <f ca="1">OFFSET('表二（录入表）'!$B$6,COLUMN(内置数据!AIX$2),3)</f>
        <v>0</v>
      </c>
      <c r="ASU6" s="18">
        <f ca="1">OFFSET('表二（录入表）'!$B$6,COLUMN(内置数据!AIY$2),3)</f>
        <v>0</v>
      </c>
      <c r="ASV6" s="18">
        <f ca="1">OFFSET('表二（录入表）'!$B$6,COLUMN(内置数据!AIZ$2),3)</f>
        <v>0</v>
      </c>
      <c r="ASW6" s="18">
        <f ca="1">OFFSET('表二（录入表）'!$B$6,COLUMN(内置数据!AJA$2),3)</f>
        <v>549</v>
      </c>
      <c r="ASX6" s="18">
        <f ca="1">OFFSET('表二（录入表）'!$B$6,COLUMN(内置数据!AJB$2),3)</f>
        <v>0</v>
      </c>
      <c r="ASY6" s="18">
        <f ca="1">OFFSET('表二（录入表）'!$B$6,COLUMN(内置数据!AJC$2),3)</f>
        <v>0</v>
      </c>
      <c r="ASZ6" s="18">
        <f ca="1">OFFSET('表二（录入表）'!$B$6,COLUMN(内置数据!AJD$2),3)</f>
        <v>0</v>
      </c>
      <c r="ATA6" s="18">
        <f ca="1">OFFSET('表二（录入表）'!$B$6,COLUMN(内置数据!AJE$2),3)</f>
        <v>0</v>
      </c>
      <c r="ATB6" s="18">
        <f ca="1">OFFSET('表二（录入表）'!$B$6,COLUMN(内置数据!AJF$2),3)</f>
        <v>0</v>
      </c>
      <c r="ATC6" s="18">
        <f ca="1">OFFSET('表二（录入表）'!$B$6,COLUMN(内置数据!AJG$2),3)</f>
        <v>0</v>
      </c>
      <c r="ATD6" s="18">
        <f ca="1">OFFSET('表二（录入表）'!$B$6,COLUMN(内置数据!AJH$2),3)</f>
        <v>0</v>
      </c>
      <c r="ATE6" s="18">
        <f ca="1">OFFSET('表二（录入表）'!$B$6,COLUMN(内置数据!AJI$2),3)</f>
        <v>0</v>
      </c>
      <c r="ATF6" s="18">
        <f ca="1">OFFSET('表二（录入表）'!$B$6,COLUMN(内置数据!AJJ$2),3)</f>
        <v>0</v>
      </c>
      <c r="ATG6" s="18">
        <f ca="1">OFFSET('表二（录入表）'!$B$6,COLUMN(内置数据!AJK$2),3)</f>
        <v>0</v>
      </c>
      <c r="ATH6" s="18">
        <f ca="1">OFFSET('表二（录入表）'!$B$6,COLUMN(内置数据!AJL$2),3)</f>
        <v>0</v>
      </c>
      <c r="ATI6" s="18">
        <f ca="1">OFFSET('表二（录入表）'!$B$6,COLUMN(内置数据!AJM$2),3)</f>
        <v>0</v>
      </c>
      <c r="ATJ6" s="18">
        <f ca="1">OFFSET('表二（录入表）'!$B$6,COLUMN(内置数据!AJN$2),3)</f>
        <v>0</v>
      </c>
      <c r="ATK6" s="18">
        <f ca="1">OFFSET('表二（录入表）'!$B$6,COLUMN(内置数据!AJO$2),3)</f>
        <v>0</v>
      </c>
      <c r="ATL6" s="18">
        <f ca="1">OFFSET('表二（录入表）'!$B$6,COLUMN(内置数据!AJP$2),3)</f>
        <v>0</v>
      </c>
      <c r="ATM6" s="18">
        <f ca="1">OFFSET('表二（录入表）'!$B$6,COLUMN(内置数据!AJQ$2),3)</f>
        <v>0</v>
      </c>
      <c r="ATN6" s="18">
        <f ca="1">OFFSET('表二（录入表）'!$B$6,COLUMN(内置数据!AJR$2),3)</f>
        <v>0</v>
      </c>
      <c r="ATO6" s="18">
        <f ca="1">OFFSET('表二（录入表）'!$B$6,COLUMN(内置数据!AJS$2),3)</f>
        <v>0</v>
      </c>
      <c r="ATP6" s="18">
        <f ca="1">OFFSET('表二（录入表）'!$B$6,COLUMN(内置数据!AJT$2),3)</f>
        <v>0</v>
      </c>
      <c r="ATQ6" s="18">
        <f ca="1">OFFSET('表二（录入表）'!$B$6,COLUMN(内置数据!AJU$2),3)</f>
        <v>0</v>
      </c>
      <c r="ATR6" s="18">
        <f ca="1">OFFSET('表二（录入表）'!$B$6,COLUMN(内置数据!AJV$2),3)</f>
        <v>0</v>
      </c>
      <c r="ATS6" s="18">
        <f ca="1">OFFSET('表二（录入表）'!$B$6,COLUMN(内置数据!AJW$2),3)</f>
        <v>0</v>
      </c>
      <c r="ATT6" s="18">
        <f ca="1">OFFSET('表二（录入表）'!$B$6,COLUMN(内置数据!AJX$2),3)</f>
        <v>26</v>
      </c>
      <c r="ATU6" s="18">
        <f ca="1">OFFSET('表二（录入表）'!$B$6,COLUMN(内置数据!AJY$2),3)</f>
        <v>0</v>
      </c>
      <c r="ATV6" s="18">
        <f ca="1">OFFSET('表二（录入表）'!$B$6,COLUMN(内置数据!AJZ$2),3)</f>
        <v>0</v>
      </c>
      <c r="ATW6" s="18">
        <f ca="1">OFFSET('表二（录入表）'!$B$6,COLUMN(内置数据!AKA$2),3)</f>
        <v>0</v>
      </c>
      <c r="ATX6" s="18">
        <f ca="1">OFFSET('表二（录入表）'!$B$6,COLUMN(内置数据!AKB$2),3)</f>
        <v>0</v>
      </c>
      <c r="ATY6" s="18">
        <f ca="1">OFFSET('表二（录入表）'!$B$6,COLUMN(内置数据!AKC$2),3)</f>
        <v>0</v>
      </c>
      <c r="ATZ6" s="18">
        <f ca="1">OFFSET('表二（录入表）'!$B$6,COLUMN(内置数据!AKD$2),3)</f>
        <v>0</v>
      </c>
      <c r="AUA6" s="18">
        <f ca="1">OFFSET('表二（录入表）'!$B$6,COLUMN(内置数据!AKE$2),3)</f>
        <v>0</v>
      </c>
      <c r="AUB6" s="18">
        <f ca="1">OFFSET('表二（录入表）'!$B$6,COLUMN(内置数据!AKF$2),3)</f>
        <v>0</v>
      </c>
      <c r="AUC6" s="18">
        <f ca="1">OFFSET('表二（录入表）'!$B$6,COLUMN(内置数据!AKG$2),3)</f>
        <v>0</v>
      </c>
      <c r="AUD6" s="18">
        <f ca="1">OFFSET('表二（录入表）'!$B$6,COLUMN(内置数据!AKH$2),3)</f>
        <v>0</v>
      </c>
      <c r="AUE6" s="18">
        <f ca="1">OFFSET('表二（录入表）'!$B$6,COLUMN(内置数据!AKI$2),3)</f>
        <v>0</v>
      </c>
      <c r="AUF6" s="18">
        <f ca="1">OFFSET('表二（录入表）'!$B$6,COLUMN(内置数据!AKJ$2),3)</f>
        <v>0</v>
      </c>
      <c r="AUG6" s="18">
        <f ca="1">OFFSET('表二（录入表）'!$B$6,COLUMN(内置数据!AKK$2),3)</f>
        <v>0</v>
      </c>
      <c r="AUH6" s="18">
        <f ca="1">OFFSET('表二（录入表）'!$B$6,COLUMN(内置数据!AKL$2),3)</f>
        <v>374</v>
      </c>
      <c r="AUI6" s="18">
        <f ca="1">OFFSET('表二（录入表）'!$B$6,COLUMN(内置数据!AKM$2),3)</f>
        <v>0</v>
      </c>
      <c r="AUJ6" s="18">
        <f ca="1">OFFSET('表二（录入表）'!$B$6,COLUMN(内置数据!AKN$2),3)</f>
        <v>0</v>
      </c>
      <c r="AUK6" s="18">
        <f ca="1">OFFSET('表二（录入表）'!$B$6,COLUMN(内置数据!AKO$2),3)</f>
        <v>0</v>
      </c>
      <c r="AUL6" s="18">
        <f ca="1">OFFSET('表二（录入表）'!$B$6,COLUMN(内置数据!AKP$2),3)</f>
        <v>0</v>
      </c>
      <c r="AUM6" s="18">
        <f ca="1">OFFSET('表二（录入表）'!$B$6,COLUMN(内置数据!AKQ$2),3)</f>
        <v>0</v>
      </c>
      <c r="AUN6" s="18">
        <f ca="1">OFFSET('表二（录入表）'!$B$6,COLUMN(内置数据!AKR$2),3)</f>
        <v>0</v>
      </c>
      <c r="AUO6" s="18">
        <f ca="1">OFFSET('表二（录入表）'!$B$6,COLUMN(内置数据!AKS$2),3)</f>
        <v>0</v>
      </c>
      <c r="AUP6" s="18">
        <f ca="1">OFFSET('表二（录入表）'!$B$6,COLUMN(内置数据!AKT$2),3)</f>
        <v>0</v>
      </c>
      <c r="AUQ6" s="18">
        <f ca="1">OFFSET('表二（录入表）'!$B$6,COLUMN(内置数据!AKU$2),3)</f>
        <v>0</v>
      </c>
      <c r="AUR6" s="18">
        <f ca="1">OFFSET('表二（录入表）'!$B$6,COLUMN(内置数据!AKV$2),3)</f>
        <v>0</v>
      </c>
      <c r="AUS6" s="18">
        <f ca="1">OFFSET('表二（录入表）'!$B$6,COLUMN(内置数据!AKW$2),3)</f>
        <v>0</v>
      </c>
      <c r="AUT6" s="18">
        <f ca="1">OFFSET('表二（录入表）'!$B$6,COLUMN(内置数据!AKX$2),3)</f>
        <v>0</v>
      </c>
      <c r="AUU6" s="18">
        <f ca="1">OFFSET('表二（录入表）'!$B$6,COLUMN(内置数据!AKY$2),3)</f>
        <v>0</v>
      </c>
      <c r="AUV6" s="18">
        <f ca="1">OFFSET('表二（录入表）'!$B$6,COLUMN(内置数据!AKZ$2),3)</f>
        <v>0</v>
      </c>
      <c r="AUW6" s="18">
        <f ca="1">OFFSET('表二（录入表）'!$B$6,COLUMN(内置数据!ALA$2),3)</f>
        <v>0</v>
      </c>
      <c r="AUX6" s="18">
        <f ca="1">OFFSET('表二（录入表）'!$B$6,COLUMN(内置数据!ALB$2),3)</f>
        <v>0</v>
      </c>
      <c r="AUY6" s="18">
        <f ca="1">OFFSET('表二（录入表）'!$B$6,COLUMN(内置数据!ALC$2),3)</f>
        <v>0</v>
      </c>
      <c r="AUZ6" s="18">
        <f ca="1">OFFSET('表二（录入表）'!$B$6,COLUMN(内置数据!ALD$2),3)</f>
        <v>0</v>
      </c>
      <c r="AVA6" s="18">
        <f ca="1">OFFSET('表二（录入表）'!$B$6,COLUMN(内置数据!ALE$2),3)</f>
        <v>0</v>
      </c>
      <c r="AVB6" s="18">
        <f ca="1">OFFSET('表二（录入表）'!$B$6,COLUMN(内置数据!ALF$2),3)</f>
        <v>0</v>
      </c>
      <c r="AVC6" s="18">
        <f ca="1">OFFSET('表二（录入表）'!$B$6,COLUMN(内置数据!ALG$2),3)</f>
        <v>0</v>
      </c>
      <c r="AVD6" s="18">
        <f ca="1">OFFSET('表二（录入表）'!$B$6,COLUMN(内置数据!ALH$2),3)</f>
        <v>0</v>
      </c>
      <c r="AVE6" s="18">
        <f ca="1">OFFSET('表二（录入表）'!$B$6,COLUMN(内置数据!ALI$2),3)</f>
        <v>0</v>
      </c>
      <c r="AVF6" s="18">
        <f ca="1">OFFSET('表二（录入表）'!$B$6,COLUMN(内置数据!ALJ$2),3)</f>
        <v>0</v>
      </c>
      <c r="AVG6" s="18">
        <f ca="1">OFFSET('表二（录入表）'!$B$6,COLUMN(内置数据!ALK$2),3)</f>
        <v>0</v>
      </c>
      <c r="AVH6" s="18">
        <f ca="1">OFFSET('表二（录入表）'!$B$6,COLUMN(内置数据!ALL$2),3)</f>
        <v>0</v>
      </c>
      <c r="AVI6" s="18">
        <f ca="1">OFFSET('表二（录入表）'!$B$6,COLUMN(内置数据!ALM$2),3)</f>
        <v>0</v>
      </c>
      <c r="AVJ6" s="18">
        <f ca="1">OFFSET('表二（录入表）'!$B$6,COLUMN(内置数据!ALN$2),3)</f>
        <v>0</v>
      </c>
      <c r="AVK6" s="18">
        <f ca="1">OFFSET('表二（录入表）'!$B$6,COLUMN(内置数据!ALO$2),3)</f>
        <v>0</v>
      </c>
      <c r="AVL6" s="18">
        <f ca="1">OFFSET('表二（录入表）'!$B$6,COLUMN(内置数据!ALP$2),3)</f>
        <v>0</v>
      </c>
      <c r="AVM6" s="18">
        <f ca="1">OFFSET('表二（录入表）'!$B$6,COLUMN(内置数据!ALQ$2),3)</f>
        <v>0</v>
      </c>
      <c r="AVN6" s="18">
        <f ca="1">OFFSET('表二（录入表）'!$B$6,COLUMN(内置数据!ALR$2),3)</f>
        <v>0</v>
      </c>
      <c r="AVO6" s="18">
        <f ca="1">OFFSET('表二（录入表）'!$B$6,COLUMN(内置数据!ALS$2),3)</f>
        <v>0</v>
      </c>
      <c r="AVP6" s="18">
        <f ca="1">OFFSET('表二（录入表）'!$B$6,COLUMN(内置数据!ALT$2),3)</f>
        <v>0</v>
      </c>
      <c r="AVQ6" s="18">
        <f ca="1">OFFSET('表二（录入表）'!$B$6,COLUMN(内置数据!ALU$2),3)</f>
        <v>0</v>
      </c>
      <c r="AVR6" s="18">
        <f ca="1">OFFSET('表二（录入表）'!$B$6,COLUMN(内置数据!ALV$2),3)</f>
        <v>0</v>
      </c>
      <c r="AVS6" s="18">
        <f ca="1">OFFSET('表二（录入表）'!$B$6,COLUMN(内置数据!ALW$2),3)</f>
        <v>0</v>
      </c>
      <c r="AVT6" s="18">
        <f ca="1">OFFSET('表二（录入表）'!$B$6,COLUMN(内置数据!ALX$2),3)</f>
        <v>10</v>
      </c>
      <c r="AVU6" s="18">
        <f ca="1">OFFSET('表二（录入表）'!$B$6,COLUMN(内置数据!ALY$2),3)</f>
        <v>0</v>
      </c>
      <c r="AVV6" s="18">
        <f ca="1">OFFSET('表二（录入表）'!$B$6,COLUMN(内置数据!ALZ$2),3)</f>
        <v>108</v>
      </c>
      <c r="AVW6" s="18">
        <f ca="1">OFFSET('表二（录入表）'!$B$6,COLUMN(内置数据!AMA$2),3)</f>
        <v>400</v>
      </c>
      <c r="AVX6" s="18">
        <f ca="1">OFFSET('表二（录入表）'!$B$6,COLUMN(内置数据!AMB$2),3)</f>
        <v>0</v>
      </c>
      <c r="AVY6" s="18">
        <f ca="1">OFFSET('表二（录入表）'!$B$6,COLUMN(内置数据!AMC$2),3)</f>
        <v>0</v>
      </c>
      <c r="AVZ6" s="18">
        <f ca="1">OFFSET('表二（录入表）'!$B$6,COLUMN(内置数据!AMD$2),3)</f>
        <v>783</v>
      </c>
      <c r="AWA6" s="18">
        <f ca="1">OFFSET('表二（录入表）'!$B$6,COLUMN(内置数据!AME$2),3)</f>
        <v>562</v>
      </c>
      <c r="AWB6" s="18">
        <f ca="1">OFFSET('表二（录入表）'!$B$6,COLUMN(内置数据!AMF$2),3)</f>
        <v>0</v>
      </c>
      <c r="AWC6" s="18">
        <f ca="1">OFFSET('表二（录入表）'!$B$6,COLUMN(内置数据!AMG$2),3)</f>
        <v>0</v>
      </c>
      <c r="AWD6" s="18">
        <f ca="1">OFFSET('表二（录入表）'!$B$6,COLUMN(内置数据!AMH$2),3)</f>
        <v>0</v>
      </c>
      <c r="AWE6" s="18">
        <f ca="1">OFFSET('表二（录入表）'!$B$6,COLUMN(内置数据!AMI$2),3)</f>
        <v>0</v>
      </c>
      <c r="AWF6" s="18">
        <f ca="1">OFFSET('表二（录入表）'!$B$6,COLUMN(内置数据!AMJ$2),3)</f>
        <v>890</v>
      </c>
      <c r="AWG6" s="18">
        <f ca="1">OFFSET('表二（录入表）'!$B$6,COLUMN(内置数据!AMK$2),3)</f>
        <v>0</v>
      </c>
      <c r="AWH6" s="18">
        <f ca="1">OFFSET('表二（录入表）'!$B$6,COLUMN(内置数据!AML$2),3)</f>
        <v>12</v>
      </c>
      <c r="AWI6" s="18">
        <f ca="1">OFFSET('表二（录入表）'!$B$6,COLUMN(内置数据!AMM$2),3)</f>
        <v>0</v>
      </c>
      <c r="AWJ6" s="18">
        <f ca="1">OFFSET('表二（录入表）'!$B$6,COLUMN(内置数据!AMN$2),3)</f>
        <v>0</v>
      </c>
      <c r="AWK6" s="18">
        <f ca="1">OFFSET('表二（录入表）'!$B$6,COLUMN(内置数据!AMO$2),3)</f>
        <v>0</v>
      </c>
      <c r="AWL6" s="18">
        <f ca="1">OFFSET('表二（录入表）'!$B$6,COLUMN(内置数据!AMP$2),3)</f>
        <v>0</v>
      </c>
      <c r="AWM6" s="18">
        <f ca="1">OFFSET('表二（录入表）'!$B$6,COLUMN(内置数据!AMQ$2),3)</f>
        <v>0</v>
      </c>
      <c r="AWN6" s="18">
        <f ca="1">OFFSET('表二（录入表）'!$B$6,COLUMN(内置数据!AMR$2),3)</f>
        <v>10</v>
      </c>
      <c r="AWO6" s="18">
        <f ca="1">OFFSET('表二（录入表）'!$B$6,COLUMN(内置数据!AMS$2),3)</f>
        <v>0</v>
      </c>
      <c r="AWP6" s="18">
        <f ca="1">OFFSET('表二（录入表）'!$B$6,COLUMN(内置数据!AMT$2),3)</f>
        <v>0</v>
      </c>
      <c r="AWQ6" s="18">
        <f ca="1">OFFSET('表二（录入表）'!$B$6,COLUMN(内置数据!AMU$2),3)</f>
        <v>0</v>
      </c>
      <c r="AWR6" s="18">
        <f ca="1">OFFSET('表二（录入表）'!$B$6,COLUMN(内置数据!AMV$2),3)</f>
        <v>0</v>
      </c>
      <c r="AWS6" s="18">
        <f ca="1">OFFSET('表二（录入表）'!$B$6,COLUMN(内置数据!AMW$2),3)</f>
        <v>0</v>
      </c>
      <c r="AWT6" s="18">
        <f ca="1">OFFSET('表二（录入表）'!$B$6,COLUMN(内置数据!AMX$2),3)</f>
        <v>0</v>
      </c>
      <c r="AWU6" s="18">
        <f ca="1">OFFSET('表二（录入表）'!$B$6,COLUMN(内置数据!AMY$2),3)</f>
        <v>0</v>
      </c>
      <c r="AWV6" s="18">
        <f ca="1">OFFSET('表二（录入表）'!$B$6,COLUMN(内置数据!AMZ$2),3)</f>
        <v>0</v>
      </c>
      <c r="AWW6" s="18">
        <f ca="1">OFFSET('表二（录入表）'!$B$6,COLUMN(内置数据!ANA$2),3)</f>
        <v>20</v>
      </c>
      <c r="AWX6" s="18">
        <f ca="1">OFFSET('表二（录入表）'!$B$6,COLUMN(内置数据!ANB$2),3)</f>
        <v>0</v>
      </c>
      <c r="AWY6" s="18">
        <f ca="1">OFFSET('表二（录入表）'!$B$6,COLUMN(内置数据!ANC$2),3)</f>
        <v>0</v>
      </c>
      <c r="AWZ6" s="18">
        <f ca="1">OFFSET('表二（录入表）'!$B$6,COLUMN(内置数据!AND$2),3)</f>
        <v>0</v>
      </c>
      <c r="AXA6" s="18">
        <f ca="1">OFFSET('表二（录入表）'!$B$6,COLUMN(内置数据!ANE$2),3)</f>
        <v>0</v>
      </c>
      <c r="AXB6" s="18">
        <f ca="1">OFFSET('表二（录入表）'!$B$6,COLUMN(内置数据!ANF$2),3)</f>
        <v>0</v>
      </c>
      <c r="AXC6" s="18">
        <f ca="1">OFFSET('表二（录入表）'!$B$6,COLUMN(内置数据!ANG$2),3)</f>
        <v>0</v>
      </c>
      <c r="AXD6" s="18">
        <f ca="1">OFFSET('表二（录入表）'!$B$6,COLUMN(内置数据!ANH$2),3)</f>
        <v>0</v>
      </c>
      <c r="AXE6" s="18">
        <f ca="1">OFFSET('表二（录入表）'!$B$6,COLUMN(内置数据!ANI$2),3)</f>
        <v>0</v>
      </c>
      <c r="AXF6" s="18">
        <f ca="1">OFFSET('表二（录入表）'!$B$6,COLUMN(内置数据!ANJ$2),3)</f>
        <v>0</v>
      </c>
      <c r="AXG6" s="18">
        <f ca="1">OFFSET('表二（录入表）'!$B$6,COLUMN(内置数据!ANK$2),3)</f>
        <v>0</v>
      </c>
      <c r="AXH6" s="18">
        <f ca="1">OFFSET('表二（录入表）'!$B$6,COLUMN(内置数据!ANL$2),3)</f>
        <v>0</v>
      </c>
      <c r="AXI6" s="18">
        <f ca="1">OFFSET('表二（录入表）'!$B$6,COLUMN(内置数据!ANM$2),3)</f>
        <v>0</v>
      </c>
      <c r="AXJ6" s="18">
        <f ca="1">OFFSET('表二（录入表）'!$B$6,COLUMN(内置数据!ANN$2),3)</f>
        <v>0</v>
      </c>
      <c r="AXK6" s="18">
        <f ca="1">OFFSET('表二（录入表）'!$B$6,COLUMN(内置数据!ANO$2),3)</f>
        <v>0</v>
      </c>
      <c r="AXL6" s="18">
        <f ca="1">OFFSET('表二（录入表）'!$B$6,COLUMN(内置数据!ANP$2),3)</f>
        <v>0</v>
      </c>
      <c r="AXM6" s="18">
        <f ca="1">OFFSET('表二（录入表）'!$B$6,COLUMN(内置数据!ANQ$2),3)</f>
        <v>0</v>
      </c>
      <c r="AXN6" s="18">
        <f ca="1">OFFSET('表二（录入表）'!$B$6,COLUMN(内置数据!ANR$2),3)</f>
        <v>0</v>
      </c>
      <c r="AXO6" s="18">
        <f ca="1">OFFSET('表二（录入表）'!$B$6,COLUMN(内置数据!ANS$2),3)</f>
        <v>0</v>
      </c>
      <c r="AXP6" s="18">
        <f ca="1">OFFSET('表二（录入表）'!$B$6,COLUMN(内置数据!ANT$2),3)</f>
        <v>0</v>
      </c>
      <c r="AXQ6" s="18">
        <f ca="1">OFFSET('表二（录入表）'!$B$6,COLUMN(内置数据!ANU$2),3)</f>
        <v>0</v>
      </c>
      <c r="AXR6" s="18">
        <f ca="1">OFFSET('表二（录入表）'!$B$6,COLUMN(内置数据!ANV$2),3)</f>
        <v>0</v>
      </c>
      <c r="AXS6" s="18">
        <f ca="1">OFFSET('表二（录入表）'!$B$6,COLUMN(内置数据!ANW$2),3)</f>
        <v>0</v>
      </c>
      <c r="AXT6" s="18">
        <f ca="1">OFFSET('表二（录入表）'!$B$6,COLUMN(内置数据!ANX$2),3)</f>
        <v>0</v>
      </c>
      <c r="AXU6" s="18">
        <f ca="1">OFFSET('表二（录入表）'!$B$6,COLUMN(内置数据!ANY$2),3)</f>
        <v>0</v>
      </c>
      <c r="AXV6" s="18">
        <f ca="1">OFFSET('表二（录入表）'!$B$6,COLUMN(内置数据!ANZ$2),3)</f>
        <v>20</v>
      </c>
      <c r="AXW6" s="18">
        <f ca="1">OFFSET('表二（录入表）'!$B$6,COLUMN(内置数据!AOA$2),3)</f>
        <v>10</v>
      </c>
      <c r="AXX6" s="18">
        <f ca="1">OFFSET('表二（录入表）'!$B$6,COLUMN(内置数据!AOB$2),3)</f>
        <v>0</v>
      </c>
      <c r="AXY6" s="18">
        <f ca="1">OFFSET('表二（录入表）'!$B$6,COLUMN(内置数据!AOC$2),3)</f>
        <v>0</v>
      </c>
      <c r="AXZ6" s="18">
        <f ca="1">OFFSET('表二（录入表）'!$B$6,COLUMN(内置数据!AOD$2),3)</f>
        <v>10</v>
      </c>
      <c r="AYA6" s="18">
        <f ca="1">OFFSET('表二（录入表）'!$B$6,COLUMN(内置数据!AOE$2),3)</f>
        <v>0</v>
      </c>
      <c r="AYB6" s="18">
        <f ca="1">OFFSET('表二（录入表）'!$B$6,COLUMN(内置数据!AOF$2),3)</f>
        <v>0</v>
      </c>
      <c r="AYC6" s="18">
        <f ca="1">OFFSET('表二（录入表）'!$B$6,COLUMN(内置数据!AOG$2),3)</f>
        <v>0</v>
      </c>
      <c r="AYD6" s="18">
        <f ca="1">OFFSET('表二（录入表）'!$B$6,COLUMN(内置数据!AOH$2),3)</f>
        <v>50</v>
      </c>
      <c r="AYE6" s="18">
        <f ca="1">OFFSET('表二（录入表）'!$B$6,COLUMN(内置数据!AOI$2),3)</f>
        <v>0</v>
      </c>
      <c r="AYF6" s="18">
        <f ca="1">OFFSET('表二（录入表）'!$B$6,COLUMN(内置数据!AOJ$2),3)</f>
        <v>0</v>
      </c>
      <c r="AYG6" s="18">
        <f ca="1">OFFSET('表二（录入表）'!$B$6,COLUMN(内置数据!AOK$2),3)</f>
        <v>0</v>
      </c>
      <c r="AYH6" s="18">
        <f ca="1">OFFSET('表二（录入表）'!$B$6,COLUMN(内置数据!AOL$2),3)</f>
        <v>300</v>
      </c>
      <c r="AYI6" s="18">
        <f ca="1">OFFSET('表二（录入表）'!$B$6,COLUMN(内置数据!AOM$2),3)</f>
        <v>0</v>
      </c>
      <c r="AYJ6" s="18">
        <f ca="1">OFFSET('表二（录入表）'!$B$6,COLUMN(内置数据!AON$2),3)</f>
        <v>80</v>
      </c>
      <c r="AYK6" s="18">
        <f ca="1">OFFSET('表二（录入表）'!$B$6,COLUMN(内置数据!AOO$2),3)</f>
        <v>0</v>
      </c>
      <c r="AYL6" s="18">
        <f ca="1">OFFSET('表二（录入表）'!$B$6,COLUMN(内置数据!AOP$2),3)</f>
        <v>0</v>
      </c>
      <c r="AYM6" s="18">
        <f ca="1">OFFSET('表二（录入表）'!$B$6,COLUMN(内置数据!AOQ$2),3)</f>
        <v>0</v>
      </c>
      <c r="AYN6" s="18">
        <f ca="1">OFFSET('表二（录入表）'!$B$6,COLUMN(内置数据!AOR$2),3)</f>
        <v>0</v>
      </c>
      <c r="AYO6" s="18">
        <f ca="1">OFFSET('表二（录入表）'!$B$6,COLUMN(内置数据!AOS$2),3)</f>
        <v>0</v>
      </c>
      <c r="AYP6" s="18">
        <f ca="1">OFFSET('表二（录入表）'!$B$6,COLUMN(内置数据!AOT$2),3)</f>
        <v>0</v>
      </c>
      <c r="AYQ6" s="18">
        <f ca="1">OFFSET('表二（录入表）'!$B$6,COLUMN(内置数据!AOU$2),3)</f>
        <v>0</v>
      </c>
      <c r="AYR6" s="18">
        <f ca="1">OFFSET('表二（录入表）'!$B$6,COLUMN(内置数据!AOV$2),3)</f>
        <v>0</v>
      </c>
      <c r="AYS6" s="18">
        <f ca="1">OFFSET('表二（录入表）'!$B$6,COLUMN(内置数据!AOW$2),3)</f>
        <v>0</v>
      </c>
      <c r="AYT6" s="18">
        <f ca="1">OFFSET('表二（录入表）'!$B$6,COLUMN(内置数据!AOX$2),3)</f>
        <v>0</v>
      </c>
      <c r="AYU6" s="18">
        <f ca="1">OFFSET('表二（录入表）'!$B$6,COLUMN(内置数据!AOY$2),3)</f>
        <v>0</v>
      </c>
      <c r="AYV6" s="18">
        <f ca="1">OFFSET('表二（录入表）'!$B$6,COLUMN(内置数据!AOZ$2),3)</f>
        <v>0</v>
      </c>
      <c r="AYW6" s="18">
        <f ca="1">OFFSET('表二（录入表）'!$B$6,COLUMN(内置数据!APA$2),3)</f>
        <v>0</v>
      </c>
      <c r="AYX6" s="18">
        <f ca="1">OFFSET('表二（录入表）'!$B$6,COLUMN(内置数据!APB$2),3)</f>
        <v>0</v>
      </c>
      <c r="AYY6" s="18">
        <f ca="1">OFFSET('表二（录入表）'!$B$6,COLUMN(内置数据!APC$2),3)</f>
        <v>0</v>
      </c>
      <c r="AYZ6" s="18">
        <f ca="1">OFFSET('表二（录入表）'!$B$6,COLUMN(内置数据!APD$2),3)</f>
        <v>0</v>
      </c>
      <c r="AZA6" s="18">
        <f ca="1">OFFSET('表二（录入表）'!$B$6,COLUMN(内置数据!APE$2),3)</f>
        <v>0</v>
      </c>
      <c r="AZB6" s="18">
        <f ca="1">OFFSET('表二（录入表）'!$B$6,COLUMN(内置数据!APF$2),3)</f>
        <v>0</v>
      </c>
      <c r="AZC6" s="18">
        <f ca="1">OFFSET('表二（录入表）'!$B$6,COLUMN(内置数据!APG$2),3)</f>
        <v>0</v>
      </c>
      <c r="AZD6" s="18">
        <f ca="1">OFFSET('表二（录入表）'!$B$6,COLUMN(内置数据!APH$2),3)</f>
        <v>1000</v>
      </c>
      <c r="AZE6" s="18">
        <f ca="1">OFFSET('表二（录入表）'!$B$6,COLUMN(内置数据!API$2),3)</f>
        <v>0</v>
      </c>
      <c r="AZF6" s="18">
        <f ca="1">OFFSET('表二（录入表）'!$B$6,COLUMN(内置数据!APJ$2),3)</f>
        <v>0</v>
      </c>
      <c r="AZG6" s="18">
        <f ca="1">OFFSET('表二（录入表）'!$B$6,COLUMN(内置数据!APK$2),3)</f>
        <v>250</v>
      </c>
      <c r="AZH6" s="18">
        <f ca="1">OFFSET('表二（录入表）'!$B$6,COLUMN(内置数据!APL$2),3)</f>
        <v>0</v>
      </c>
      <c r="AZI6" s="18">
        <f ca="1">OFFSET('表二（录入表）'!$B$6,COLUMN(内置数据!APM$2),3)</f>
        <v>80</v>
      </c>
      <c r="AZJ6" s="18">
        <f ca="1">OFFSET('表二（录入表）'!$B$6,COLUMN(内置数据!APN$2),3)</f>
        <v>156</v>
      </c>
      <c r="AZK6" s="18">
        <f ca="1">OFFSET('表二（录入表）'!$B$6,COLUMN(内置数据!APO$2),3)</f>
        <v>3505</v>
      </c>
      <c r="AZL6" s="18">
        <f ca="1">OFFSET('表二（录入表）'!$B$6,COLUMN(内置数据!APP$2),3)</f>
        <v>0</v>
      </c>
      <c r="AZM6" s="18">
        <f ca="1">OFFSET('表二（录入表）'!$B$6,COLUMN(内置数据!APQ$2),3)</f>
        <v>0</v>
      </c>
      <c r="AZN6" s="18">
        <f ca="1">OFFSET('表二（录入表）'!$B$6,COLUMN(内置数据!APR$2),3)</f>
        <v>5067</v>
      </c>
      <c r="AZO6" s="18">
        <f ca="1">OFFSET('表二（录入表）'!$B$6,COLUMN(内置数据!APS$2),3)</f>
        <v>0</v>
      </c>
      <c r="AZP6" s="18">
        <f ca="1">OFFSET('表二（录入表）'!$B$6,COLUMN(内置数据!APT$2),3)</f>
        <v>0</v>
      </c>
      <c r="AZQ6" s="18">
        <f ca="1">OFFSET('表二（录入表）'!$B$6,COLUMN(内置数据!APU$2),3)</f>
        <v>0</v>
      </c>
      <c r="AZR6" s="18">
        <f ca="1">OFFSET('表二（录入表）'!$B$6,COLUMN(内置数据!APV$2),3)</f>
        <v>0</v>
      </c>
      <c r="AZS6" s="19"/>
      <c r="AZT6" s="18">
        <f ca="1">OFFSET(表三!$B$7,COLUMN(内置数据!A$2)-1,3)</f>
        <v>189000</v>
      </c>
      <c r="AZU6" s="18">
        <f ca="1">OFFSET(表三!$B$7,COLUMN(内置数据!B$2)-1,3)</f>
        <v>196392</v>
      </c>
      <c r="AZV6" s="18">
        <f ca="1">OFFSET(表三!$B$7,COLUMN(内置数据!C$2)-1,3)</f>
        <v>147692</v>
      </c>
      <c r="AZW6" s="18">
        <f ca="1">OFFSET(表三!$B$7,COLUMN(内置数据!D$2)-1,3)</f>
        <v>1813</v>
      </c>
      <c r="AZX6" s="18">
        <f ca="1">OFFSET(表三!$B$7,COLUMN(内置数据!E$2)-1,3)</f>
        <v>1085</v>
      </c>
      <c r="AZY6" s="18">
        <f ca="1">OFFSET(表三!$B$7,COLUMN(内置数据!F$2)-1,3)</f>
        <v>883</v>
      </c>
      <c r="AZZ6" s="18">
        <f ca="1">OFFSET(表三!$B$7,COLUMN(内置数据!G$2)-1,3)</f>
        <v>3851</v>
      </c>
      <c r="BAA6" s="18">
        <f ca="1">OFFSET(表三!$B$7,COLUMN(内置数据!H$2)-1,3)</f>
        <v>27</v>
      </c>
      <c r="BAB6" s="18">
        <f ca="1">OFFSET(表三!$B$7,COLUMN(内置数据!I$2)-1,3)</f>
        <v>-4033</v>
      </c>
      <c r="BAC6" s="18">
        <f ca="1">OFFSET(表三!$B$7,COLUMN(内置数据!J$2)-1,3)</f>
        <v>0</v>
      </c>
      <c r="BAD6" s="18">
        <f ca="1">OFFSET(表三!$B$7,COLUMN(内置数据!K$2)-1,3)</f>
        <v>133634</v>
      </c>
      <c r="BAE6" s="18">
        <f ca="1">OFFSET(表三!$B$7,COLUMN(内置数据!L$2)-1,3)</f>
        <v>0</v>
      </c>
      <c r="BAF6" s="18">
        <f ca="1">OFFSET(表三!$B$7,COLUMN(内置数据!M$2)-1,3)</f>
        <v>27924</v>
      </c>
      <c r="BAG6" s="18">
        <f ca="1">OFFSET(表三!$B$7,COLUMN(内置数据!N$2)-1,3)</f>
        <v>12054</v>
      </c>
      <c r="BAH6" s="18">
        <f ca="1">OFFSET(表三!$B$7,COLUMN(内置数据!O$2)-1,3)</f>
        <v>-1773</v>
      </c>
      <c r="BAI6" s="18">
        <f ca="1">OFFSET(表三!$B$7,COLUMN(内置数据!P$2)-1,3)</f>
        <v>0</v>
      </c>
      <c r="BAJ6" s="18">
        <f ca="1">OFFSET(表三!$B$7,COLUMN(内置数据!Q$2)-1,3)</f>
        <v>0</v>
      </c>
      <c r="BAK6" s="18">
        <f ca="1">OFFSET(表三!$B$7,COLUMN(内置数据!R$2)-1,3)</f>
        <v>0</v>
      </c>
      <c r="BAL6" s="18">
        <f ca="1">OFFSET(表三!$B$7,COLUMN(内置数据!S$2)-1,3)</f>
        <v>25485</v>
      </c>
      <c r="BAM6" s="18">
        <f ca="1">OFFSET(表三!$B$7,COLUMN(内置数据!T$2)-1,3)</f>
        <v>23599</v>
      </c>
      <c r="BAN6" s="18">
        <f ca="1">OFFSET(表三!$B$7,COLUMN(内置数据!U$2)-1,3)</f>
        <v>0</v>
      </c>
      <c r="BAO6" s="18">
        <f ca="1">OFFSET(表三!$B$7,COLUMN(内置数据!V$2)-1,3)</f>
        <v>0</v>
      </c>
      <c r="BAP6" s="18">
        <f ca="1">OFFSET(表三!$B$7,COLUMN(内置数据!W$2)-1,3)</f>
        <v>0</v>
      </c>
      <c r="BAQ6" s="18">
        <f ca="1">OFFSET(表三!$B$7,COLUMN(内置数据!X$2)-1,3)</f>
        <v>3039</v>
      </c>
      <c r="BAR6" s="18">
        <f ca="1">OFFSET(表三!$B$7,COLUMN(内置数据!Y$2)-1,3)</f>
        <v>0</v>
      </c>
      <c r="BAS6" s="18">
        <f ca="1">OFFSET(表三!$B$7,COLUMN(内置数据!Z$2)-1,3)</f>
        <v>0</v>
      </c>
      <c r="BAT6" s="18">
        <f ca="1">OFFSET(表三!$B$7,COLUMN(内置数据!AA$2)-1,3)</f>
        <v>0</v>
      </c>
      <c r="BAU6" s="18">
        <f ca="1">OFFSET(表三!$B$7,COLUMN(内置数据!AB$2)-1,3)</f>
        <v>1426</v>
      </c>
      <c r="BAV6" s="18">
        <f ca="1">OFFSET(表三!$B$7,COLUMN(内置数据!AC$2)-1,3)</f>
        <v>15477</v>
      </c>
      <c r="BAW6" s="18">
        <f ca="1">OFFSET(表三!$B$7,COLUMN(内置数据!AD$2)-1,3)</f>
        <v>0</v>
      </c>
      <c r="BAX6" s="18">
        <f ca="1">OFFSET(表三!$B$7,COLUMN(内置数据!AE$2)-1,3)</f>
        <v>319</v>
      </c>
      <c r="BAY6" s="18">
        <f ca="1">OFFSET(表三!$B$7,COLUMN(内置数据!AF$2)-1,3)</f>
        <v>9754</v>
      </c>
      <c r="BAZ6" s="18">
        <f ca="1">OFFSET(表三!$B$7,COLUMN(内置数据!AG$2)-1,3)</f>
        <v>4718</v>
      </c>
      <c r="BBA6" s="18">
        <f ca="1">OFFSET(表三!$B$7,COLUMN(内置数据!AH$2)-1,3)</f>
        <v>3559</v>
      </c>
      <c r="BBB6" s="18">
        <f ca="1">OFFSET(表三!$B$7,COLUMN(内置数据!AI$2)-1,3)</f>
        <v>0</v>
      </c>
      <c r="BBC6" s="18">
        <f ca="1">OFFSET(表三!$B$7,COLUMN(内置数据!AJ$2)-1,3)</f>
        <v>6824</v>
      </c>
      <c r="BBD6" s="18">
        <f ca="1">OFFSET(表三!$B$7,COLUMN(内置数据!AK$2)-1,3)</f>
        <v>0</v>
      </c>
      <c r="BBE6" s="18">
        <f ca="1">OFFSET(表三!$B$7,COLUMN(内置数据!AL$2)-1,3)</f>
        <v>0</v>
      </c>
      <c r="BBF6" s="18">
        <f ca="1">OFFSET(表三!$B$7,COLUMN(内置数据!AM$2)-1,3)</f>
        <v>0</v>
      </c>
      <c r="BBG6" s="18">
        <f ca="1">OFFSET(表三!$B$7,COLUMN(内置数据!AN$2)-1,3)</f>
        <v>0</v>
      </c>
      <c r="BBH6" s="18">
        <f ca="1">OFFSET(表三!$B$7,COLUMN(内置数据!AO$2)-1,3)</f>
        <v>0</v>
      </c>
      <c r="BBI6" s="18">
        <f ca="1">OFFSET(表三!$B$7,COLUMN(内置数据!AP$2)-1,3)</f>
        <v>1229</v>
      </c>
      <c r="BBJ6" s="18">
        <f ca="1">OFFSET(表三!$B$7,COLUMN(内置数据!AQ$2)-1,3)</f>
        <v>0</v>
      </c>
      <c r="BBK6" s="18">
        <f ca="1">OFFSET(表三!$B$7,COLUMN(内置数据!AR$2)-1,3)</f>
        <v>0</v>
      </c>
      <c r="BBL6" s="18">
        <f ca="1">OFFSET(表三!$B$7,COLUMN(内置数据!AS$2)-1,3)</f>
        <v>0</v>
      </c>
      <c r="BBM6" s="18">
        <f ca="1">OFFSET(表三!$B$7,COLUMN(内置数据!AT$2)-1,3)</f>
        <v>0</v>
      </c>
      <c r="BBN6" s="18">
        <f ca="1">OFFSET(表三!$B$7,COLUMN(内置数据!AU$2)-1,3)</f>
        <v>12245</v>
      </c>
      <c r="BBO6" s="18">
        <f ca="1">OFFSET(表三!$B$7,COLUMN(内置数据!AV$2)-1,3)</f>
        <v>1</v>
      </c>
      <c r="BBP6" s="18">
        <f ca="1">OFFSET(表三!$B$7,COLUMN(内置数据!AW$2)-1,3)</f>
        <v>0</v>
      </c>
      <c r="BBQ6" s="18">
        <f ca="1">OFFSET(表三!$B$7,COLUMN(内置数据!AX$2)-1,3)</f>
        <v>0</v>
      </c>
      <c r="BBR6" s="18">
        <f ca="1">OFFSET(表三!$B$7,COLUMN(内置数据!AY$2)-1,3)</f>
        <v>0</v>
      </c>
      <c r="BBS6" s="18">
        <f ca="1">OFFSET(表三!$B$7,COLUMN(内置数据!AZ$2)-1,3)</f>
        <v>0</v>
      </c>
      <c r="BBT6" s="18">
        <f ca="1">OFFSET(表三!$B$7,COLUMN(内置数据!BA$2)-1,3)</f>
        <v>0</v>
      </c>
      <c r="BBU6" s="18">
        <f ca="1">OFFSET(表三!$B$7,COLUMN(内置数据!BB$2)-1,3)</f>
        <v>0</v>
      </c>
      <c r="BBV6" s="18">
        <f ca="1">OFFSET(表三!$B$7,COLUMN(内置数据!BC$2)-1,3)</f>
        <v>0</v>
      </c>
      <c r="BBW6" s="18">
        <f ca="1">OFFSET(表三!$B$7,COLUMN(内置数据!BD$2)-1,3)</f>
        <v>129</v>
      </c>
      <c r="BBX6" s="18">
        <f ca="1">OFFSET(表三!$B$7,COLUMN(内置数据!BE$2)-1,3)</f>
        <v>0</v>
      </c>
      <c r="BBY6" s="18">
        <f ca="1">OFFSET(表三!$B$7,COLUMN(内置数据!BF$2)-1,3)</f>
        <v>0</v>
      </c>
      <c r="BBZ6" s="18">
        <f ca="1">OFFSET(表三!$B$7,COLUMN(内置数据!BG$2)-1,3)</f>
        <v>11741</v>
      </c>
      <c r="BCA6" s="18">
        <f ca="1">OFFSET(表三!$B$7,COLUMN(内置数据!BH$2)-1,3)</f>
        <v>0</v>
      </c>
      <c r="BCB6" s="18">
        <f ca="1">OFFSET(表三!$B$7,COLUMN(内置数据!BI$2)-1,3)</f>
        <v>0</v>
      </c>
      <c r="BCC6" s="18">
        <f ca="1">OFFSET(表三!$B$7,COLUMN(内置数据!BJ$2)-1,3)</f>
        <v>0</v>
      </c>
      <c r="BCD6" s="18">
        <f ca="1">OFFSET(表三!$B$7,COLUMN(内置数据!BK$2)-1,3)</f>
        <v>0</v>
      </c>
      <c r="BCE6" s="18">
        <f ca="1">OFFSET(表三!$B$7,COLUMN(内置数据!BL$2)-1,3)</f>
        <v>374</v>
      </c>
      <c r="BCF6" s="18">
        <f ca="1">OFFSET(表三!$B$7,COLUMN(内置数据!BM$2)-1,3)</f>
        <v>0</v>
      </c>
      <c r="BCG6" s="18">
        <f ca="1">OFFSET(表三!$B$7,COLUMN(内置数据!BN$2)-1,3)</f>
        <v>0</v>
      </c>
      <c r="BCH6" s="18">
        <f ca="1">OFFSET(表三!$B$7,COLUMN(内置数据!BO$2)-1,3)</f>
        <v>0</v>
      </c>
      <c r="BCI6" s="18">
        <f ca="1">OFFSET(表三!$B$7,COLUMN(内置数据!BP$2)-1,3)</f>
        <v>0</v>
      </c>
      <c r="BCJ6" s="18">
        <f ca="1">OFFSET(表三!$B$7,COLUMN(内置数据!BQ$2)-1,3)</f>
        <v>0</v>
      </c>
      <c r="BCK6" s="18">
        <f ca="1">OFFSET(表三!$B$7,COLUMN(内置数据!BR$2)-1,3)</f>
        <v>0</v>
      </c>
      <c r="BCL6" s="18">
        <f ca="1">OFFSET(表三!$B$7,COLUMN(内置数据!BS$2)-1,3)</f>
        <v>0</v>
      </c>
      <c r="BCM6" s="18">
        <f ca="1">OFFSET(表三!$B$7,COLUMN(内置数据!BT$2)-1,3)</f>
        <v>3700</v>
      </c>
      <c r="BCN6" s="18">
        <f ca="1">OFFSET(表三!$B$7,COLUMN(内置数据!BU$2)-1,3)</f>
        <v>44000</v>
      </c>
      <c r="BCO6" s="18">
        <f ca="1">OFFSET(表三!$B$7,COLUMN(内置数据!BV$2)-1,3)</f>
        <v>44000</v>
      </c>
      <c r="BCP6" s="18">
        <f ca="1">OFFSET(表三!$B$7,COLUMN(内置数据!BW$2)-1,3)</f>
        <v>33000</v>
      </c>
      <c r="BCQ6" s="18">
        <f ca="1">OFFSET(表三!$B$7,COLUMN(内置数据!BX$2)-1,3)</f>
        <v>11000</v>
      </c>
      <c r="BCR6" s="18">
        <f ca="1">OFFSET(表三!$B$7,COLUMN(内置数据!BY$2)-1,3)</f>
        <v>0</v>
      </c>
      <c r="BCS6" s="18">
        <f ca="1">OFFSET(表三!$B$7,COLUMN(内置数据!BZ$2)-1,3)</f>
        <v>0</v>
      </c>
      <c r="BCT6" s="18">
        <f ca="1">OFFSET(表三!$B$7,COLUMN(内置数据!CA$2)-1,3)</f>
        <v>0</v>
      </c>
      <c r="BCU6" s="18">
        <f ca="1">OFFSET(表三!$B$7,COLUMN(内置数据!CB$2)-1,3)</f>
        <v>0</v>
      </c>
      <c r="BCV6" s="18">
        <f ca="1">OFFSET(表三!$B$7,COLUMN(内置数据!CC$2)-1,3)</f>
        <v>0</v>
      </c>
      <c r="BCW6" s="18">
        <f ca="1">OFFSET(表三!$B$7,COLUMN(内置数据!CD$2)-1,3)</f>
        <v>0</v>
      </c>
      <c r="BCX6" s="18">
        <f ca="1">OFFSET(表三!$B$7,COLUMN(内置数据!CE$2)-1,3)</f>
        <v>0</v>
      </c>
      <c r="BCY6" s="18">
        <f ca="1">OFFSET(表三!$B$7,COLUMN(内置数据!CF$2)-1,3)</f>
        <v>1000</v>
      </c>
      <c r="BCZ6" s="18">
        <f ca="1">OFFSET(表三!$B$7,COLUMN(内置数据!CG$2)-1,3)</f>
        <v>0</v>
      </c>
      <c r="BDA6" s="18">
        <f ca="1">OFFSET(表三!$B$7,COLUMN(内置数据!CH$2)-1,3)</f>
        <v>0</v>
      </c>
      <c r="BDB6" s="18">
        <f ca="1">OFFSET(表三!$B$7,COLUMN(内置数据!CI$2)-1,3)</f>
        <v>0</v>
      </c>
      <c r="BDC6" s="18">
        <f ca="1">OFFSET(表三!$B$7,COLUMN(内置数据!CJ$2)-1,3)</f>
        <v>0</v>
      </c>
      <c r="BDD6" s="18">
        <f ca="1">OFFSET(表三!$B$7,COLUMN(内置数据!CK$2)-1,3)</f>
        <v>0</v>
      </c>
      <c r="BDE6" s="19"/>
      <c r="BDF6" s="18">
        <f ca="1">OFFSET(表三!$B$7,COLUMN(内置数据!CM$2)-1,3)</f>
        <v>0</v>
      </c>
      <c r="BDG6" s="18">
        <f ca="1">OFFSET(表三!$B$7,COLUMN(内置数据!CN$2)-1,3)</f>
        <v>0</v>
      </c>
      <c r="BDH6" s="18">
        <f ca="1">OFFSET(表三!$B$7,COLUMN(内置数据!CO$2)-1,3)</f>
        <v>0</v>
      </c>
      <c r="BDI6" s="18">
        <f ca="1">OFFSET(表三!$B$7,COLUMN(内置数据!CP$2)-1,3)</f>
        <v>0</v>
      </c>
      <c r="BDJ6" s="18">
        <f ca="1">OFFSET(表三!$B$7,COLUMN(内置数据!CQ$2)-1,3)</f>
        <v>0</v>
      </c>
      <c r="BDK6" s="18">
        <f ca="1">OFFSET(表三!$B$7,COLUMN(内置数据!CR$2)-1,3)</f>
        <v>0</v>
      </c>
      <c r="BDL6" s="18">
        <f ca="1">OFFSET(表三!$B$7,COLUMN(内置数据!CS$2)-1,3)</f>
        <v>0</v>
      </c>
      <c r="BDM6" s="19"/>
      <c r="BDN6" s="18">
        <f ca="1">OFFSET(表三!$B$7,COLUMN(内置数据!CU$2)-1,3)</f>
        <v>385392</v>
      </c>
      <c r="BDO6" s="19"/>
      <c r="BDP6" s="18">
        <f ca="1">OFFSET(表三!$I$7,COLUMN(内置数据!A$2)-1,3)</f>
        <v>344894</v>
      </c>
      <c r="BDQ6" s="18">
        <f ca="1">OFFSET(表三!$I$7,COLUMN(内置数据!B$2)-1,3)</f>
        <v>38978</v>
      </c>
      <c r="BDR6" s="18">
        <f ca="1">OFFSET(表三!$I$7,COLUMN(内置数据!C$2)-1,3)</f>
        <v>0</v>
      </c>
      <c r="BDS6" s="18">
        <f ca="1">OFFSET(表三!$I$7,COLUMN(内置数据!D$2)-1,3)</f>
        <v>0</v>
      </c>
      <c r="BDT6" s="18">
        <f ca="1">OFFSET(表三!$I$7,COLUMN(内置数据!E$2)-1,3)</f>
        <v>0</v>
      </c>
      <c r="BDU6" s="18">
        <f ca="1">OFFSET(表三!$I$7,COLUMN(内置数据!F$2)-1,3)</f>
        <v>0</v>
      </c>
      <c r="BDV6" s="19"/>
      <c r="BDW6" s="19"/>
      <c r="BDX6" s="19"/>
      <c r="BDY6" s="19"/>
      <c r="BDZ6" s="19"/>
      <c r="BEA6" s="19"/>
      <c r="BEB6" s="19"/>
      <c r="BEC6" s="19"/>
      <c r="BED6" s="19"/>
      <c r="BEE6" s="19"/>
      <c r="BEF6" s="19"/>
      <c r="BEG6" s="19"/>
      <c r="BEH6" s="19"/>
      <c r="BEI6" s="19"/>
      <c r="BEJ6" s="19"/>
      <c r="BEK6" s="19"/>
      <c r="BEL6" s="19"/>
      <c r="BEM6" s="19"/>
      <c r="BEN6" s="19"/>
      <c r="BEO6" s="19"/>
      <c r="BEP6" s="19"/>
      <c r="BEQ6" s="19"/>
      <c r="BER6" s="19"/>
      <c r="BES6" s="19"/>
      <c r="BET6" s="19"/>
      <c r="BEU6" s="19"/>
      <c r="BEV6" s="19"/>
      <c r="BEW6" s="19"/>
      <c r="BEX6" s="19"/>
      <c r="BEY6" s="19"/>
      <c r="BEZ6" s="19"/>
      <c r="BFA6" s="19"/>
      <c r="BFB6" s="19"/>
      <c r="BFC6" s="19"/>
      <c r="BFD6" s="19"/>
      <c r="BFE6" s="19"/>
      <c r="BFF6" s="19"/>
      <c r="BFG6" s="19"/>
      <c r="BFH6" s="19"/>
      <c r="BFI6" s="19"/>
      <c r="BFJ6" s="19"/>
      <c r="BFK6" s="19"/>
      <c r="BFL6" s="19"/>
      <c r="BFM6" s="19"/>
      <c r="BFN6" s="19"/>
      <c r="BFO6" s="19"/>
      <c r="BFP6" s="19"/>
      <c r="BFQ6" s="19"/>
      <c r="BFR6" s="19"/>
      <c r="BFS6" s="19"/>
      <c r="BFT6" s="19"/>
      <c r="BFU6" s="19"/>
      <c r="BFV6" s="19"/>
      <c r="BFW6" s="19"/>
      <c r="BFX6" s="19"/>
      <c r="BFY6" s="19"/>
      <c r="BFZ6" s="19"/>
      <c r="BGA6" s="19"/>
      <c r="BGB6" s="19"/>
      <c r="BGC6" s="19"/>
      <c r="BGD6" s="19"/>
      <c r="BGE6" s="19"/>
      <c r="BGF6" s="18">
        <f ca="1">OFFSET(表三!$I$7,COLUMN(内置数据!BQ$2)-1,3)</f>
        <v>38978</v>
      </c>
      <c r="BGG6" s="18">
        <f ca="1">OFFSET(表三!$I$7,COLUMN(内置数据!BR$2)-1,3)</f>
        <v>2907</v>
      </c>
      <c r="BGH6" s="18">
        <f ca="1">OFFSET(表三!$I$7,COLUMN(内置数据!BS$2)-1,3)</f>
        <v>36071</v>
      </c>
      <c r="BGI6" s="18">
        <f ca="1">OFFSET(表三!$I$7,COLUMN(内置数据!BT$2)-1,3)</f>
        <v>0</v>
      </c>
      <c r="BGJ6" s="18">
        <f ca="1">OFFSET(表三!$I$7,COLUMN(内置数据!BU$2)-1,3)</f>
        <v>0</v>
      </c>
      <c r="BGK6" s="18">
        <f ca="1">OFFSET(表三!$I$7,COLUMN(内置数据!BV$2)-1,3)</f>
        <v>0</v>
      </c>
      <c r="BGL6" s="19"/>
      <c r="BGM6" s="19"/>
      <c r="BGN6" s="19"/>
      <c r="BGO6" s="18">
        <f ca="1">OFFSET(表三!$I$7,COLUMN(内置数据!BZ$2)-1,3)</f>
        <v>0</v>
      </c>
      <c r="BGP6" s="18">
        <f ca="1">OFFSET(表三!$I$7,COLUMN(内置数据!CA$2)-1,3)</f>
        <v>0</v>
      </c>
      <c r="BGQ6" s="18">
        <f ca="1">OFFSET(表三!$I$7,COLUMN(内置数据!CB$2)-1,3)</f>
        <v>0</v>
      </c>
      <c r="BGR6" s="18">
        <f ca="1">OFFSET(表三!$I$7,COLUMN(内置数据!CC$2)-1,3)</f>
        <v>0</v>
      </c>
      <c r="BGS6" s="18">
        <f ca="1">OFFSET(表三!$I$7,COLUMN(内置数据!CD$2)-1,3)</f>
        <v>0</v>
      </c>
      <c r="BGT6" s="18">
        <f ca="1">OFFSET(表三!$I$7,COLUMN(内置数据!CE$2)-1,3)</f>
        <v>0</v>
      </c>
      <c r="BGU6" s="18">
        <f ca="1">OFFSET(表三!$I$7,COLUMN(内置数据!CF$2)-1,3)</f>
        <v>0</v>
      </c>
      <c r="BGV6" s="18">
        <f ca="1">OFFSET(表三!$I$7,COLUMN(内置数据!CG$2)-1,3)</f>
        <v>0</v>
      </c>
      <c r="BGW6" s="18">
        <f ca="1">OFFSET(表三!$I$7,COLUMN(内置数据!CH$2)-1,3)</f>
        <v>0</v>
      </c>
      <c r="BGX6" s="18">
        <f ca="1">OFFSET(表三!$I$7,COLUMN(内置数据!CI$2)-1,3)</f>
        <v>0</v>
      </c>
      <c r="BGY6" s="18">
        <f ca="1">OFFSET(表三!$I$7,COLUMN(内置数据!CJ$2)-1,3)</f>
        <v>0</v>
      </c>
      <c r="BGZ6" s="18">
        <f ca="1">OFFSET(表三!$I$7,COLUMN(内置数据!CK$2)-1,3)</f>
        <v>0</v>
      </c>
      <c r="BHA6" s="19"/>
      <c r="BHB6" s="18">
        <f ca="1">OFFSET(表三!$I$7,COLUMN(内置数据!CM$2)-1,3)</f>
        <v>1520</v>
      </c>
      <c r="BHC6" s="18">
        <f ca="1">OFFSET(表三!$I$7,COLUMN(内置数据!CN$2)-1,3)</f>
        <v>1520</v>
      </c>
      <c r="BHD6" s="18">
        <f ca="1">OFFSET(表三!$I$7,COLUMN(内置数据!CO$2)-1,3)</f>
        <v>1520</v>
      </c>
      <c r="BHE6" s="18">
        <f ca="1">OFFSET(表三!$I$7,COLUMN(内置数据!CP$2)-1,3)</f>
        <v>0</v>
      </c>
      <c r="BHF6" s="18">
        <f ca="1">OFFSET(表三!$I$7,COLUMN(内置数据!CQ$2)-1,3)</f>
        <v>0</v>
      </c>
      <c r="BHG6" s="18">
        <f ca="1">OFFSET(表三!$I$7,COLUMN(内置数据!CR$2)-1,3)</f>
        <v>0</v>
      </c>
      <c r="BHH6" s="19"/>
      <c r="BHI6" s="19"/>
      <c r="BHJ6" s="18">
        <f ca="1">OFFSET(表三!$I$7,COLUMN(内置数据!CU$2)-1,3)</f>
        <v>385392</v>
      </c>
      <c r="BHK6" s="19"/>
      <c r="BHL6" s="18">
        <f ca="1">OFFSET('表三（录入表）'!$B$6,COLUMN(内置数据!A$2),3)</f>
        <v>33000</v>
      </c>
      <c r="BHM6" s="18">
        <f ca="1">OFFSET('表三（录入表）'!$B$6,COLUMN(内置数据!B$2),3)</f>
        <v>0</v>
      </c>
      <c r="BHN6" s="18">
        <f ca="1">OFFSET('表三（录入表）'!$B$6,COLUMN(内置数据!C$2),3)</f>
        <v>3700</v>
      </c>
      <c r="BHO6" s="18">
        <f ca="1">OFFSET('表三（录入表）'!$B$6,COLUMN(内置数据!D$2),3)</f>
        <v>0</v>
      </c>
      <c r="BHP6" s="18">
        <f ca="1">OFFSET('表三（录入表）'!$B$6,COLUMN(内置数据!E$2),3)</f>
        <v>0</v>
      </c>
      <c r="BHQ6" s="18">
        <f ca="1">OFFSET('表三（录入表）'!$B$6,COLUMN(内置数据!F$2),3)</f>
        <v>1085</v>
      </c>
      <c r="BHR6" s="18">
        <f ca="1">OFFSET('表三（录入表）'!$B$6,COLUMN(内置数据!G$2),3)</f>
        <v>883</v>
      </c>
      <c r="BHS6" s="18">
        <f ca="1">OFFSET('表三（录入表）'!$B$6,COLUMN(内置数据!H$2),3)</f>
        <v>3851</v>
      </c>
      <c r="BHT6" s="18">
        <f ca="1">OFFSET('表三（录入表）'!$B$6,COLUMN(内置数据!I$2),3)</f>
        <v>27</v>
      </c>
      <c r="BHU6" s="18">
        <f ca="1">OFFSET('表三（录入表）'!$B$6,COLUMN(内置数据!J$2),3)</f>
        <v>-4033</v>
      </c>
      <c r="BHV6" s="18">
        <f ca="1">OFFSET('表三（录入表）'!$B$6,COLUMN(内置数据!K$2),3)</f>
        <v>0</v>
      </c>
      <c r="BHW6" s="18">
        <f ca="1">OFFSET('表三（录入表）'!$B$6,COLUMN(内置数据!L$2),3)</f>
        <v>0</v>
      </c>
      <c r="BHX6" s="18">
        <f ca="1">OFFSET('表三（录入表）'!$B$6,COLUMN(内置数据!M$2),3)</f>
        <v>27924</v>
      </c>
      <c r="BHY6" s="18">
        <f ca="1">OFFSET('表三（录入表）'!$B$6,COLUMN(内置数据!N$2),3)</f>
        <v>12054</v>
      </c>
      <c r="BHZ6" s="18">
        <f ca="1">OFFSET('表三（录入表）'!$B$6,COLUMN(内置数据!O$2),3)</f>
        <v>-1773</v>
      </c>
      <c r="BIA6" s="18">
        <f ca="1">OFFSET('表三（录入表）'!$B$6,COLUMN(内置数据!P$2),3)</f>
        <v>0</v>
      </c>
      <c r="BIB6" s="18">
        <f ca="1">OFFSET('表三（录入表）'!$B$6,COLUMN(内置数据!Q$2),3)</f>
        <v>0</v>
      </c>
      <c r="BIC6" s="18">
        <f ca="1">OFFSET('表三（录入表）'!$B$6,COLUMN(内置数据!R$2),3)</f>
        <v>0</v>
      </c>
      <c r="BID6" s="18">
        <f ca="1">OFFSET('表三（录入表）'!$B$6,COLUMN(内置数据!S$2),3)</f>
        <v>0</v>
      </c>
      <c r="BIE6" s="18">
        <f ca="1">OFFSET('表三（录入表）'!$B$6,COLUMN(内置数据!T$2),3)</f>
        <v>25485</v>
      </c>
      <c r="BIF6" s="18">
        <f ca="1">OFFSET('表三（录入表）'!$B$6,COLUMN(内置数据!U$2),3)</f>
        <v>23599</v>
      </c>
      <c r="BIG6" s="18">
        <f ca="1">OFFSET('表三（录入表）'!$B$6,COLUMN(内置数据!V$2),3)</f>
        <v>0</v>
      </c>
      <c r="BIH6" s="18">
        <f ca="1">OFFSET('表三（录入表）'!$B$6,COLUMN(内置数据!W$2),3)</f>
        <v>0</v>
      </c>
      <c r="BII6" s="18">
        <f ca="1">OFFSET('表三（录入表）'!$B$6,COLUMN(内置数据!X$2),3)</f>
        <v>0</v>
      </c>
      <c r="BIJ6" s="18">
        <f ca="1">OFFSET('表三（录入表）'!$B$6,COLUMN(内置数据!Y$2),3)</f>
        <v>3039</v>
      </c>
      <c r="BIK6" s="18">
        <f ca="1">OFFSET('表三（录入表）'!$B$6,COLUMN(内置数据!Z$2),3)</f>
        <v>0</v>
      </c>
      <c r="BIL6" s="18">
        <f ca="1">OFFSET('表三（录入表）'!$B$6,COLUMN(内置数据!AA$2),3)</f>
        <v>0</v>
      </c>
      <c r="BIM6" s="18">
        <f ca="1">OFFSET('表三（录入表）'!$B$6,COLUMN(内置数据!AB$2),3)</f>
        <v>0</v>
      </c>
      <c r="BIN6" s="18">
        <f ca="1">OFFSET('表三（录入表）'!$B$6,COLUMN(内置数据!AC$2),3)</f>
        <v>1426</v>
      </c>
      <c r="BIO6" s="18">
        <f ca="1">OFFSET('表三（录入表）'!$B$6,COLUMN(内置数据!AD$2),3)</f>
        <v>15477</v>
      </c>
      <c r="BIP6" s="18">
        <f ca="1">OFFSET('表三（录入表）'!$B$6,COLUMN(内置数据!AE$2),3)</f>
        <v>0</v>
      </c>
      <c r="BIQ6" s="18">
        <f ca="1">OFFSET('表三（录入表）'!$B$6,COLUMN(内置数据!AF$2),3)</f>
        <v>319</v>
      </c>
      <c r="BIR6" s="18">
        <f ca="1">OFFSET('表三（录入表）'!$B$6,COLUMN(内置数据!AG$2),3)</f>
        <v>9754</v>
      </c>
      <c r="BIS6" s="18">
        <f ca="1">OFFSET('表三（录入表）'!$B$6,COLUMN(内置数据!AH$2),3)</f>
        <v>4718</v>
      </c>
      <c r="BIT6" s="18">
        <f ca="1">OFFSET('表三（录入表）'!$B$6,COLUMN(内置数据!AI$2),3)</f>
        <v>3559</v>
      </c>
      <c r="BIU6" s="18">
        <f ca="1">OFFSET('表三（录入表）'!$B$6,COLUMN(内置数据!AJ$2),3)</f>
        <v>0</v>
      </c>
      <c r="BIV6" s="18">
        <f ca="1">OFFSET('表三（录入表）'!$B$6,COLUMN(内置数据!AK$2),3)</f>
        <v>6824</v>
      </c>
      <c r="BIW6" s="18">
        <f ca="1">OFFSET('表三（录入表）'!$B$6,COLUMN(内置数据!AL$2),3)</f>
        <v>0</v>
      </c>
      <c r="BIX6" s="18">
        <f ca="1">OFFSET('表三（录入表）'!$B$6,COLUMN(内置数据!AM$2),3)</f>
        <v>0</v>
      </c>
      <c r="BIY6" s="18">
        <f ca="1">OFFSET('表三（录入表）'!$B$6,COLUMN(内置数据!AN$2),3)</f>
        <v>0</v>
      </c>
      <c r="BIZ6" s="18">
        <f ca="1">OFFSET('表三（录入表）'!$B$6,COLUMN(内置数据!AO$2),3)</f>
        <v>0</v>
      </c>
      <c r="BJA6" s="18">
        <f ca="1">OFFSET('表三（录入表）'!$B$6,COLUMN(内置数据!AP$2),3)</f>
        <v>0</v>
      </c>
      <c r="BJB6" s="18">
        <f ca="1">OFFSET('表三（录入表）'!$B$6,COLUMN(内置数据!AQ$2),3)</f>
        <v>1229</v>
      </c>
      <c r="BJC6" s="18">
        <f ca="1">OFFSET('表三（录入表）'!$B$6,COLUMN(内置数据!AR$2),3)</f>
        <v>0</v>
      </c>
      <c r="BJD6" s="18">
        <f ca="1">OFFSET('表三（录入表）'!$B$6,COLUMN(内置数据!AS$2),3)</f>
        <v>0</v>
      </c>
      <c r="BJE6" s="18">
        <f ca="1">OFFSET('表三（录入表）'!$B$6,COLUMN(内置数据!AT$2),3)</f>
        <v>0</v>
      </c>
      <c r="BJF6" s="18">
        <f ca="1">OFFSET('表三（录入表）'!$B$6,COLUMN(内置数据!AU$2),3)</f>
        <v>0</v>
      </c>
      <c r="BJG6" s="18">
        <f ca="1">OFFSET('表三（录入表）'!$B$6,COLUMN(内置数据!AV$2),3)</f>
        <v>1</v>
      </c>
      <c r="BJH6" s="18">
        <f ca="1">OFFSET('表三（录入表）'!$B$6,COLUMN(内置数据!AW$2),3)</f>
        <v>0</v>
      </c>
      <c r="BJI6" s="18">
        <f ca="1">OFFSET('表三（录入表）'!$B$6,COLUMN(内置数据!AX$2),3)</f>
        <v>0</v>
      </c>
      <c r="BJJ6" s="18">
        <f ca="1">OFFSET('表三（录入表）'!$B$6,COLUMN(内置数据!AY$2),3)</f>
        <v>0</v>
      </c>
      <c r="BJK6" s="18">
        <f ca="1">OFFSET('表三（录入表）'!$B$6,COLUMN(内置数据!AZ$2),3)</f>
        <v>0</v>
      </c>
      <c r="BJL6" s="18">
        <f ca="1">OFFSET('表三（录入表）'!$B$6,COLUMN(内置数据!BA$2),3)</f>
        <v>0</v>
      </c>
      <c r="BJM6" s="18">
        <f ca="1">OFFSET('表三（录入表）'!$B$6,COLUMN(内置数据!BB$2),3)</f>
        <v>0</v>
      </c>
      <c r="BJN6" s="18">
        <f ca="1">OFFSET('表三（录入表）'!$B$6,COLUMN(内置数据!BC$2),3)</f>
        <v>0</v>
      </c>
      <c r="BJO6" s="18">
        <f ca="1">OFFSET('表三（录入表）'!$B$6,COLUMN(内置数据!BD$2),3)</f>
        <v>129</v>
      </c>
      <c r="BJP6" s="18">
        <f ca="1">OFFSET('表三（录入表）'!$B$6,COLUMN(内置数据!BE$2),3)</f>
        <v>0</v>
      </c>
      <c r="BJQ6" s="18">
        <f ca="1">OFFSET('表三（录入表）'!$B$6,COLUMN(内置数据!BF$2),3)</f>
        <v>0</v>
      </c>
      <c r="BJR6" s="18">
        <f ca="1">OFFSET('表三（录入表）'!$B$6,COLUMN(内置数据!BG$2),3)</f>
        <v>11741</v>
      </c>
      <c r="BJS6" s="18">
        <f ca="1">OFFSET('表三（录入表）'!$B$6,COLUMN(内置数据!BH$2),3)</f>
        <v>0</v>
      </c>
      <c r="BJT6" s="18">
        <f ca="1">OFFSET('表三（录入表）'!$B$6,COLUMN(内置数据!BI$2),3)</f>
        <v>0</v>
      </c>
      <c r="BJU6" s="18">
        <f ca="1">OFFSET('表三（录入表）'!$B$6,COLUMN(内置数据!BJ$2),3)</f>
        <v>0</v>
      </c>
      <c r="BJV6" s="18">
        <f ca="1">OFFSET('表三（录入表）'!$B$6,COLUMN(内置数据!BK$2),3)</f>
        <v>0</v>
      </c>
      <c r="BJW6" s="18">
        <f ca="1">OFFSET('表三（录入表）'!$B$6,COLUMN(内置数据!BL$2),3)</f>
        <v>374</v>
      </c>
      <c r="BJX6" s="18">
        <f ca="1">OFFSET('表三（录入表）'!$B$6,COLUMN(内置数据!BM$2),3)</f>
        <v>0</v>
      </c>
      <c r="BJY6" s="18">
        <f ca="1">OFFSET('表三（录入表）'!$B$6,COLUMN(内置数据!BN$2),3)</f>
        <v>0</v>
      </c>
      <c r="BJZ6" s="18">
        <f ca="1">OFFSET('表三（录入表）'!$B$6,COLUMN(内置数据!BO$2),3)</f>
        <v>0</v>
      </c>
      <c r="BKA6" s="18">
        <f ca="1">OFFSET('表三（录入表）'!$B$6,COLUMN(内置数据!BP$2),3)</f>
        <v>0</v>
      </c>
      <c r="BKB6" s="18">
        <f ca="1">OFFSET('表三（录入表）'!$B$6,COLUMN(内置数据!BQ$2),3)</f>
        <v>0</v>
      </c>
      <c r="BKC6" s="18">
        <f ca="1">OFFSET('表三（录入表）'!$B$6,COLUMN(内置数据!BR$2),3)</f>
        <v>0</v>
      </c>
      <c r="BKD6" s="18">
        <f ca="1">OFFSET('表三（录入表）'!$B$6,COLUMN(内置数据!BS$2),3)</f>
        <v>0</v>
      </c>
      <c r="BKE6" s="18">
        <f ca="1">OFFSET('表三（录入表）'!$B$6,COLUMN(内置数据!BT$2),3)</f>
        <v>11000</v>
      </c>
      <c r="BKF6" s="18">
        <f ca="1">OFFSET('表三（录入表）'!$B$6,COLUMN(内置数据!BU$2),3)</f>
        <v>0</v>
      </c>
      <c r="BKG6" s="18">
        <f ca="1">OFFSET('表三（录入表）'!$B$6,COLUMN(内置数据!BV$2),3)</f>
        <v>0</v>
      </c>
      <c r="BKH6" s="18">
        <f ca="1">OFFSET('表三（录入表）'!$B$6,COLUMN(内置数据!BW$2),3)</f>
        <v>0</v>
      </c>
      <c r="BKI6" s="18">
        <f ca="1">OFFSET('表三（录入表）'!$B$6,COLUMN(内置数据!BX$2),3)</f>
        <v>0</v>
      </c>
      <c r="BKJ6" s="18">
        <f ca="1">OFFSET('表三（录入表）'!$B$6,COLUMN(内置数据!BY$2),3)</f>
        <v>0</v>
      </c>
      <c r="BKK6" s="18">
        <f ca="1">OFFSET('表三（录入表）'!$B$6,COLUMN(内置数据!BZ$2),3)</f>
        <v>1000</v>
      </c>
      <c r="BKL6" s="18">
        <f ca="1">OFFSET('表三（录入表）'!$B$6,COLUMN(内置数据!CA$2),3)</f>
        <v>0</v>
      </c>
      <c r="BKM6" s="18">
        <f ca="1">OFFSET('表三（录入表）'!$B$6,COLUMN(内置数据!CB$2),3)</f>
        <v>0</v>
      </c>
      <c r="BKN6" s="18">
        <f ca="1">OFFSET('表三（录入表）'!$B$6,COLUMN(内置数据!CC$2),3)</f>
        <v>0</v>
      </c>
      <c r="BKO6" s="18">
        <f ca="1">OFFSET('表三（录入表）'!$B$6,COLUMN(内置数据!CD$2),3)</f>
        <v>0</v>
      </c>
      <c r="BKP6" s="18">
        <f ca="1">OFFSET('表三（录入表）'!$B$6,COLUMN(内置数据!CE$2),3)</f>
        <v>0</v>
      </c>
      <c r="BKQ6" s="18">
        <f ca="1">OFFSET('表三（录入表）'!$B$6,COLUMN(内置数据!CF$2),3)</f>
        <v>0</v>
      </c>
      <c r="BKR6" s="18">
        <f ca="1">OFFSET('表三（录入表）'!$B$6,COLUMN(内置数据!CG$2),3)</f>
        <v>0</v>
      </c>
      <c r="BKS6" s="18">
        <f ca="1">OFFSET('表三（录入表）'!$B$6,COLUMN(内置数据!CH$2),3)</f>
        <v>0</v>
      </c>
      <c r="BKT6" s="18">
        <f ca="1">OFFSET('表三（录入表）'!$B$6,COLUMN(内置数据!CI$2),3)</f>
        <v>0</v>
      </c>
      <c r="BKU6" s="18">
        <f ca="1">OFFSET('表三（录入表）'!$B$6,COLUMN(内置数据!CJ$2),3)</f>
        <v>0</v>
      </c>
      <c r="BKV6" s="18">
        <f ca="1">OFFSET('表三（录入表）'!$B$6,COLUMN(内置数据!CK$2),3)</f>
        <v>0</v>
      </c>
      <c r="BKW6" s="18">
        <f ca="1">OFFSET('表三（录入表）'!$B$6,COLUMN(内置数据!CL$2),3)</f>
        <v>0</v>
      </c>
      <c r="BKX6" s="18">
        <f ca="1">OFFSET('表三（录入表）'!$B$6,COLUMN(内置数据!CM$2),3)</f>
        <v>0</v>
      </c>
      <c r="BKY6" s="18">
        <f ca="1">OFFSET('表三（录入表）'!$B$6,COLUMN(内置数据!CN$2),3)</f>
        <v>0</v>
      </c>
      <c r="BKZ6" s="18">
        <f ca="1">OFFSET('表三（录入表）'!$B$6,COLUMN(内置数据!CO$2),3)</f>
        <v>0</v>
      </c>
      <c r="BLA6" s="18">
        <f ca="1">OFFSET('表三（录入表）'!$B$6,COLUMN(内置数据!CP$2),3)</f>
        <v>0</v>
      </c>
      <c r="BLB6" s="18">
        <f ca="1">OFFSET('表三（录入表）'!$B$6,COLUMN(内置数据!CQ$2),3)</f>
        <v>0</v>
      </c>
      <c r="BLC6" s="18">
        <f ca="1">OFFSET('表三（录入表）'!$B$6,COLUMN(内置数据!CR$2),3)</f>
        <v>0</v>
      </c>
      <c r="BLD6" s="18">
        <f ca="1">OFFSET('表三（录入表）'!$B$6,COLUMN(内置数据!CS$2),3)</f>
        <v>0</v>
      </c>
      <c r="BLE6" s="18">
        <f ca="1">OFFSET('表三（录入表）'!$B$6,COLUMN(内置数据!CT$2),3)</f>
        <v>0</v>
      </c>
      <c r="BLF6" s="18">
        <f ca="1">OFFSET('表三（录入表）'!$B$6,COLUMN(内置数据!CU$2),3)</f>
        <v>2907</v>
      </c>
      <c r="BLG6" s="18">
        <f ca="1">OFFSET('表三（录入表）'!$B$6,COLUMN(内置数据!CV$2),3)</f>
        <v>36071</v>
      </c>
      <c r="BLH6" s="18">
        <f ca="1">OFFSET('表三（录入表）'!$B$6,COLUMN(内置数据!CW$2),3)</f>
        <v>0</v>
      </c>
      <c r="BLI6" s="18">
        <f ca="1">OFFSET('表三（录入表）'!$B$6,COLUMN(内置数据!CX$2),3)</f>
        <v>0</v>
      </c>
      <c r="BLJ6" s="18">
        <f ca="1">OFFSET('表三（录入表）'!$B$6,COLUMN(内置数据!CY$2),3)</f>
        <v>0</v>
      </c>
      <c r="BLK6" s="18">
        <f ca="1">OFFSET('表三（录入表）'!$B$6,COLUMN(内置数据!CZ$2),3)</f>
        <v>0</v>
      </c>
      <c r="BLL6" s="18">
        <f ca="1">OFFSET('表三（录入表）'!$B$6,COLUMN(内置数据!DA$2),3)</f>
        <v>0</v>
      </c>
      <c r="BLM6" s="18">
        <f ca="1">OFFSET('表三（录入表）'!$B$6,COLUMN(内置数据!DB$2),3)</f>
        <v>0</v>
      </c>
      <c r="BLN6" s="18">
        <f ca="1">OFFSET('表三（录入表）'!$B$6,COLUMN(内置数据!DC$2),3)</f>
        <v>0</v>
      </c>
      <c r="BLO6" s="18">
        <f ca="1">OFFSET('表三（录入表）'!$B$6,COLUMN(内置数据!DD$2),3)</f>
        <v>0</v>
      </c>
      <c r="BLP6" s="18">
        <f ca="1">OFFSET('表三（录入表）'!$B$6,COLUMN(内置数据!DE$2),3)</f>
        <v>0</v>
      </c>
      <c r="BLQ6" s="18">
        <f ca="1">OFFSET('表三（录入表）'!$B$6,COLUMN(内置数据!DF$2),3)</f>
        <v>0</v>
      </c>
      <c r="BLR6" s="18">
        <f ca="1">OFFSET('表三（录入表）'!$B$6,COLUMN(内置数据!DG$2),3)</f>
        <v>0</v>
      </c>
      <c r="BLS6" s="18">
        <f ca="1">OFFSET('表三（录入表）'!$B$6,COLUMN(内置数据!DH$2),3)</f>
        <v>0</v>
      </c>
      <c r="BLT6" s="18">
        <f ca="1">OFFSET('表三（录入表）'!$B$6,COLUMN(内置数据!DI$2),3)</f>
        <v>0</v>
      </c>
      <c r="BLU6" s="18">
        <f ca="1">OFFSET('表三（录入表）'!$B$6,COLUMN(内置数据!DJ$2),3)</f>
        <v>0</v>
      </c>
      <c r="BLV6" s="18">
        <f ca="1">OFFSET('表三（录入表）'!$B$6,COLUMN(内置数据!DK$2),3)</f>
        <v>0</v>
      </c>
      <c r="BLW6" s="18">
        <f ca="1">OFFSET('表三（录入表）'!$B$6,COLUMN(内置数据!DL$2),3)</f>
        <v>0</v>
      </c>
      <c r="BLX6" s="18">
        <f ca="1">OFFSET('表三（录入表）'!$B$6,COLUMN(内置数据!DM$2),3)</f>
        <v>0</v>
      </c>
      <c r="BLY6" s="18">
        <f ca="1">OFFSET('表三（录入表）'!$B$6,COLUMN(内置数据!DN$2),3)</f>
        <v>0</v>
      </c>
      <c r="BLZ6" s="18">
        <f ca="1">OFFSET('表三（录入表）'!$B$6,COLUMN(内置数据!DO$2),3)</f>
        <v>0</v>
      </c>
      <c r="BMA6" s="18">
        <f ca="1">OFFSET('表三（录入表）'!$B$6,COLUMN(内置数据!DP$2),3)</f>
        <v>0</v>
      </c>
      <c r="BMB6" s="18">
        <f ca="1">OFFSET('表三（录入表）'!$B$6,COLUMN(内置数据!DQ$2),3)</f>
        <v>0</v>
      </c>
      <c r="BMC6" s="18">
        <f ca="1">OFFSET('表三（录入表）'!$B$6,COLUMN(内置数据!DR$2),3)</f>
        <v>0</v>
      </c>
      <c r="BMD6" s="18">
        <f ca="1">OFFSET('表三（录入表）'!$B$6,COLUMN(内置数据!DS$2),3)</f>
        <v>0</v>
      </c>
      <c r="BME6" s="18">
        <f ca="1">OFFSET('表三（录入表）'!$B$6,COLUMN(内置数据!DT$2),3)</f>
        <v>1520</v>
      </c>
      <c r="BMF6" s="18">
        <f ca="1">OFFSET('表三（录入表）'!$B$6,COLUMN(内置数据!DU$2),3)</f>
        <v>0</v>
      </c>
      <c r="BMG6" s="18">
        <f ca="1">OFFSET('表三（录入表）'!$B$6,COLUMN(内置数据!DV$2),3)</f>
        <v>0</v>
      </c>
      <c r="BMH6" s="18">
        <f ca="1">OFFSET('表三（录入表）'!$B$6,COLUMN(内置数据!DW$2),3)</f>
        <v>0</v>
      </c>
      <c r="BMI6" s="19"/>
      <c r="BMJ6" s="18">
        <f ca="1">OFFSET('表四（录入表）'!$B$6,COLUMN(内置数据!A$2),1)</f>
        <v>265</v>
      </c>
      <c r="BMK6" s="18">
        <f ca="1">OFFSET('表四（录入表）'!$B$6,COLUMN(内置数据!B$2),1)</f>
        <v>103</v>
      </c>
      <c r="BML6" s="18">
        <f ca="1">OFFSET('表四（录入表）'!$B$6,COLUMN(内置数据!C$2),1)</f>
        <v>940</v>
      </c>
      <c r="BMM6" s="18">
        <f ca="1">OFFSET('表四（录入表）'!$B$6,COLUMN(内置数据!D$2),1)</f>
        <v>70</v>
      </c>
      <c r="BMN6" s="18">
        <f ca="1">OFFSET('表四（录入表）'!$B$6,COLUMN(内置数据!E$2),1)</f>
        <v>190</v>
      </c>
      <c r="BMO6" s="18">
        <f ca="1">OFFSET('表四（录入表）'!$B$6,COLUMN(内置数据!F$2),1)</f>
        <v>290</v>
      </c>
      <c r="BMP6" s="18">
        <f ca="1">OFFSET('表四（录入表）'!$B$6,COLUMN(内置数据!G$2),1)</f>
        <v>160</v>
      </c>
      <c r="BMQ6" s="18">
        <f ca="1">OFFSET('表四（录入表）'!$B$6,COLUMN(内置数据!H$2),1)</f>
        <v>158</v>
      </c>
      <c r="BMR6" s="18">
        <f ca="1">OFFSET('表四（录入表）'!$B$6,COLUMN(内置数据!I$2),1)</f>
        <v>0</v>
      </c>
      <c r="BMS6" s="18">
        <f ca="1">OFFSET('表四（录入表）'!$B$6,COLUMN(内置数据!J$2),1)</f>
        <v>306</v>
      </c>
      <c r="BMT6" s="18">
        <f ca="1">OFFSET('表四（录入表）'!$B$6,COLUMN(内置数据!K$2),1)</f>
        <v>370</v>
      </c>
      <c r="BMU6" s="18">
        <f ca="1">OFFSET('表四（录入表）'!$B$6,COLUMN(内置数据!L$2),1)</f>
        <v>20</v>
      </c>
      <c r="BMV6" s="18">
        <f ca="1">OFFSET('表四（录入表）'!$B$6,COLUMN(内置数据!M$2),1)</f>
        <v>0</v>
      </c>
      <c r="BMW6" s="18">
        <f ca="1">OFFSET('表四（录入表）'!$B$6,COLUMN(内置数据!N$2),1)</f>
        <v>0</v>
      </c>
      <c r="BMX6" s="18">
        <f ca="1">OFFSET('表四（录入表）'!$B$6,COLUMN(内置数据!O$2),1)</f>
        <v>30</v>
      </c>
      <c r="BMY6" s="18">
        <f ca="1">OFFSET('表四（录入表）'!$B$6,COLUMN(内置数据!P$2),1)</f>
        <v>29</v>
      </c>
      <c r="BMZ6" s="18">
        <f ca="1">OFFSET('表四（录入表）'!$B$6,COLUMN(内置数据!Q$2),1)</f>
        <v>114</v>
      </c>
      <c r="BNA6" s="18">
        <f ca="1">OFFSET('表四（录入表）'!$B$6,COLUMN(内置数据!R$2),1)</f>
        <v>430</v>
      </c>
      <c r="BNB6" s="18">
        <f ca="1">OFFSET('表四（录入表）'!$B$6,COLUMN(内置数据!S$2),1)</f>
        <v>275</v>
      </c>
      <c r="BNC6" s="18">
        <f ca="1">OFFSET('表四（录入表）'!$B$6,COLUMN(内置数据!T$2),1)</f>
        <v>144</v>
      </c>
      <c r="BND6" s="18">
        <f ca="1">OFFSET('表四（录入表）'!$B$6,COLUMN(内置数据!U$2),1)</f>
        <v>183</v>
      </c>
      <c r="BNE6" s="18">
        <f ca="1">OFFSET('表四（录入表）'!$B$6,COLUMN(内置数据!V$2),1)</f>
        <v>0</v>
      </c>
      <c r="BNF6" s="18">
        <f ca="1">OFFSET('表四（录入表）'!$B$6,COLUMN(内置数据!W$2),1)</f>
        <v>200</v>
      </c>
      <c r="BNG6" s="18">
        <f ca="1">OFFSET('表四（录入表）'!$B$6,COLUMN(内置数据!X$2),1)</f>
        <v>0</v>
      </c>
      <c r="BNH6" s="18">
        <f ca="1">OFFSET('表四（录入表）'!$B$6,COLUMN(内置数据!Y$2),1)</f>
        <v>141</v>
      </c>
      <c r="BNI6" s="18">
        <f ca="1">OFFSET('表四（录入表）'!$B$6,COLUMN(内置数据!Z$2),1)</f>
        <v>150</v>
      </c>
      <c r="BNJ6" s="18">
        <f ca="1">OFFSET('表四（录入表）'!$B$6,COLUMN(内置数据!AA$2),1)</f>
        <v>130</v>
      </c>
      <c r="BNK6" s="18">
        <f ca="1">OFFSET('表四（录入表）'!$B$6,COLUMN(内置数据!AB$2),1)</f>
        <v>0</v>
      </c>
      <c r="BNL6" s="18">
        <f ca="1">OFFSET('表四（录入表）'!$B$6,COLUMN(内置数据!AC$2),1)</f>
        <v>656</v>
      </c>
      <c r="BNM6" s="18">
        <f ca="1">OFFSET('表四（录入表）'!$B$6,COLUMN(内置数据!AD$2),1)</f>
        <v>0</v>
      </c>
      <c r="BNN6" s="18">
        <f ca="1">OFFSET('表四（录入表）'!$B$6,COLUMN(内置数据!AE$2),1)</f>
        <v>0</v>
      </c>
      <c r="BNO6" s="18">
        <f ca="1">OFFSET('表四（录入表）'!$B$6,COLUMN(内置数据!AF$2),1)</f>
        <v>0</v>
      </c>
      <c r="BNP6" s="18">
        <f ca="1">OFFSET('表四（录入表）'!$B$6,COLUMN(内置数据!AG$2),1)</f>
        <v>0</v>
      </c>
      <c r="BNQ6" s="18">
        <f ca="1">OFFSET('表四（录入表）'!$B$6,COLUMN(内置数据!AH$2),1)</f>
        <v>0</v>
      </c>
      <c r="BNR6" s="18">
        <f ca="1">OFFSET('表四（录入表）'!$B$6,COLUMN(内置数据!AI$2),1)</f>
        <v>0</v>
      </c>
      <c r="BNS6" s="18">
        <f ca="1">OFFSET('表四（录入表）'!$B$6,COLUMN(内置数据!AJ$2),1)</f>
        <v>0</v>
      </c>
      <c r="BNT6" s="18">
        <f ca="1">OFFSET('表四（录入表）'!$B$6,COLUMN(内置数据!AK$2),1)</f>
        <v>0</v>
      </c>
      <c r="BNU6" s="18">
        <f ca="1">OFFSET('表四（录入表）'!$B$6,COLUMN(内置数据!AL$2),1)</f>
        <v>0</v>
      </c>
      <c r="BNV6" s="18">
        <f ca="1">OFFSET('表四（录入表）'!$B$6,COLUMN(内置数据!AM$2),1)</f>
        <v>0</v>
      </c>
      <c r="BNW6" s="18">
        <f ca="1">OFFSET('表四（录入表）'!$B$6,COLUMN(内置数据!AN$2),1)</f>
        <v>0</v>
      </c>
      <c r="BNX6" s="18">
        <f ca="1">OFFSET('表四（录入表）'!$B$6,COLUMN(内置数据!AO$2),1)</f>
        <v>0</v>
      </c>
      <c r="BNY6" s="18">
        <f ca="1">OFFSET('表四（录入表）'!$B$6,COLUMN(内置数据!AP$2),1)</f>
        <v>49</v>
      </c>
      <c r="BNZ6" s="18">
        <f ca="1">OFFSET('表四（录入表）'!$B$6,COLUMN(内置数据!AQ$2),1)</f>
        <v>0</v>
      </c>
      <c r="BOA6" s="18">
        <f ca="1">OFFSET('表四（录入表）'!$B$6,COLUMN(内置数据!AR$2),1)</f>
        <v>0</v>
      </c>
      <c r="BOB6" s="18">
        <f ca="1">OFFSET('表四（录入表）'!$B$6,COLUMN(内置数据!AS$2),1)</f>
        <v>400</v>
      </c>
      <c r="BOC6" s="18">
        <f ca="1">OFFSET('表四（录入表）'!$B$6,COLUMN(内置数据!AT$2),1)</f>
        <v>0</v>
      </c>
      <c r="BOD6" s="18">
        <f ca="1">OFFSET('表四（录入表）'!$B$6,COLUMN(内置数据!AU$2),1)</f>
        <v>70</v>
      </c>
      <c r="BOE6" s="18">
        <f ca="1">OFFSET('表四（录入表）'!$B$6,COLUMN(内置数据!AV$2),1)</f>
        <v>78</v>
      </c>
      <c r="BOF6" s="18">
        <f ca="1">OFFSET('表四（录入表）'!$B$6,COLUMN(内置数据!AW$2),1)</f>
        <v>1180</v>
      </c>
      <c r="BOG6" s="18">
        <f ca="1">OFFSET('表四（录入表）'!$B$6,COLUMN(内置数据!AX$2),1)</f>
        <v>0</v>
      </c>
      <c r="BOH6" s="18">
        <f ca="1">OFFSET('表四（录入表）'!$B$6,COLUMN(内置数据!AY$2),1)</f>
        <v>0</v>
      </c>
      <c r="BOI6" s="18">
        <f ca="1">OFFSET('表四（录入表）'!$B$6,COLUMN(内置数据!AZ$2),1)</f>
        <v>0</v>
      </c>
      <c r="BOJ6" s="18">
        <f ca="1">OFFSET('表四（录入表）'!$B$6,COLUMN(内置数据!BA$2),1)</f>
        <v>0</v>
      </c>
      <c r="BOK6" s="18">
        <f ca="1">OFFSET('表四（录入表）'!$B$6,COLUMN(内置数据!BB$2),1)</f>
        <v>3906</v>
      </c>
      <c r="BOL6" s="18">
        <f ca="1">OFFSET('表四（录入表）'!$B$6,COLUMN(内置数据!BC$2),1)</f>
        <v>3100</v>
      </c>
      <c r="BOM6" s="18">
        <f ca="1">OFFSET('表四（录入表）'!$B$6,COLUMN(内置数据!BD$2),1)</f>
        <v>101000</v>
      </c>
      <c r="BON6" s="18">
        <f ca="1">OFFSET('表四（录入表）'!$B$6,COLUMN(内置数据!BE$2),1)</f>
        <v>3000</v>
      </c>
      <c r="BOO6" s="18">
        <f ca="1">OFFSET('表四（录入表）'!$B$6,COLUMN(内置数据!BF$2),1)</f>
        <v>0</v>
      </c>
      <c r="BOP6" s="18">
        <f ca="1">OFFSET('表四（录入表）'!$B$6,COLUMN(内置数据!BG$2),1)</f>
        <v>0</v>
      </c>
      <c r="BOQ6" s="18">
        <f ca="1">OFFSET('表四（录入表）'!$B$6,COLUMN(内置数据!BH$2),1)</f>
        <v>0</v>
      </c>
      <c r="BOR6" s="18">
        <f ca="1">OFFSET('表四（录入表）'!$B$6,COLUMN(内置数据!BI$2),1)</f>
        <v>120</v>
      </c>
      <c r="BOS6" s="18">
        <f ca="1">OFFSET('表四（录入表）'!$B$6,COLUMN(内置数据!BJ$2),1)</f>
        <v>300</v>
      </c>
      <c r="BOT6" s="18">
        <f ca="1">OFFSET('表四（录入表）'!$B$6,COLUMN(内置数据!BK$2),1)</f>
        <v>4200</v>
      </c>
      <c r="BOU6" s="18">
        <f ca="1">OFFSET('表四（录入表）'!$B$6,COLUMN(内置数据!BL$2),1)</f>
        <v>1121</v>
      </c>
      <c r="BOV6" s="18">
        <f ca="1">OFFSET('表四（录入表）'!$B$6,COLUMN(内置数据!BM$2),1)</f>
        <v>1800</v>
      </c>
      <c r="BOW6" s="18">
        <f ca="1">OFFSET('表四（录入表）'!$B$6,COLUMN(内置数据!BN$2),1)</f>
        <v>0</v>
      </c>
      <c r="BOX6" s="18">
        <f ca="1">OFFSET('表四（录入表）'!$B$6,COLUMN(内置数据!BO$2),1)</f>
        <v>5510</v>
      </c>
      <c r="BOY6" s="18">
        <f ca="1">OFFSET('表四（录入表）'!$B$6,COLUMN(内置数据!BP$2),1)</f>
        <v>2600</v>
      </c>
      <c r="BOZ6" s="18">
        <f ca="1">OFFSET('表四（录入表）'!$B$6,COLUMN(内置数据!BQ$2),1)</f>
        <v>0</v>
      </c>
      <c r="BPA6" s="18">
        <f ca="1">OFFSET('表四（录入表）'!$B$6,COLUMN(内置数据!BR$2),1)</f>
        <v>0</v>
      </c>
      <c r="BPB6" s="18">
        <f ca="1">OFFSET('表四（录入表）'!$B$6,COLUMN(内置数据!BS$2),1)</f>
        <v>280</v>
      </c>
      <c r="BPC6" s="18">
        <f ca="1">OFFSET('表四（录入表）'!$B$6,COLUMN(内置数据!BT$2),1)</f>
        <v>0</v>
      </c>
      <c r="BPD6" s="18">
        <f ca="1">OFFSET('表四（录入表）'!$B$6,COLUMN(内置数据!BU$2),1)</f>
        <v>50</v>
      </c>
      <c r="BPE6" s="18">
        <f ca="1">OFFSET('表四（录入表）'!$B$6,COLUMN(内置数据!BV$2),1)</f>
        <v>1328</v>
      </c>
      <c r="BPF6" s="18">
        <f ca="1">OFFSET('表四（录入表）'!$B$6,COLUMN(内置数据!BW$2),1)</f>
        <v>3860</v>
      </c>
      <c r="BPG6" s="18">
        <f ca="1">OFFSET('表四（录入表）'!$B$6,COLUMN(内置数据!BX$2),1)</f>
        <v>140</v>
      </c>
      <c r="BPH6" s="18">
        <f ca="1">OFFSET('表四（录入表）'!$B$6,COLUMN(内置数据!BY$2),1)</f>
        <v>406</v>
      </c>
      <c r="BPI6" s="18">
        <f ca="1">OFFSET('表四（录入表）'!$B$6,COLUMN(内置数据!BZ$2),1)</f>
        <v>20</v>
      </c>
      <c r="BPJ6" s="18">
        <f ca="1">OFFSET('表四（录入表）'!$B$6,COLUMN(内置数据!CA$2),1)</f>
        <v>200</v>
      </c>
      <c r="BPK6" s="18">
        <f ca="1">OFFSET('表四（录入表）'!$B$6,COLUMN(内置数据!CB$2),1)</f>
        <v>2045</v>
      </c>
      <c r="BPL6" s="18">
        <f ca="1">OFFSET('表四（录入表）'!$B$6,COLUMN(内置数据!CC$2),1)</f>
        <v>1670</v>
      </c>
      <c r="BPM6" s="18">
        <f ca="1">OFFSET('表四（录入表）'!$B$6,COLUMN(内置数据!CD$2),1)</f>
        <v>620</v>
      </c>
      <c r="BPN6" s="18">
        <f ca="1">OFFSET('表四（录入表）'!$B$6,COLUMN(内置数据!CE$2),1)</f>
        <v>30800</v>
      </c>
      <c r="BPO6" s="18">
        <f ca="1">OFFSET('表四（录入表）'!$B$6,COLUMN(内置数据!CF$2),1)</f>
        <v>20</v>
      </c>
      <c r="BPP6" s="18">
        <f ca="1">OFFSET('表四（录入表）'!$B$6,COLUMN(内置数据!CG$2),1)</f>
        <v>3100</v>
      </c>
      <c r="BPQ6" s="18">
        <f ca="1">OFFSET('表四（录入表）'!$B$6,COLUMN(内置数据!CH$2),1)</f>
        <v>5300</v>
      </c>
      <c r="BPR6" s="18">
        <f ca="1">OFFSET('表四（录入表）'!$B$6,COLUMN(内置数据!CI$2),1)</f>
        <v>900</v>
      </c>
      <c r="BPS6" s="18">
        <f ca="1">OFFSET('表四（录入表）'!$B$6,COLUMN(内置数据!CJ$2),1)</f>
        <v>3450</v>
      </c>
      <c r="BPT6" s="18">
        <f ca="1">OFFSET('表四（录入表）'!$B$6,COLUMN(内置数据!CK$2),1)</f>
        <v>1880</v>
      </c>
      <c r="BPU6" s="18">
        <f ca="1">OFFSET('表四（录入表）'!$B$6,COLUMN(内置数据!CL$2),1)</f>
        <v>0</v>
      </c>
      <c r="BPV6" s="18">
        <f ca="1">OFFSET('表四（录入表）'!$B$6,COLUMN(内置数据!CM$2),1)</f>
        <v>6847</v>
      </c>
      <c r="BPW6" s="18">
        <f ca="1">OFFSET('表四（录入表）'!$B$6,COLUMN(内置数据!CN$2),1)</f>
        <v>200</v>
      </c>
      <c r="BPX6" s="18">
        <f ca="1">OFFSET('表四（录入表）'!$B$6,COLUMN(内置数据!CO$2),1)</f>
        <v>3110</v>
      </c>
      <c r="BPY6" s="18">
        <f ca="1">OFFSET('表四（录入表）'!$B$6,COLUMN(内置数据!CP$2),1)</f>
        <v>0</v>
      </c>
      <c r="BPZ6" s="18">
        <f ca="1">OFFSET('表四（录入表）'!$B$6,COLUMN(内置数据!CQ$2),1)</f>
        <v>300</v>
      </c>
      <c r="BQA6" s="18">
        <f ca="1">OFFSET('表四（录入表）'!$B$6,COLUMN(内置数据!CR$2),1)</f>
        <v>3000</v>
      </c>
      <c r="BQB6" s="18">
        <f ca="1">OFFSET('表四（录入表）'!$B$6,COLUMN(内置数据!CS$2),1)</f>
        <v>0</v>
      </c>
      <c r="BQC6" s="18">
        <f ca="1">OFFSET('表四（录入表）'!$B$6,COLUMN(内置数据!CT$2),1)</f>
        <v>170</v>
      </c>
      <c r="BQD6" s="18">
        <f ca="1">OFFSET('表四（录入表）'!$B$6,COLUMN(内置数据!CU$2),1)</f>
        <v>50</v>
      </c>
      <c r="BQE6" s="18">
        <f ca="1">OFFSET('表四（录入表）'!$B$6,COLUMN(内置数据!CV$2),1)</f>
        <v>100</v>
      </c>
      <c r="BQF6" s="18">
        <f ca="1">OFFSET('表四（录入表）'!$B$6,COLUMN(内置数据!CW$2),1)</f>
        <v>790</v>
      </c>
      <c r="BQG6" s="18">
        <f ca="1">OFFSET('表四（录入表）'!$B$6,COLUMN(内置数据!CX$2),1)</f>
        <v>5200</v>
      </c>
      <c r="BQH6" s="18">
        <f ca="1">OFFSET('表四（录入表）'!$B$6,COLUMN(内置数据!CY$2),1)</f>
        <v>3500</v>
      </c>
      <c r="BQI6" s="18">
        <f ca="1">OFFSET('表四（录入表）'!$B$6,COLUMN(内置数据!CZ$2),1)</f>
        <v>10640</v>
      </c>
      <c r="BQJ6" s="18">
        <f ca="1">OFFSET('表四（录入表）'!$B$6,COLUMN(内置数据!DA$2),1)</f>
        <v>1600</v>
      </c>
      <c r="BQK6" s="18">
        <f ca="1">OFFSET('表四（录入表）'!$B$6,COLUMN(内置数据!DB$2),1)</f>
        <v>200</v>
      </c>
      <c r="BQL6" s="18">
        <f ca="1">OFFSET('表四（录入表）'!$B$6,COLUMN(内置数据!DC$2),1)</f>
        <v>12100</v>
      </c>
      <c r="BQM6" s="18">
        <f ca="1">OFFSET('表四（录入表）'!$B$6,COLUMN(内置数据!DD$2),1)</f>
        <v>1220</v>
      </c>
      <c r="BQN6" s="18">
        <f ca="1">OFFSET('表四（录入表）'!$B$6,COLUMN(内置数据!DE$2),1)</f>
        <v>50</v>
      </c>
      <c r="BQO6" s="18">
        <f ca="1">OFFSET('表四（录入表）'!$B$6,COLUMN(内置数据!DF$2),1)</f>
        <v>100</v>
      </c>
      <c r="BQP6" s="18">
        <f ca="1">OFFSET('表四（录入表）'!$B$6,COLUMN(内置数据!DG$2),1)</f>
        <v>400</v>
      </c>
      <c r="BQQ6" s="18">
        <f ca="1">OFFSET('表四（录入表）'!$B$6,COLUMN(内置数据!DH$2),1)</f>
        <v>0</v>
      </c>
      <c r="BQR6" s="18">
        <f ca="1">OFFSET('表四（录入表）'!$B$6,COLUMN(内置数据!DI$2),1)</f>
        <v>0</v>
      </c>
      <c r="BQS6" s="18">
        <f ca="1">OFFSET('表四（录入表）'!$B$6,COLUMN(内置数据!DJ$2),1)</f>
        <v>4588</v>
      </c>
      <c r="BQT6" s="18">
        <f ca="1">OFFSET('表四（录入表）'!$B$6,COLUMN(内置数据!DK$2),1)</f>
        <v>300</v>
      </c>
      <c r="BQU6" s="18">
        <f ca="1">OFFSET('表四（录入表）'!$B$6,COLUMN(内置数据!DL$2),1)</f>
        <v>0</v>
      </c>
      <c r="BQV6" s="18">
        <f ca="1">OFFSET('表四（录入表）'!$B$6,COLUMN(内置数据!DM$2),1)</f>
        <v>5400</v>
      </c>
      <c r="BQW6" s="18">
        <f ca="1">OFFSET('表四（录入表）'!$B$6,COLUMN(内置数据!DN$2),1)</f>
        <v>1700</v>
      </c>
      <c r="BQX6" s="18">
        <f ca="1">OFFSET('表四（录入表）'!$B$6,COLUMN(内置数据!DO$2),1)</f>
        <v>400</v>
      </c>
      <c r="BQY6" s="18">
        <f ca="1">OFFSET('表四（录入表）'!$B$6,COLUMN(内置数据!DP$2),1)</f>
        <v>0</v>
      </c>
      <c r="BQZ6" s="18">
        <f ca="1">OFFSET('表四（录入表）'!$B$6,COLUMN(内置数据!DQ$2),1)</f>
        <v>0</v>
      </c>
      <c r="BRA6" s="18">
        <f ca="1">OFFSET('表四（录入表）'!$B$6,COLUMN(内置数据!DR$2),1)</f>
        <v>0</v>
      </c>
      <c r="BRB6" s="18">
        <f ca="1">OFFSET('表四（录入表）'!$B$6,COLUMN(内置数据!DS$2),1)</f>
        <v>0</v>
      </c>
      <c r="BRC6" s="18">
        <f ca="1">OFFSET('表四（录入表）'!$B$6,COLUMN(内置数据!DT$2),1)</f>
        <v>200</v>
      </c>
      <c r="BRD6" s="18">
        <f ca="1">OFFSET('表四（录入表）'!$B$6,COLUMN(内置数据!DU$2),1)</f>
        <v>0</v>
      </c>
      <c r="BRE6" s="18">
        <f ca="1">OFFSET('表四（录入表）'!$B$6,COLUMN(内置数据!DV$2),1)</f>
        <v>0</v>
      </c>
      <c r="BRF6" s="18">
        <f ca="1">OFFSET('表四（录入表）'!$B$6,COLUMN(内置数据!DW$2),1)</f>
        <v>0</v>
      </c>
      <c r="BRG6" s="18">
        <f ca="1">OFFSET('表四（录入表）'!$B$6,COLUMN(内置数据!DX$2),1)</f>
        <v>2067</v>
      </c>
      <c r="BRH6" s="18">
        <f ca="1">OFFSET('表四（录入表）'!$B$6,COLUMN(内置数据!DY$2),1)</f>
        <v>1250</v>
      </c>
      <c r="BRI6" s="18">
        <f ca="1">OFFSET('表四（录入表）'!$B$6,COLUMN(内置数据!DZ$2),1)</f>
        <v>50</v>
      </c>
      <c r="BRJ6" s="18">
        <f ca="1">OFFSET('表四（录入表）'!$B$6,COLUMN(内置数据!EA$2),1)</f>
        <v>100</v>
      </c>
      <c r="BRK6" s="18">
        <f ca="1">OFFSET('表四（录入表）'!$B$6,COLUMN(内置数据!EB$2),1)</f>
        <v>1000</v>
      </c>
      <c r="BRL6" s="18">
        <f ca="1">OFFSET('表四（录入表）'!$B$6,COLUMN(内置数据!EC$2),1)</f>
        <v>1000</v>
      </c>
      <c r="BRM6" s="18">
        <f ca="1">OFFSET('表四（录入表）'!$B$6,COLUMN(内置数据!ED$2),1)</f>
        <v>574</v>
      </c>
      <c r="BRN6" s="18">
        <f ca="1">OFFSET('表四（录入表）'!$B$6,COLUMN(内置数据!EE$2),1)</f>
        <v>11490</v>
      </c>
      <c r="BRO6" s="18">
        <f ca="1">OFFSET('表四（录入表）'!$B$6,COLUMN(内置数据!EF$2),1)</f>
        <v>10060</v>
      </c>
      <c r="BRP6" s="18">
        <f ca="1">OFFSET('表四（录入表）'!$B$6,COLUMN(内置数据!EG$2),1)</f>
        <v>13150</v>
      </c>
      <c r="BRQ6" s="18">
        <f ca="1">OFFSET('表四（录入表）'!$B$6,COLUMN(内置数据!EH$2),1)</f>
        <v>2900</v>
      </c>
      <c r="BRR6" s="18">
        <f ca="1">OFFSET('表四（录入表）'!$B$6,COLUMN(内置数据!EI$2),1)</f>
        <v>23038</v>
      </c>
      <c r="BRS6" s="18">
        <f ca="1">OFFSET('表四（录入表）'!$B$6,COLUMN(内置数据!EJ$2),1)</f>
        <v>1050</v>
      </c>
      <c r="BRT6" s="18">
        <f ca="1">OFFSET('表四（录入表）'!$B$6,COLUMN(内置数据!EK$2),1)</f>
        <v>500</v>
      </c>
      <c r="BRU6" s="18">
        <f ca="1">OFFSET('表四（录入表）'!$B$6,COLUMN(内置数据!EL$2),1)</f>
        <v>4900</v>
      </c>
      <c r="BRV6" s="18">
        <f ca="1">OFFSET('表四（录入表）'!$B$6,COLUMN(内置数据!EM$2),1)</f>
        <v>3171</v>
      </c>
      <c r="BRW6" s="18">
        <f ca="1">OFFSET('表四（录入表）'!$B$6,COLUMN(内置数据!EN$2),1)</f>
        <v>100</v>
      </c>
      <c r="BRX6" s="18">
        <f ca="1">OFFSET('表四（录入表）'!$B$6,COLUMN(内置数据!EO$2),1)</f>
        <v>0</v>
      </c>
      <c r="BRY6" s="18">
        <f ca="1">OFFSET('表四（录入表）'!$B$6,COLUMN(内置数据!EP$2),1)</f>
        <v>0</v>
      </c>
      <c r="BRZ6" s="18">
        <f ca="1">OFFSET('表四（录入表）'!$B$6,COLUMN(内置数据!EQ$2),1)</f>
        <v>300</v>
      </c>
      <c r="BSA6" s="18">
        <f ca="1">OFFSET('表四（录入表）'!$B$6,COLUMN(内置数据!ER$2),1)</f>
        <v>0</v>
      </c>
      <c r="BSB6" s="18">
        <f ca="1">OFFSET('表四（录入表）'!$B$6,COLUMN(内置数据!ES$2),1)</f>
        <v>800</v>
      </c>
      <c r="BSC6" s="18">
        <f ca="1">OFFSET('表四（录入表）'!$B$6,COLUMN(内置数据!ET$2),1)</f>
        <v>0</v>
      </c>
      <c r="BSD6" s="18">
        <f ca="1">OFFSET('表四（录入表）'!$B$6,COLUMN(内置数据!EU$2),1)</f>
        <v>40</v>
      </c>
      <c r="BSE6" s="18">
        <f ca="1">OFFSET('表四（录入表）'!$B$6,COLUMN(内置数据!EV$2),1)</f>
        <v>0</v>
      </c>
      <c r="BSF6" s="18">
        <f ca="1">OFFSET('表四（录入表）'!$B$6,COLUMN(内置数据!EW$2),1)</f>
        <v>510</v>
      </c>
      <c r="BSG6" s="18">
        <f ca="1">OFFSET('表四（录入表）'!$B$6,COLUMN(内置数据!EX$2),1)</f>
        <v>0</v>
      </c>
      <c r="BSH6" s="18">
        <f ca="1">OFFSET('表四（录入表）'!$B$6,COLUMN(内置数据!EY$2),1)</f>
        <v>550</v>
      </c>
      <c r="BSI6" s="18">
        <f ca="1">OFFSET('表四（录入表）'!$B$6,COLUMN(内置数据!EZ$2),1)</f>
        <v>0</v>
      </c>
      <c r="BSJ6" s="18">
        <f ca="1">OFFSET('表四（录入表）'!$B$6,COLUMN(内置数据!FA$2),1)</f>
        <v>549</v>
      </c>
      <c r="BSK6" s="18">
        <f ca="1">OFFSET('表四（录入表）'!$B$6,COLUMN(内置数据!FB$2),1)</f>
        <v>0</v>
      </c>
      <c r="BSL6" s="18">
        <f ca="1">OFFSET('表四（录入表）'!$B$6,COLUMN(内置数据!FC$2),1)</f>
        <v>0</v>
      </c>
      <c r="BSM6" s="18">
        <f ca="1">OFFSET('表四（录入表）'!$B$6,COLUMN(内置数据!FD$2),1)</f>
        <v>0</v>
      </c>
      <c r="BSN6" s="18">
        <f ca="1">OFFSET('表四（录入表）'!$B$6,COLUMN(内置数据!FE$2),1)</f>
        <v>0</v>
      </c>
      <c r="BSO6" s="18">
        <f ca="1">OFFSET('表四（录入表）'!$B$6,COLUMN(内置数据!FF$2),1)</f>
        <v>26</v>
      </c>
      <c r="BSP6" s="18">
        <f ca="1">OFFSET('表四（录入表）'!$B$6,COLUMN(内置数据!FG$2),1)</f>
        <v>0</v>
      </c>
      <c r="BSQ6" s="18">
        <f ca="1">OFFSET('表四（录入表）'!$B$6,COLUMN(内置数据!FH$2),1)</f>
        <v>0</v>
      </c>
      <c r="BSR6" s="18">
        <f ca="1">OFFSET('表四（录入表）'!$B$6,COLUMN(内置数据!FI$2),1)</f>
        <v>0</v>
      </c>
      <c r="BSS6" s="18">
        <f ca="1">OFFSET('表四（录入表）'!$B$6,COLUMN(内置数据!FJ$2),1)</f>
        <v>0</v>
      </c>
      <c r="BST6" s="18">
        <f ca="1">OFFSET('表四（录入表）'!$B$6,COLUMN(内置数据!FK$2),1)</f>
        <v>0</v>
      </c>
      <c r="BSU6" s="18">
        <f ca="1">OFFSET('表四（录入表）'!$B$6,COLUMN(内置数据!FL$2),1)</f>
        <v>0</v>
      </c>
      <c r="BSV6" s="18">
        <f ca="1">OFFSET('表四（录入表）'!$B$6,COLUMN(内置数据!FM$2),1)</f>
        <v>0</v>
      </c>
      <c r="BSW6" s="18">
        <f ca="1">OFFSET('表四（录入表）'!$B$6,COLUMN(内置数据!FN$2),1)</f>
        <v>0</v>
      </c>
      <c r="BSX6" s="18">
        <f ca="1">OFFSET('表四（录入表）'!$B$6,COLUMN(内置数据!FO$2),1)</f>
        <v>0</v>
      </c>
      <c r="BSY6" s="18">
        <f ca="1">OFFSET('表四（录入表）'!$B$6,COLUMN(内置数据!FP$2),1)</f>
        <v>374</v>
      </c>
      <c r="BSZ6" s="18">
        <f ca="1">OFFSET('表四（录入表）'!$B$6,COLUMN(内置数据!FQ$2),1)</f>
        <v>0</v>
      </c>
      <c r="BTA6" s="18">
        <f ca="1">OFFSET('表四（录入表）'!$B$6,COLUMN(内置数据!FR$2),1)</f>
        <v>0</v>
      </c>
      <c r="BTB6" s="18">
        <f ca="1">OFFSET('表四（录入表）'!$B$6,COLUMN(内置数据!FS$2),1)</f>
        <v>1301</v>
      </c>
      <c r="BTC6" s="18">
        <f ca="1">OFFSET('表四（录入表）'!$B$6,COLUMN(内置数据!FT$2),1)</f>
        <v>562</v>
      </c>
      <c r="BTD6" s="18">
        <f ca="1">OFFSET('表四（录入表）'!$B$6,COLUMN(内置数据!FU$2),1)</f>
        <v>890</v>
      </c>
      <c r="BTE6" s="18">
        <f ca="1">OFFSET('表四（录入表）'!$B$6,COLUMN(内置数据!FV$2),1)</f>
        <v>42</v>
      </c>
      <c r="BTF6" s="18">
        <f ca="1">OFFSET('表四（录入表）'!$B$6,COLUMN(内置数据!FW$2),1)</f>
        <v>0</v>
      </c>
      <c r="BTG6" s="18">
        <f ca="1">OFFSET('表四（录入表）'!$B$6,COLUMN(内置数据!FX$2),1)</f>
        <v>0</v>
      </c>
      <c r="BTH6" s="18">
        <f ca="1">OFFSET('表四（录入表）'!$B$6,COLUMN(内置数据!FY$2),1)</f>
        <v>0</v>
      </c>
      <c r="BTI6" s="18">
        <f ca="1">OFFSET('表四（录入表）'!$B$6,COLUMN(内置数据!FZ$2),1)</f>
        <v>90</v>
      </c>
      <c r="BTJ6" s="18">
        <f ca="1">OFFSET('表四（录入表）'!$B$6,COLUMN(内置数据!GA$2),1)</f>
        <v>380</v>
      </c>
      <c r="BTK6" s="18">
        <f ca="1">OFFSET('表四（录入表）'!$B$6,COLUMN(内置数据!GB$2),1)</f>
        <v>0</v>
      </c>
      <c r="BTL6" s="18">
        <f ca="1">OFFSET('表四（录入表）'!$B$6,COLUMN(内置数据!GC$2),1)</f>
        <v>0</v>
      </c>
      <c r="BTM6" s="18">
        <f ca="1">OFFSET('表四（录入表）'!$B$6,COLUMN(内置数据!GD$2),1)</f>
        <v>1000</v>
      </c>
      <c r="BTN6" s="18">
        <f ca="1">OFFSET('表四（录入表）'!$B$6,COLUMN(内置数据!GE$2),1)</f>
        <v>330</v>
      </c>
      <c r="BTO6" s="18">
        <f ca="1">OFFSET('表四（录入表）'!$B$6,COLUMN(内置数据!GF$2),1)</f>
        <v>156</v>
      </c>
      <c r="BTP6" s="18">
        <f ca="1">OFFSET('表四（录入表）'!$B$6,COLUMN(内置数据!GG$2),1)</f>
        <v>3505</v>
      </c>
      <c r="BTQ6" s="18">
        <f ca="1">OFFSET('表四（录入表）'!$B$6,COLUMN(内置数据!GH$2),1)</f>
        <v>0</v>
      </c>
      <c r="BTR6" s="18">
        <f ca="1">OFFSET('表四（录入表）'!$B$6,COLUMN(内置数据!GI$2),1)</f>
        <v>0</v>
      </c>
      <c r="BTS6" s="18">
        <f ca="1">OFFSET('表四（录入表）'!$B$6,COLUMN(内置数据!GJ$2),1)</f>
        <v>5067</v>
      </c>
      <c r="BTT6" s="18">
        <f ca="1">OFFSET('表四（录入表）'!$B$6,COLUMN(内置数据!GK$2),1)</f>
        <v>0</v>
      </c>
      <c r="BTU6" s="19"/>
      <c r="BTV6" s="19"/>
      <c r="BTW6" s="18">
        <f ca="1">OFFSET('表四（录入表）'!$B$6,COLUMN(内置数据!GN$2),1)</f>
        <v>5354</v>
      </c>
      <c r="BTX6" s="18">
        <f ca="1">OFFSET('表四（录入表）'!$B$6,COLUMN(内置数据!GO$2),1)</f>
        <v>0</v>
      </c>
      <c r="BTY6" s="18">
        <f ca="1">OFFSET('表四（录入表）'!$B$6,COLUMN(内置数据!GP$2),1)</f>
        <v>49</v>
      </c>
      <c r="BTZ6" s="18">
        <f ca="1">OFFSET('表四（录入表）'!$B$6,COLUMN(内置数据!GQ$2),1)</f>
        <v>5634</v>
      </c>
      <c r="BUA6" s="18">
        <f ca="1">OFFSET('表四（录入表）'!$B$6,COLUMN(内置数据!GR$2),1)</f>
        <v>112841</v>
      </c>
      <c r="BUB6" s="18">
        <f ca="1">OFFSET('表四（录入表）'!$B$6,COLUMN(内置数据!GS$2),1)</f>
        <v>11568</v>
      </c>
      <c r="BUC6" s="18">
        <f ca="1">OFFSET('表四（录入表）'!$B$6,COLUMN(内置数据!GT$2),1)</f>
        <v>6671</v>
      </c>
      <c r="BUD6" s="18">
        <f ca="1">OFFSET('表四（录入表）'!$B$6,COLUMN(内置数据!GU$2),1)</f>
        <v>61517</v>
      </c>
      <c r="BUE6" s="18">
        <f ca="1">OFFSET('表四（录入表）'!$B$6,COLUMN(内置数据!GV$2),1)</f>
        <v>40388</v>
      </c>
      <c r="BUF6" s="18">
        <f ca="1">OFFSET('表四（录入表）'!$B$6,COLUMN(内置数据!GW$2),1)</f>
        <v>10067</v>
      </c>
      <c r="BUG6" s="18">
        <f ca="1">OFFSET('表四（录入表）'!$B$6,COLUMN(内置数据!GX$2),1)</f>
        <v>3974</v>
      </c>
      <c r="BUH6" s="18">
        <f ca="1">OFFSET('表四（录入表）'!$B$6,COLUMN(内置数据!GY$2),1)</f>
        <v>67088</v>
      </c>
      <c r="BUI6" s="18">
        <f ca="1">OFFSET('表四（录入表）'!$B$6,COLUMN(内置数据!GZ$2),1)</f>
        <v>3571</v>
      </c>
      <c r="BUJ6" s="18">
        <f ca="1">OFFSET('表四（录入表）'!$B$6,COLUMN(内置数据!HA$2),1)</f>
        <v>1350</v>
      </c>
      <c r="BUK6" s="18">
        <f ca="1">OFFSET('表四（录入表）'!$B$6,COLUMN(内置数据!HB$2),1)</f>
        <v>1099</v>
      </c>
      <c r="BUL6" s="18">
        <f ca="1">OFFSET('表四（录入表）'!$B$6,COLUMN(内置数据!HC$2),1)</f>
        <v>26</v>
      </c>
      <c r="BUM6" s="18">
        <f ca="1">OFFSET('表四（录入表）'!$B$6,COLUMN(内置数据!HD$2),1)</f>
        <v>0</v>
      </c>
      <c r="BUN6" s="18">
        <f ca="1">OFFSET('表四（录入表）'!$B$6,COLUMN(内置数据!HE$2),1)</f>
        <v>374</v>
      </c>
      <c r="BUO6" s="18">
        <f ca="1">OFFSET('表四（录入表）'!$B$6,COLUMN(内置数据!HF$2),1)</f>
        <v>2753</v>
      </c>
      <c r="BUP6" s="18">
        <f ca="1">OFFSET('表四（录入表）'!$B$6,COLUMN(内置数据!HG$2),1)</f>
        <v>42</v>
      </c>
      <c r="BUQ6" s="18">
        <f ca="1">OFFSET('表四（录入表）'!$B$6,COLUMN(内置数据!HH$2),1)</f>
        <v>1956</v>
      </c>
      <c r="BUR6" s="18">
        <f ca="1">OFFSET('表四（录入表）'!$B$6,COLUMN(内置数据!HI$2),1)</f>
        <v>3505</v>
      </c>
      <c r="BUS6" s="18">
        <f ca="1">OFFSET('表四（录入表）'!$B$6,COLUMN(内置数据!HJ$2),1)</f>
        <v>0</v>
      </c>
      <c r="BUT6" s="18">
        <f ca="1">OFFSET('表四（录入表）'!$B$6,COLUMN(内置数据!HK$2),1)</f>
        <v>5067</v>
      </c>
      <c r="BUU6" s="18">
        <f ca="1">OFFSET('表四（录入表）'!$B$6,COLUMN(内置数据!HL$2),1)</f>
        <v>0</v>
      </c>
      <c r="BUV6" s="19"/>
      <c r="BUW6" s="18">
        <f ca="1">OFFSET('表四（录入表）'!$B$6,COLUMN(内置数据!HN$2),1)</f>
        <v>344894</v>
      </c>
      <c r="BUX6" s="19"/>
      <c r="BUY6" s="18">
        <f ca="1">OFFSET('表四（录入表）'!$B$6,COLUMN(内置数据!A$2),2)</f>
        <v>265</v>
      </c>
      <c r="BUZ6" s="18">
        <f ca="1">OFFSET('表四（录入表）'!$B$6,COLUMN(内置数据!B$2),2)</f>
        <v>103</v>
      </c>
      <c r="BVA6" s="18">
        <f ca="1">OFFSET('表四（录入表）'!$B$6,COLUMN(内置数据!C$2),2)</f>
        <v>940</v>
      </c>
      <c r="BVB6" s="18">
        <f ca="1">OFFSET('表四（录入表）'!$B$6,COLUMN(内置数据!D$2),2)</f>
        <v>70</v>
      </c>
      <c r="BVC6" s="18">
        <f ca="1">OFFSET('表四（录入表）'!$B$6,COLUMN(内置数据!E$2),2)</f>
        <v>190</v>
      </c>
      <c r="BVD6" s="18">
        <f ca="1">OFFSET('表四（录入表）'!$B$6,COLUMN(内置数据!F$2),2)</f>
        <v>290</v>
      </c>
      <c r="BVE6" s="18">
        <f ca="1">OFFSET('表四（录入表）'!$B$6,COLUMN(内置数据!G$2),2)</f>
        <v>160</v>
      </c>
      <c r="BVF6" s="18">
        <f ca="1">OFFSET('表四（录入表）'!$B$6,COLUMN(内置数据!H$2),2)</f>
        <v>158</v>
      </c>
      <c r="BVG6" s="18">
        <f ca="1">OFFSET('表四（录入表）'!$B$6,COLUMN(内置数据!I$2),2)</f>
        <v>0</v>
      </c>
      <c r="BVH6" s="18">
        <f ca="1">OFFSET('表四（录入表）'!$B$6,COLUMN(内置数据!J$2),2)</f>
        <v>306</v>
      </c>
      <c r="BVI6" s="18">
        <f ca="1">OFFSET('表四（录入表）'!$B$6,COLUMN(内置数据!K$2),2)</f>
        <v>370</v>
      </c>
      <c r="BVJ6" s="18">
        <f ca="1">OFFSET('表四（录入表）'!$B$6,COLUMN(内置数据!L$2),2)</f>
        <v>20</v>
      </c>
      <c r="BVK6" s="18">
        <f ca="1">OFFSET('表四（录入表）'!$B$6,COLUMN(内置数据!M$2),2)</f>
        <v>0</v>
      </c>
      <c r="BVL6" s="18">
        <f ca="1">OFFSET('表四（录入表）'!$B$6,COLUMN(内置数据!N$2),2)</f>
        <v>0</v>
      </c>
      <c r="BVM6" s="18">
        <f ca="1">OFFSET('表四（录入表）'!$B$6,COLUMN(内置数据!O$2),2)</f>
        <v>30</v>
      </c>
      <c r="BVN6" s="18">
        <f ca="1">OFFSET('表四（录入表）'!$B$6,COLUMN(内置数据!P$2),2)</f>
        <v>29</v>
      </c>
      <c r="BVO6" s="18">
        <f ca="1">OFFSET('表四（录入表）'!$B$6,COLUMN(内置数据!Q$2),2)</f>
        <v>114</v>
      </c>
      <c r="BVP6" s="18">
        <f ca="1">OFFSET('表四（录入表）'!$B$6,COLUMN(内置数据!R$2),2)</f>
        <v>430</v>
      </c>
      <c r="BVQ6" s="18">
        <f ca="1">OFFSET('表四（录入表）'!$B$6,COLUMN(内置数据!S$2),2)</f>
        <v>275</v>
      </c>
      <c r="BVR6" s="18">
        <f ca="1">OFFSET('表四（录入表）'!$B$6,COLUMN(内置数据!T$2),2)</f>
        <v>144</v>
      </c>
      <c r="BVS6" s="18">
        <f ca="1">OFFSET('表四（录入表）'!$B$6,COLUMN(内置数据!U$2),2)</f>
        <v>183</v>
      </c>
      <c r="BVT6" s="18">
        <f ca="1">OFFSET('表四（录入表）'!$B$6,COLUMN(内置数据!V$2),2)</f>
        <v>0</v>
      </c>
      <c r="BVU6" s="18">
        <f ca="1">OFFSET('表四（录入表）'!$B$6,COLUMN(内置数据!W$2),2)</f>
        <v>200</v>
      </c>
      <c r="BVV6" s="18">
        <f ca="1">OFFSET('表四（录入表）'!$B$6,COLUMN(内置数据!X$2),2)</f>
        <v>0</v>
      </c>
      <c r="BVW6" s="18">
        <f ca="1">OFFSET('表四（录入表）'!$B$6,COLUMN(内置数据!Y$2),2)</f>
        <v>140</v>
      </c>
      <c r="BVX6" s="18">
        <f ca="1">OFFSET('表四（录入表）'!$B$6,COLUMN(内置数据!Z$2),2)</f>
        <v>150</v>
      </c>
      <c r="BVY6" s="18">
        <f ca="1">OFFSET('表四（录入表）'!$B$6,COLUMN(内置数据!AA$2),2)</f>
        <v>130</v>
      </c>
      <c r="BVZ6" s="18">
        <f ca="1">OFFSET('表四（录入表）'!$B$6,COLUMN(内置数据!AB$2),2)</f>
        <v>0</v>
      </c>
      <c r="BWA6" s="18">
        <f ca="1">OFFSET('表四（录入表）'!$B$6,COLUMN(内置数据!AC$2),2)</f>
        <v>656</v>
      </c>
      <c r="BWB6" s="18">
        <f ca="1">OFFSET('表四（录入表）'!$B$6,COLUMN(内置数据!AD$2),2)</f>
        <v>0</v>
      </c>
      <c r="BWC6" s="18">
        <f ca="1">OFFSET('表四（录入表）'!$B$6,COLUMN(内置数据!AE$2),2)</f>
        <v>0</v>
      </c>
      <c r="BWD6" s="18">
        <f ca="1">OFFSET('表四（录入表）'!$B$6,COLUMN(内置数据!AF$2),2)</f>
        <v>0</v>
      </c>
      <c r="BWE6" s="18">
        <f ca="1">OFFSET('表四（录入表）'!$B$6,COLUMN(内置数据!AG$2),2)</f>
        <v>0</v>
      </c>
      <c r="BWF6" s="18">
        <f ca="1">OFFSET('表四（录入表）'!$B$6,COLUMN(内置数据!AH$2),2)</f>
        <v>0</v>
      </c>
      <c r="BWG6" s="18">
        <f ca="1">OFFSET('表四（录入表）'!$B$6,COLUMN(内置数据!AI$2),2)</f>
        <v>0</v>
      </c>
      <c r="BWH6" s="18">
        <f ca="1">OFFSET('表四（录入表）'!$B$6,COLUMN(内置数据!AJ$2),2)</f>
        <v>0</v>
      </c>
      <c r="BWI6" s="18">
        <f ca="1">OFFSET('表四（录入表）'!$B$6,COLUMN(内置数据!AK$2),2)</f>
        <v>0</v>
      </c>
      <c r="BWJ6" s="18">
        <f ca="1">OFFSET('表四（录入表）'!$B$6,COLUMN(内置数据!AL$2),2)</f>
        <v>0</v>
      </c>
      <c r="BWK6" s="18">
        <f ca="1">OFFSET('表四（录入表）'!$B$6,COLUMN(内置数据!AM$2),2)</f>
        <v>0</v>
      </c>
      <c r="BWL6" s="18">
        <f ca="1">OFFSET('表四（录入表）'!$B$6,COLUMN(内置数据!AN$2),2)</f>
        <v>0</v>
      </c>
      <c r="BWM6" s="18">
        <f ca="1">OFFSET('表四（录入表）'!$B$6,COLUMN(内置数据!AO$2),2)</f>
        <v>0</v>
      </c>
      <c r="BWN6" s="18">
        <f ca="1">OFFSET('表四（录入表）'!$B$6,COLUMN(内置数据!AP$2),2)</f>
        <v>49</v>
      </c>
      <c r="BWO6" s="18">
        <f ca="1">OFFSET('表四（录入表）'!$B$6,COLUMN(内置数据!AQ$2),2)</f>
        <v>0</v>
      </c>
      <c r="BWP6" s="18">
        <f ca="1">OFFSET('表四（录入表）'!$B$6,COLUMN(内置数据!AR$2),2)</f>
        <v>0</v>
      </c>
      <c r="BWQ6" s="18">
        <f ca="1">OFFSET('表四（录入表）'!$B$6,COLUMN(内置数据!AS$2),2)</f>
        <v>400</v>
      </c>
      <c r="BWR6" s="18">
        <f ca="1">OFFSET('表四（录入表）'!$B$6,COLUMN(内置数据!AT$2),2)</f>
        <v>0</v>
      </c>
      <c r="BWS6" s="18">
        <f ca="1">OFFSET('表四（录入表）'!$B$6,COLUMN(内置数据!AU$2),2)</f>
        <v>70</v>
      </c>
      <c r="BWT6" s="18">
        <f ca="1">OFFSET('表四（录入表）'!$B$6,COLUMN(内置数据!AV$2),2)</f>
        <v>78</v>
      </c>
      <c r="BWU6" s="18">
        <f ca="1">OFFSET('表四（录入表）'!$B$6,COLUMN(内置数据!AW$2),2)</f>
        <v>1180</v>
      </c>
      <c r="BWV6" s="18">
        <f ca="1">OFFSET('表四（录入表）'!$B$6,COLUMN(内置数据!AX$2),2)</f>
        <v>0</v>
      </c>
      <c r="BWW6" s="18">
        <f ca="1">OFFSET('表四（录入表）'!$B$6,COLUMN(内置数据!AY$2),2)</f>
        <v>0</v>
      </c>
      <c r="BWX6" s="18">
        <f ca="1">OFFSET('表四（录入表）'!$B$6,COLUMN(内置数据!AZ$2),2)</f>
        <v>0</v>
      </c>
      <c r="BWY6" s="18">
        <f ca="1">OFFSET('表四（录入表）'!$B$6,COLUMN(内置数据!BA$2),2)</f>
        <v>0</v>
      </c>
      <c r="BWZ6" s="18">
        <f ca="1">OFFSET('表四（录入表）'!$B$6,COLUMN(内置数据!BB$2),2)</f>
        <v>3906</v>
      </c>
      <c r="BXA6" s="18">
        <f ca="1">OFFSET('表四（录入表）'!$B$6,COLUMN(内置数据!BC$2),2)</f>
        <v>3100</v>
      </c>
      <c r="BXB6" s="18">
        <f ca="1">OFFSET('表四（录入表）'!$B$6,COLUMN(内置数据!BD$2),2)</f>
        <v>71000</v>
      </c>
      <c r="BXC6" s="18">
        <f ca="1">OFFSET('表四（录入表）'!$B$6,COLUMN(内置数据!BE$2),2)</f>
        <v>3000</v>
      </c>
      <c r="BXD6" s="18">
        <f ca="1">OFFSET('表四（录入表）'!$B$6,COLUMN(内置数据!BF$2),2)</f>
        <v>0</v>
      </c>
      <c r="BXE6" s="18">
        <f ca="1">OFFSET('表四（录入表）'!$B$6,COLUMN(内置数据!BG$2),2)</f>
        <v>0</v>
      </c>
      <c r="BXF6" s="18">
        <f ca="1">OFFSET('表四（录入表）'!$B$6,COLUMN(内置数据!BH$2),2)</f>
        <v>0</v>
      </c>
      <c r="BXG6" s="18">
        <f ca="1">OFFSET('表四（录入表）'!$B$6,COLUMN(内置数据!BI$2),2)</f>
        <v>120</v>
      </c>
      <c r="BXH6" s="18">
        <f ca="1">OFFSET('表四（录入表）'!$B$6,COLUMN(内置数据!BJ$2),2)</f>
        <v>300</v>
      </c>
      <c r="BXI6" s="18">
        <f ca="1">OFFSET('表四（录入表）'!$B$6,COLUMN(内置数据!BK$2),2)</f>
        <v>4200</v>
      </c>
      <c r="BXJ6" s="18">
        <f ca="1">OFFSET('表四（录入表）'!$B$6,COLUMN(内置数据!BL$2),2)</f>
        <v>1121</v>
      </c>
      <c r="BXK6" s="18">
        <f ca="1">OFFSET('表四（录入表）'!$B$6,COLUMN(内置数据!BM$2),2)</f>
        <v>1800</v>
      </c>
      <c r="BXL6" s="18">
        <f ca="1">OFFSET('表四（录入表）'!$B$6,COLUMN(内置数据!BN$2),2)</f>
        <v>0</v>
      </c>
      <c r="BXM6" s="18">
        <f ca="1">OFFSET('表四（录入表）'!$B$6,COLUMN(内置数据!BO$2),2)</f>
        <v>5510</v>
      </c>
      <c r="BXN6" s="18">
        <f ca="1">OFFSET('表四（录入表）'!$B$6,COLUMN(内置数据!BP$2),2)</f>
        <v>2600</v>
      </c>
      <c r="BXO6" s="18">
        <f ca="1">OFFSET('表四（录入表）'!$B$6,COLUMN(内置数据!BQ$2),2)</f>
        <v>0</v>
      </c>
      <c r="BXP6" s="18">
        <f ca="1">OFFSET('表四（录入表）'!$B$6,COLUMN(内置数据!BR$2),2)</f>
        <v>0</v>
      </c>
      <c r="BXQ6" s="18">
        <f ca="1">OFFSET('表四（录入表）'!$B$6,COLUMN(内置数据!BS$2),2)</f>
        <v>280</v>
      </c>
      <c r="BXR6" s="18">
        <f ca="1">OFFSET('表四（录入表）'!$B$6,COLUMN(内置数据!BT$2),2)</f>
        <v>0</v>
      </c>
      <c r="BXS6" s="18">
        <f ca="1">OFFSET('表四（录入表）'!$B$6,COLUMN(内置数据!BU$2),2)</f>
        <v>50</v>
      </c>
      <c r="BXT6" s="18">
        <f ca="1">OFFSET('表四（录入表）'!$B$6,COLUMN(内置数据!BV$2),2)</f>
        <v>1328</v>
      </c>
      <c r="BXU6" s="18">
        <f ca="1">OFFSET('表四（录入表）'!$B$6,COLUMN(内置数据!BW$2),2)</f>
        <v>3860</v>
      </c>
      <c r="BXV6" s="18">
        <f ca="1">OFFSET('表四（录入表）'!$B$6,COLUMN(内置数据!BX$2),2)</f>
        <v>140</v>
      </c>
      <c r="BXW6" s="18">
        <f ca="1">OFFSET('表四（录入表）'!$B$6,COLUMN(内置数据!BY$2),2)</f>
        <v>406</v>
      </c>
      <c r="BXX6" s="18">
        <f ca="1">OFFSET('表四（录入表）'!$B$6,COLUMN(内置数据!BZ$2),2)</f>
        <v>20</v>
      </c>
      <c r="BXY6" s="18">
        <f ca="1">OFFSET('表四（录入表）'!$B$6,COLUMN(内置数据!CA$2),2)</f>
        <v>200</v>
      </c>
      <c r="BXZ6" s="18">
        <f ca="1">OFFSET('表四（录入表）'!$B$6,COLUMN(内置数据!CB$2),2)</f>
        <v>2045</v>
      </c>
      <c r="BYA6" s="18">
        <f ca="1">OFFSET('表四（录入表）'!$B$6,COLUMN(内置数据!CC$2),2)</f>
        <v>1670</v>
      </c>
      <c r="BYB6" s="18">
        <f ca="1">OFFSET('表四（录入表）'!$B$6,COLUMN(内置数据!CD$2),2)</f>
        <v>620</v>
      </c>
      <c r="BYC6" s="18">
        <f ca="1">OFFSET('表四（录入表）'!$B$6,COLUMN(内置数据!CE$2),2)</f>
        <v>30800</v>
      </c>
      <c r="BYD6" s="18">
        <f ca="1">OFFSET('表四（录入表）'!$B$6,COLUMN(内置数据!CF$2),2)</f>
        <v>20</v>
      </c>
      <c r="BYE6" s="18">
        <f ca="1">OFFSET('表四（录入表）'!$B$6,COLUMN(内置数据!CG$2),2)</f>
        <v>3100</v>
      </c>
      <c r="BYF6" s="18">
        <f ca="1">OFFSET('表四（录入表）'!$B$6,COLUMN(内置数据!CH$2),2)</f>
        <v>5300</v>
      </c>
      <c r="BYG6" s="18">
        <f ca="1">OFFSET('表四（录入表）'!$B$6,COLUMN(内置数据!CI$2),2)</f>
        <v>900</v>
      </c>
      <c r="BYH6" s="18">
        <f ca="1">OFFSET('表四（录入表）'!$B$6,COLUMN(内置数据!CJ$2),2)</f>
        <v>3450</v>
      </c>
      <c r="BYI6" s="18">
        <f ca="1">OFFSET('表四（录入表）'!$B$6,COLUMN(内置数据!CK$2),2)</f>
        <v>1880</v>
      </c>
      <c r="BYJ6" s="18">
        <f ca="1">OFFSET('表四（录入表）'!$B$6,COLUMN(内置数据!CL$2),2)</f>
        <v>0</v>
      </c>
      <c r="BYK6" s="18">
        <f ca="1">OFFSET('表四（录入表）'!$B$6,COLUMN(内置数据!CM$2),2)</f>
        <v>2847</v>
      </c>
      <c r="BYL6" s="18">
        <f ca="1">OFFSET('表四（录入表）'!$B$6,COLUMN(内置数据!CN$2),2)</f>
        <v>200</v>
      </c>
      <c r="BYM6" s="18">
        <f ca="1">OFFSET('表四（录入表）'!$B$6,COLUMN(内置数据!CO$2),2)</f>
        <v>3110</v>
      </c>
      <c r="BYN6" s="18">
        <f ca="1">OFFSET('表四（录入表）'!$B$6,COLUMN(内置数据!CP$2),2)</f>
        <v>0</v>
      </c>
      <c r="BYO6" s="18">
        <f ca="1">OFFSET('表四（录入表）'!$B$6,COLUMN(内置数据!CQ$2),2)</f>
        <v>300</v>
      </c>
      <c r="BYP6" s="18">
        <f ca="1">OFFSET('表四（录入表）'!$B$6,COLUMN(内置数据!CR$2),2)</f>
        <v>0</v>
      </c>
      <c r="BYQ6" s="18">
        <f ca="1">OFFSET('表四（录入表）'!$B$6,COLUMN(内置数据!CS$2),2)</f>
        <v>0</v>
      </c>
      <c r="BYR6" s="18">
        <f ca="1">OFFSET('表四（录入表）'!$B$6,COLUMN(内置数据!CT$2),2)</f>
        <v>170</v>
      </c>
      <c r="BYS6" s="18">
        <f ca="1">OFFSET('表四（录入表）'!$B$6,COLUMN(内置数据!CU$2),2)</f>
        <v>50</v>
      </c>
      <c r="BYT6" s="18">
        <f ca="1">OFFSET('表四（录入表）'!$B$6,COLUMN(内置数据!CV$2),2)</f>
        <v>100</v>
      </c>
      <c r="BYU6" s="18">
        <f ca="1">OFFSET('表四（录入表）'!$B$6,COLUMN(内置数据!CW$2),2)</f>
        <v>790</v>
      </c>
      <c r="BYV6" s="18">
        <f ca="1">OFFSET('表四（录入表）'!$B$6,COLUMN(内置数据!CX$2),2)</f>
        <v>5200</v>
      </c>
      <c r="BYW6" s="18">
        <f ca="1">OFFSET('表四（录入表）'!$B$6,COLUMN(内置数据!CY$2),2)</f>
        <v>3500</v>
      </c>
      <c r="BYX6" s="18">
        <f ca="1">OFFSET('表四（录入表）'!$B$6,COLUMN(内置数据!CZ$2),2)</f>
        <v>10511</v>
      </c>
      <c r="BYY6" s="18">
        <f ca="1">OFFSET('表四（录入表）'!$B$6,COLUMN(内置数据!DA$2),2)</f>
        <v>1600</v>
      </c>
      <c r="BYZ6" s="18">
        <f ca="1">OFFSET('表四（录入表）'!$B$6,COLUMN(内置数据!DB$2),2)</f>
        <v>200</v>
      </c>
      <c r="BZA6" s="18">
        <f ca="1">OFFSET('表四（录入表）'!$B$6,COLUMN(内置数据!DC$2),2)</f>
        <v>5100</v>
      </c>
      <c r="BZB6" s="18">
        <f ca="1">OFFSET('表四（录入表）'!$B$6,COLUMN(内置数据!DD$2),2)</f>
        <v>1220</v>
      </c>
      <c r="BZC6" s="18">
        <f ca="1">OFFSET('表四（录入表）'!$B$6,COLUMN(内置数据!DE$2),2)</f>
        <v>50</v>
      </c>
      <c r="BZD6" s="18">
        <f ca="1">OFFSET('表四（录入表）'!$B$6,COLUMN(内置数据!DF$2),2)</f>
        <v>100</v>
      </c>
      <c r="BZE6" s="18">
        <f ca="1">OFFSET('表四（录入表）'!$B$6,COLUMN(内置数据!DG$2),2)</f>
        <v>400</v>
      </c>
      <c r="BZF6" s="18">
        <f ca="1">OFFSET('表四（录入表）'!$B$6,COLUMN(内置数据!DH$2),2)</f>
        <v>0</v>
      </c>
      <c r="BZG6" s="18">
        <f ca="1">OFFSET('表四（录入表）'!$B$6,COLUMN(内置数据!DI$2),2)</f>
        <v>0</v>
      </c>
      <c r="BZH6" s="18">
        <f ca="1">OFFSET('表四（录入表）'!$B$6,COLUMN(内置数据!DJ$2),2)</f>
        <v>4588</v>
      </c>
      <c r="BZI6" s="18">
        <f ca="1">OFFSET('表四（录入表）'!$B$6,COLUMN(内置数据!DK$2),2)</f>
        <v>300</v>
      </c>
      <c r="BZJ6" s="18">
        <f ca="1">OFFSET('表四（录入表）'!$B$6,COLUMN(内置数据!DL$2),2)</f>
        <v>0</v>
      </c>
      <c r="BZK6" s="18">
        <f ca="1">OFFSET('表四（录入表）'!$B$6,COLUMN(内置数据!DM$2),2)</f>
        <v>5400</v>
      </c>
      <c r="BZL6" s="18">
        <f ca="1">OFFSET('表四（录入表）'!$B$6,COLUMN(内置数据!DN$2),2)</f>
        <v>1700</v>
      </c>
      <c r="BZM6" s="18">
        <f ca="1">OFFSET('表四（录入表）'!$B$6,COLUMN(内置数据!DO$2),2)</f>
        <v>400</v>
      </c>
      <c r="BZN6" s="18">
        <f ca="1">OFFSET('表四（录入表）'!$B$6,COLUMN(内置数据!DP$2),2)</f>
        <v>0</v>
      </c>
      <c r="BZO6" s="18">
        <f ca="1">OFFSET('表四（录入表）'!$B$6,COLUMN(内置数据!DQ$2),2)</f>
        <v>0</v>
      </c>
      <c r="BZP6" s="18">
        <f ca="1">OFFSET('表四（录入表）'!$B$6,COLUMN(内置数据!DR$2),2)</f>
        <v>0</v>
      </c>
      <c r="BZQ6" s="18">
        <f ca="1">OFFSET('表四（录入表）'!$B$6,COLUMN(内置数据!DS$2),2)</f>
        <v>0</v>
      </c>
      <c r="BZR6" s="18">
        <f ca="1">OFFSET('表四（录入表）'!$B$6,COLUMN(内置数据!DT$2),2)</f>
        <v>200</v>
      </c>
      <c r="BZS6" s="18">
        <f ca="1">OFFSET('表四（录入表）'!$B$6,COLUMN(内置数据!DU$2),2)</f>
        <v>0</v>
      </c>
      <c r="BZT6" s="18">
        <f ca="1">OFFSET('表四（录入表）'!$B$6,COLUMN(内置数据!DV$2),2)</f>
        <v>0</v>
      </c>
      <c r="BZU6" s="18">
        <f ca="1">OFFSET('表四（录入表）'!$B$6,COLUMN(内置数据!DW$2),2)</f>
        <v>0</v>
      </c>
      <c r="BZV6" s="18">
        <f ca="1">OFFSET('表四（录入表）'!$B$6,COLUMN(内置数据!DX$2),2)</f>
        <v>2067</v>
      </c>
      <c r="BZW6" s="18">
        <f ca="1">OFFSET('表四（录入表）'!$B$6,COLUMN(内置数据!DY$2),2)</f>
        <v>1250</v>
      </c>
      <c r="BZX6" s="18">
        <f ca="1">OFFSET('表四（录入表）'!$B$6,COLUMN(内置数据!DZ$2),2)</f>
        <v>50</v>
      </c>
      <c r="BZY6" s="18">
        <f ca="1">OFFSET('表四（录入表）'!$B$6,COLUMN(内置数据!EA$2),2)</f>
        <v>100</v>
      </c>
      <c r="BZZ6" s="18">
        <f ca="1">OFFSET('表四（录入表）'!$B$6,COLUMN(内置数据!EB$2),2)</f>
        <v>1000</v>
      </c>
      <c r="CAA6" s="18">
        <f ca="1">OFFSET('表四（录入表）'!$B$6,COLUMN(内置数据!EC$2),2)</f>
        <v>1000</v>
      </c>
      <c r="CAB6" s="18">
        <f ca="1">OFFSET('表四（录入表）'!$B$6,COLUMN(内置数据!ED$2),2)</f>
        <v>574</v>
      </c>
      <c r="CAC6" s="18">
        <f ca="1">OFFSET('表四（录入表）'!$B$6,COLUMN(内置数据!EE$2),2)</f>
        <v>11490</v>
      </c>
      <c r="CAD6" s="18">
        <f ca="1">OFFSET('表四（录入表）'!$B$6,COLUMN(内置数据!EF$2),2)</f>
        <v>10060</v>
      </c>
      <c r="CAE6" s="18">
        <f ca="1">OFFSET('表四（录入表）'!$B$6,COLUMN(内置数据!EG$2),2)</f>
        <v>9450</v>
      </c>
      <c r="CAF6" s="18">
        <f ca="1">OFFSET('表四（录入表）'!$B$6,COLUMN(内置数据!EH$2),2)</f>
        <v>2900</v>
      </c>
      <c r="CAG6" s="18">
        <f ca="1">OFFSET('表四（录入表）'!$B$6,COLUMN(内置数据!EI$2),2)</f>
        <v>11574</v>
      </c>
      <c r="CAH6" s="18">
        <f ca="1">OFFSET('表四（录入表）'!$B$6,COLUMN(内置数据!EJ$2),2)</f>
        <v>773</v>
      </c>
      <c r="CAI6" s="18">
        <f ca="1">OFFSET('表四（录入表）'!$B$6,COLUMN(内置数据!EK$2),2)</f>
        <v>500</v>
      </c>
      <c r="CAJ6" s="18">
        <f ca="1">OFFSET('表四（录入表）'!$B$6,COLUMN(内置数据!EL$2),2)</f>
        <v>4900</v>
      </c>
      <c r="CAK6" s="18">
        <f ca="1">OFFSET('表四（录入表）'!$B$6,COLUMN(内置数据!EM$2),2)</f>
        <v>3171</v>
      </c>
      <c r="CAL6" s="18">
        <f ca="1">OFFSET('表四（录入表）'!$B$6,COLUMN(内置数据!EN$2),2)</f>
        <v>100</v>
      </c>
      <c r="CAM6" s="18">
        <f ca="1">OFFSET('表四（录入表）'!$B$6,COLUMN(内置数据!EO$2),2)</f>
        <v>0</v>
      </c>
      <c r="CAN6" s="18">
        <f ca="1">OFFSET('表四（录入表）'!$B$6,COLUMN(内置数据!EP$2),2)</f>
        <v>0</v>
      </c>
      <c r="CAO6" s="18">
        <f ca="1">OFFSET('表四（录入表）'!$B$6,COLUMN(内置数据!EQ$2),2)</f>
        <v>300</v>
      </c>
      <c r="CAP6" s="18">
        <f ca="1">OFFSET('表四（录入表）'!$B$6,COLUMN(内置数据!ER$2),2)</f>
        <v>0</v>
      </c>
      <c r="CAQ6" s="18">
        <f ca="1">OFFSET('表四（录入表）'!$B$6,COLUMN(内置数据!ES$2),2)</f>
        <v>800</v>
      </c>
      <c r="CAR6" s="18">
        <f ca="1">OFFSET('表四（录入表）'!$B$6,COLUMN(内置数据!ET$2),2)</f>
        <v>0</v>
      </c>
      <c r="CAS6" s="18">
        <f ca="1">OFFSET('表四（录入表）'!$B$6,COLUMN(内置数据!EU$2),2)</f>
        <v>40</v>
      </c>
      <c r="CAT6" s="18">
        <f ca="1">OFFSET('表四（录入表）'!$B$6,COLUMN(内置数据!EV$2),2)</f>
        <v>0</v>
      </c>
      <c r="CAU6" s="18">
        <f ca="1">OFFSET('表四（录入表）'!$B$6,COLUMN(内置数据!EW$2),2)</f>
        <v>510</v>
      </c>
      <c r="CAV6" s="18">
        <f ca="1">OFFSET('表四（录入表）'!$B$6,COLUMN(内置数据!EX$2),2)</f>
        <v>0</v>
      </c>
      <c r="CAW6" s="18">
        <f ca="1">OFFSET('表四（录入表）'!$B$6,COLUMN(内置数据!EY$2),2)</f>
        <v>550</v>
      </c>
      <c r="CAX6" s="18">
        <f ca="1">OFFSET('表四（录入表）'!$B$6,COLUMN(内置数据!EZ$2),2)</f>
        <v>0</v>
      </c>
      <c r="CAY6" s="18">
        <f ca="1">OFFSET('表四（录入表）'!$B$6,COLUMN(内置数据!FA$2),2)</f>
        <v>549</v>
      </c>
      <c r="CAZ6" s="18">
        <f ca="1">OFFSET('表四（录入表）'!$B$6,COLUMN(内置数据!FB$2),2)</f>
        <v>0</v>
      </c>
      <c r="CBA6" s="18">
        <f ca="1">OFFSET('表四（录入表）'!$B$6,COLUMN(内置数据!FC$2),2)</f>
        <v>0</v>
      </c>
      <c r="CBB6" s="18">
        <f ca="1">OFFSET('表四（录入表）'!$B$6,COLUMN(内置数据!FD$2),2)</f>
        <v>0</v>
      </c>
      <c r="CBC6" s="18">
        <f ca="1">OFFSET('表四（录入表）'!$B$6,COLUMN(内置数据!FE$2),2)</f>
        <v>0</v>
      </c>
      <c r="CBD6" s="18">
        <f ca="1">OFFSET('表四（录入表）'!$B$6,COLUMN(内置数据!FF$2),2)</f>
        <v>26</v>
      </c>
      <c r="CBE6" s="18">
        <f ca="1">OFFSET('表四（录入表）'!$B$6,COLUMN(内置数据!FG$2),2)</f>
        <v>0</v>
      </c>
      <c r="CBF6" s="18">
        <f ca="1">OFFSET('表四（录入表）'!$B$6,COLUMN(内置数据!FH$2),2)</f>
        <v>0</v>
      </c>
      <c r="CBG6" s="18">
        <f ca="1">OFFSET('表四（录入表）'!$B$6,COLUMN(内置数据!FI$2),2)</f>
        <v>0</v>
      </c>
      <c r="CBH6" s="18">
        <f ca="1">OFFSET('表四（录入表）'!$B$6,COLUMN(内置数据!FJ$2),2)</f>
        <v>0</v>
      </c>
      <c r="CBI6" s="18">
        <f ca="1">OFFSET('表四（录入表）'!$B$6,COLUMN(内置数据!FK$2),2)</f>
        <v>0</v>
      </c>
      <c r="CBJ6" s="18">
        <f ca="1">OFFSET('表四（录入表）'!$B$6,COLUMN(内置数据!FL$2),2)</f>
        <v>0</v>
      </c>
      <c r="CBK6" s="18">
        <f ca="1">OFFSET('表四（录入表）'!$B$6,COLUMN(内置数据!FM$2),2)</f>
        <v>0</v>
      </c>
      <c r="CBL6" s="18">
        <f ca="1">OFFSET('表四（录入表）'!$B$6,COLUMN(内置数据!FN$2),2)</f>
        <v>0</v>
      </c>
      <c r="CBM6" s="18">
        <f ca="1">OFFSET('表四（录入表）'!$B$6,COLUMN(内置数据!FO$2),2)</f>
        <v>0</v>
      </c>
      <c r="CBN6" s="18">
        <f ca="1">OFFSET('表四（录入表）'!$B$6,COLUMN(内置数据!FP$2),2)</f>
        <v>0</v>
      </c>
      <c r="CBO6" s="18">
        <f ca="1">OFFSET('表四（录入表）'!$B$6,COLUMN(内置数据!FQ$2),2)</f>
        <v>0</v>
      </c>
      <c r="CBP6" s="18">
        <f ca="1">OFFSET('表四（录入表）'!$B$6,COLUMN(内置数据!FR$2),2)</f>
        <v>0</v>
      </c>
      <c r="CBQ6" s="18">
        <f ca="1">OFFSET('表四（录入表）'!$B$6,COLUMN(内置数据!FS$2),2)</f>
        <v>1301</v>
      </c>
      <c r="CBR6" s="18">
        <f ca="1">OFFSET('表四（录入表）'!$B$6,COLUMN(内置数据!FT$2),2)</f>
        <v>562</v>
      </c>
      <c r="CBS6" s="18">
        <f ca="1">OFFSET('表四（录入表）'!$B$6,COLUMN(内置数据!FU$2),2)</f>
        <v>890</v>
      </c>
      <c r="CBT6" s="18">
        <f ca="1">OFFSET('表四（录入表）'!$B$6,COLUMN(内置数据!FV$2),2)</f>
        <v>42</v>
      </c>
      <c r="CBU6" s="18">
        <f ca="1">OFFSET('表四（录入表）'!$B$6,COLUMN(内置数据!FW$2),2)</f>
        <v>0</v>
      </c>
      <c r="CBV6" s="18">
        <f ca="1">OFFSET('表四（录入表）'!$B$6,COLUMN(内置数据!FX$2),2)</f>
        <v>0</v>
      </c>
      <c r="CBW6" s="18">
        <f ca="1">OFFSET('表四（录入表）'!$B$6,COLUMN(内置数据!FY$2),2)</f>
        <v>0</v>
      </c>
      <c r="CBX6" s="18">
        <f ca="1">OFFSET('表四（录入表）'!$B$6,COLUMN(内置数据!FZ$2),2)</f>
        <v>90</v>
      </c>
      <c r="CBY6" s="18">
        <f ca="1">OFFSET('表四（录入表）'!$B$6,COLUMN(内置数据!GA$2),2)</f>
        <v>380</v>
      </c>
      <c r="CBZ6" s="18">
        <f ca="1">OFFSET('表四（录入表）'!$B$6,COLUMN(内置数据!GB$2),2)</f>
        <v>0</v>
      </c>
      <c r="CCA6" s="18">
        <f ca="1">OFFSET('表四（录入表）'!$B$6,COLUMN(内置数据!GC$2),2)</f>
        <v>0</v>
      </c>
      <c r="CCB6" s="18">
        <f ca="1">OFFSET('表四（录入表）'!$B$6,COLUMN(内置数据!GD$2),2)</f>
        <v>1000</v>
      </c>
      <c r="CCC6" s="18">
        <f ca="1">OFFSET('表四（录入表）'!$B$6,COLUMN(内置数据!GE$2),2)</f>
        <v>330</v>
      </c>
      <c r="CCD6" s="18">
        <f ca="1">OFFSET('表四（录入表）'!$B$6,COLUMN(内置数据!GF$2),2)</f>
        <v>156</v>
      </c>
      <c r="CCE6" s="18">
        <f ca="1">OFFSET('表四（录入表）'!$B$6,COLUMN(内置数据!GG$2),2)</f>
        <v>3505</v>
      </c>
      <c r="CCF6" s="18">
        <f ca="1">OFFSET('表四（录入表）'!$B$6,COLUMN(内置数据!GH$2),2)</f>
        <v>0</v>
      </c>
      <c r="CCG6" s="18">
        <f ca="1">OFFSET('表四（录入表）'!$B$6,COLUMN(内置数据!GI$2),2)</f>
        <v>0</v>
      </c>
      <c r="CCH6" s="18">
        <f ca="1">OFFSET('表四（录入表）'!$B$6,COLUMN(内置数据!GJ$2),2)</f>
        <v>5067</v>
      </c>
      <c r="CCI6" s="18">
        <f ca="1">OFFSET('表四（录入表）'!$B$6,COLUMN(内置数据!GK$2),2)</f>
        <v>0</v>
      </c>
      <c r="CCJ6" s="19"/>
      <c r="CCK6" s="19"/>
      <c r="CCL6" s="18">
        <f ca="1">OFFSET('表四（录入表）'!$B$6,COLUMN(内置数据!GN$2),2)</f>
        <v>5353</v>
      </c>
      <c r="CCM6" s="18">
        <f ca="1">OFFSET('表四（录入表）'!$B$6,COLUMN(内置数据!GO$2),2)</f>
        <v>0</v>
      </c>
      <c r="CCN6" s="18">
        <f ca="1">OFFSET('表四（录入表）'!$B$6,COLUMN(内置数据!GP$2),2)</f>
        <v>49</v>
      </c>
      <c r="CCO6" s="18">
        <f ca="1">OFFSET('表四（录入表）'!$B$6,COLUMN(内置数据!GQ$2),2)</f>
        <v>5634</v>
      </c>
      <c r="CCP6" s="18">
        <f ca="1">OFFSET('表四（录入表）'!$B$6,COLUMN(内置数据!GR$2),2)</f>
        <v>82841</v>
      </c>
      <c r="CCQ6" s="18">
        <f ca="1">OFFSET('表四（录入表）'!$B$6,COLUMN(内置数据!GS$2),2)</f>
        <v>11568</v>
      </c>
      <c r="CCR6" s="18">
        <f ca="1">OFFSET('表四（录入表）'!$B$6,COLUMN(内置数据!GT$2),2)</f>
        <v>6671</v>
      </c>
      <c r="CCS6" s="18">
        <f ca="1">OFFSET('表四（录入表）'!$B$6,COLUMN(内置数据!GU$2),2)</f>
        <v>54517</v>
      </c>
      <c r="CCT6" s="18">
        <f ca="1">OFFSET('表四（录入表）'!$B$6,COLUMN(内置数据!GV$2),2)</f>
        <v>33259</v>
      </c>
      <c r="CCU6" s="18">
        <f ca="1">OFFSET('表四（录入表）'!$B$6,COLUMN(内置数据!GW$2),2)</f>
        <v>10067</v>
      </c>
      <c r="CCV6" s="18">
        <f ca="1">OFFSET('表四（录入表）'!$B$6,COLUMN(内置数据!GX$2),2)</f>
        <v>3974</v>
      </c>
      <c r="CCW6" s="18">
        <f ca="1">OFFSET('表四（录入表）'!$B$6,COLUMN(内置数据!GY$2),2)</f>
        <v>51647</v>
      </c>
      <c r="CCX6" s="18">
        <f ca="1">OFFSET('表四（录入表）'!$B$6,COLUMN(内置数据!GZ$2),2)</f>
        <v>3571</v>
      </c>
      <c r="CCY6" s="18">
        <f ca="1">OFFSET('表四（录入表）'!$B$6,COLUMN(内置数据!HA$2),2)</f>
        <v>1350</v>
      </c>
      <c r="CCZ6" s="18">
        <f ca="1">OFFSET('表四（录入表）'!$B$6,COLUMN(内置数据!HB$2),2)</f>
        <v>1099</v>
      </c>
      <c r="CDA6" s="18">
        <f ca="1">OFFSET('表四（录入表）'!$B$6,COLUMN(内置数据!HC$2),2)</f>
        <v>26</v>
      </c>
      <c r="CDB6" s="18">
        <f ca="1">OFFSET('表四（录入表）'!$B$6,COLUMN(内置数据!HD$2),2)</f>
        <v>0</v>
      </c>
      <c r="CDC6" s="18">
        <f ca="1">OFFSET('表四（录入表）'!$B$6,COLUMN(内置数据!HE$2),2)</f>
        <v>0</v>
      </c>
      <c r="CDD6" s="18">
        <f ca="1">OFFSET('表四（录入表）'!$B$6,COLUMN(内置数据!HF$2),2)</f>
        <v>2753</v>
      </c>
      <c r="CDE6" s="18">
        <f ca="1">OFFSET('表四（录入表）'!$B$6,COLUMN(内置数据!HG$2),2)</f>
        <v>42</v>
      </c>
      <c r="CDF6" s="18">
        <f ca="1">OFFSET('表四（录入表）'!$B$6,COLUMN(内置数据!HH$2),2)</f>
        <v>1956</v>
      </c>
      <c r="CDG6" s="18">
        <f ca="1">OFFSET('表四（录入表）'!$B$6,COLUMN(内置数据!HI$2),2)</f>
        <v>3505</v>
      </c>
      <c r="CDH6" s="18">
        <f ca="1">OFFSET('表四（录入表）'!$B$6,COLUMN(内置数据!HJ$2),2)</f>
        <v>0</v>
      </c>
      <c r="CDI6" s="18">
        <f ca="1">OFFSET('表四（录入表）'!$B$6,COLUMN(内置数据!HK$2),2)</f>
        <v>5067</v>
      </c>
      <c r="CDJ6" s="18">
        <f ca="1">OFFSET('表四（录入表）'!$B$6,COLUMN(内置数据!HL$2),2)</f>
        <v>0</v>
      </c>
      <c r="CDK6" s="19"/>
      <c r="CDL6" s="18">
        <f ca="1">OFFSET('表四（录入表）'!$B$6,COLUMN(内置数据!HN$2),2)</f>
        <v>284949</v>
      </c>
      <c r="CDM6" s="19"/>
      <c r="CDN6" s="18">
        <f ca="1">OFFSET('表四（录入表）'!$B$6,COLUMN(内置数据!A$2),3)</f>
        <v>0</v>
      </c>
      <c r="CDO6" s="18">
        <f ca="1">OFFSET('表四（录入表）'!$B$6,COLUMN(内置数据!B$2),3)</f>
        <v>0</v>
      </c>
      <c r="CDP6" s="18">
        <f ca="1">OFFSET('表四（录入表）'!$B$6,COLUMN(内置数据!C$2),3)</f>
        <v>0</v>
      </c>
      <c r="CDQ6" s="18">
        <f ca="1">OFFSET('表四（录入表）'!$B$6,COLUMN(内置数据!D$2),3)</f>
        <v>0</v>
      </c>
      <c r="CDR6" s="18">
        <f ca="1">OFFSET('表四（录入表）'!$B$6,COLUMN(内置数据!E$2),3)</f>
        <v>0</v>
      </c>
      <c r="CDS6" s="18">
        <f ca="1">OFFSET('表四（录入表）'!$B$6,COLUMN(内置数据!F$2),3)</f>
        <v>0</v>
      </c>
      <c r="CDT6" s="18">
        <f ca="1">OFFSET('表四（录入表）'!$B$6,COLUMN(内置数据!G$2),3)</f>
        <v>0</v>
      </c>
      <c r="CDU6" s="18">
        <f ca="1">OFFSET('表四（录入表）'!$B$6,COLUMN(内置数据!H$2),3)</f>
        <v>0</v>
      </c>
      <c r="CDV6" s="18">
        <f ca="1">OFFSET('表四（录入表）'!$B$6,COLUMN(内置数据!I$2),3)</f>
        <v>0</v>
      </c>
      <c r="CDW6" s="18">
        <f ca="1">OFFSET('表四（录入表）'!$B$6,COLUMN(内置数据!J$2),3)</f>
        <v>0</v>
      </c>
      <c r="CDX6" s="18">
        <f ca="1">OFFSET('表四（录入表）'!$B$6,COLUMN(内置数据!K$2),3)</f>
        <v>0</v>
      </c>
      <c r="CDY6" s="18">
        <f ca="1">OFFSET('表四（录入表）'!$B$6,COLUMN(内置数据!L$2),3)</f>
        <v>0</v>
      </c>
      <c r="CDZ6" s="18">
        <f ca="1">OFFSET('表四（录入表）'!$B$6,COLUMN(内置数据!M$2),3)</f>
        <v>0</v>
      </c>
      <c r="CEA6" s="18">
        <f ca="1">OFFSET('表四（录入表）'!$B$6,COLUMN(内置数据!N$2),3)</f>
        <v>0</v>
      </c>
      <c r="CEB6" s="18">
        <f ca="1">OFFSET('表四（录入表）'!$B$6,COLUMN(内置数据!O$2),3)</f>
        <v>0</v>
      </c>
      <c r="CEC6" s="18">
        <f ca="1">OFFSET('表四（录入表）'!$B$6,COLUMN(内置数据!P$2),3)</f>
        <v>0</v>
      </c>
      <c r="CED6" s="18">
        <f ca="1">OFFSET('表四（录入表）'!$B$6,COLUMN(内置数据!Q$2),3)</f>
        <v>0</v>
      </c>
      <c r="CEE6" s="18">
        <f ca="1">OFFSET('表四（录入表）'!$B$6,COLUMN(内置数据!R$2),3)</f>
        <v>0</v>
      </c>
      <c r="CEF6" s="18">
        <f ca="1">OFFSET('表四（录入表）'!$B$6,COLUMN(内置数据!S$2),3)</f>
        <v>0</v>
      </c>
      <c r="CEG6" s="18">
        <f ca="1">OFFSET('表四（录入表）'!$B$6,COLUMN(内置数据!T$2),3)</f>
        <v>0</v>
      </c>
      <c r="CEH6" s="18">
        <f ca="1">OFFSET('表四（录入表）'!$B$6,COLUMN(内置数据!U$2),3)</f>
        <v>0</v>
      </c>
      <c r="CEI6" s="18">
        <f ca="1">OFFSET('表四（录入表）'!$B$6,COLUMN(内置数据!V$2),3)</f>
        <v>0</v>
      </c>
      <c r="CEJ6" s="18">
        <f ca="1">OFFSET('表四（录入表）'!$B$6,COLUMN(内置数据!W$2),3)</f>
        <v>0</v>
      </c>
      <c r="CEK6" s="18">
        <f ca="1">OFFSET('表四（录入表）'!$B$6,COLUMN(内置数据!X$2),3)</f>
        <v>0</v>
      </c>
      <c r="CEL6" s="18">
        <f ca="1">OFFSET('表四（录入表）'!$B$6,COLUMN(内置数据!Y$2),3)</f>
        <v>1</v>
      </c>
      <c r="CEM6" s="18">
        <f ca="1">OFFSET('表四（录入表）'!$B$6,COLUMN(内置数据!Z$2),3)</f>
        <v>0</v>
      </c>
      <c r="CEN6" s="18">
        <f ca="1">OFFSET('表四（录入表）'!$B$6,COLUMN(内置数据!AA$2),3)</f>
        <v>0</v>
      </c>
      <c r="CEO6" s="18">
        <f ca="1">OFFSET('表四（录入表）'!$B$6,COLUMN(内置数据!AB$2),3)</f>
        <v>0</v>
      </c>
      <c r="CEP6" s="18">
        <f ca="1">OFFSET('表四（录入表）'!$B$6,COLUMN(内置数据!AC$2),3)</f>
        <v>0</v>
      </c>
      <c r="CEQ6" s="18">
        <f ca="1">OFFSET('表四（录入表）'!$B$6,COLUMN(内置数据!AD$2),3)</f>
        <v>0</v>
      </c>
      <c r="CER6" s="18">
        <f ca="1">OFFSET('表四（录入表）'!$B$6,COLUMN(内置数据!AE$2),3)</f>
        <v>0</v>
      </c>
      <c r="CES6" s="18">
        <f ca="1">OFFSET('表四（录入表）'!$B$6,COLUMN(内置数据!AF$2),3)</f>
        <v>0</v>
      </c>
      <c r="CET6" s="18">
        <f ca="1">OFFSET('表四（录入表）'!$B$6,COLUMN(内置数据!AG$2),3)</f>
        <v>0</v>
      </c>
      <c r="CEU6" s="18">
        <f ca="1">OFFSET('表四（录入表）'!$B$6,COLUMN(内置数据!AH$2),3)</f>
        <v>0</v>
      </c>
      <c r="CEV6" s="18">
        <f ca="1">OFFSET('表四（录入表）'!$B$6,COLUMN(内置数据!AI$2),3)</f>
        <v>0</v>
      </c>
      <c r="CEW6" s="18">
        <f ca="1">OFFSET('表四（录入表）'!$B$6,COLUMN(内置数据!AJ$2),3)</f>
        <v>0</v>
      </c>
      <c r="CEX6" s="18">
        <f ca="1">OFFSET('表四（录入表）'!$B$6,COLUMN(内置数据!AK$2),3)</f>
        <v>0</v>
      </c>
      <c r="CEY6" s="18">
        <f ca="1">OFFSET('表四（录入表）'!$B$6,COLUMN(内置数据!AL$2),3)</f>
        <v>0</v>
      </c>
      <c r="CEZ6" s="18">
        <f ca="1">OFFSET('表四（录入表）'!$B$6,COLUMN(内置数据!AM$2),3)</f>
        <v>0</v>
      </c>
      <c r="CFA6" s="18">
        <f ca="1">OFFSET('表四（录入表）'!$B$6,COLUMN(内置数据!AN$2),3)</f>
        <v>0</v>
      </c>
      <c r="CFB6" s="18">
        <f ca="1">OFFSET('表四（录入表）'!$B$6,COLUMN(内置数据!AO$2),3)</f>
        <v>0</v>
      </c>
      <c r="CFC6" s="18">
        <f ca="1">OFFSET('表四（录入表）'!$B$6,COLUMN(内置数据!AP$2),3)</f>
        <v>0</v>
      </c>
      <c r="CFD6" s="18">
        <f ca="1">OFFSET('表四（录入表）'!$B$6,COLUMN(内置数据!AQ$2),3)</f>
        <v>0</v>
      </c>
      <c r="CFE6" s="18">
        <f ca="1">OFFSET('表四（录入表）'!$B$6,COLUMN(内置数据!AR$2),3)</f>
        <v>0</v>
      </c>
      <c r="CFF6" s="18">
        <f ca="1">OFFSET('表四（录入表）'!$B$6,COLUMN(内置数据!AS$2),3)</f>
        <v>0</v>
      </c>
      <c r="CFG6" s="18">
        <f ca="1">OFFSET('表四（录入表）'!$B$6,COLUMN(内置数据!AT$2),3)</f>
        <v>0</v>
      </c>
      <c r="CFH6" s="18">
        <f ca="1">OFFSET('表四（录入表）'!$B$6,COLUMN(内置数据!AU$2),3)</f>
        <v>0</v>
      </c>
      <c r="CFI6" s="18">
        <f ca="1">OFFSET('表四（录入表）'!$B$6,COLUMN(内置数据!AV$2),3)</f>
        <v>0</v>
      </c>
      <c r="CFJ6" s="18">
        <f ca="1">OFFSET('表四（录入表）'!$B$6,COLUMN(内置数据!AW$2),3)</f>
        <v>0</v>
      </c>
      <c r="CFK6" s="18">
        <f ca="1">OFFSET('表四（录入表）'!$B$6,COLUMN(内置数据!AX$2),3)</f>
        <v>0</v>
      </c>
      <c r="CFL6" s="18">
        <f ca="1">OFFSET('表四（录入表）'!$B$6,COLUMN(内置数据!AY$2),3)</f>
        <v>0</v>
      </c>
      <c r="CFM6" s="18">
        <f ca="1">OFFSET('表四（录入表）'!$B$6,COLUMN(内置数据!AZ$2),3)</f>
        <v>0</v>
      </c>
      <c r="CFN6" s="18">
        <f ca="1">OFFSET('表四（录入表）'!$B$6,COLUMN(内置数据!BA$2),3)</f>
        <v>0</v>
      </c>
      <c r="CFO6" s="18">
        <f ca="1">OFFSET('表四（录入表）'!$B$6,COLUMN(内置数据!BB$2),3)</f>
        <v>0</v>
      </c>
      <c r="CFP6" s="18">
        <f ca="1">OFFSET('表四（录入表）'!$B$6,COLUMN(内置数据!BC$2),3)</f>
        <v>0</v>
      </c>
      <c r="CFQ6" s="18">
        <f ca="1">OFFSET('表四（录入表）'!$B$6,COLUMN(内置数据!BD$2),3)</f>
        <v>0</v>
      </c>
      <c r="CFR6" s="18">
        <f ca="1">OFFSET('表四（录入表）'!$B$6,COLUMN(内置数据!BE$2),3)</f>
        <v>0</v>
      </c>
      <c r="CFS6" s="18">
        <f ca="1">OFFSET('表四（录入表）'!$B$6,COLUMN(内置数据!BF$2),3)</f>
        <v>0</v>
      </c>
      <c r="CFT6" s="18">
        <f ca="1">OFFSET('表四（录入表）'!$B$6,COLUMN(内置数据!BG$2),3)</f>
        <v>0</v>
      </c>
      <c r="CFU6" s="18">
        <f ca="1">OFFSET('表四（录入表）'!$B$6,COLUMN(内置数据!BH$2),3)</f>
        <v>0</v>
      </c>
      <c r="CFV6" s="18">
        <f ca="1">OFFSET('表四（录入表）'!$B$6,COLUMN(内置数据!BI$2),3)</f>
        <v>0</v>
      </c>
      <c r="CFW6" s="18">
        <f ca="1">OFFSET('表四（录入表）'!$B$6,COLUMN(内置数据!BJ$2),3)</f>
        <v>0</v>
      </c>
      <c r="CFX6" s="18">
        <f ca="1">OFFSET('表四（录入表）'!$B$6,COLUMN(内置数据!BK$2),3)</f>
        <v>0</v>
      </c>
      <c r="CFY6" s="18">
        <f ca="1">OFFSET('表四（录入表）'!$B$6,COLUMN(内置数据!BL$2),3)</f>
        <v>0</v>
      </c>
      <c r="CFZ6" s="18">
        <f ca="1">OFFSET('表四（录入表）'!$B$6,COLUMN(内置数据!BM$2),3)</f>
        <v>0</v>
      </c>
      <c r="CGA6" s="18">
        <f ca="1">OFFSET('表四（录入表）'!$B$6,COLUMN(内置数据!BN$2),3)</f>
        <v>0</v>
      </c>
      <c r="CGB6" s="18">
        <f ca="1">OFFSET('表四（录入表）'!$B$6,COLUMN(内置数据!BO$2),3)</f>
        <v>0</v>
      </c>
      <c r="CGC6" s="18">
        <f ca="1">OFFSET('表四（录入表）'!$B$6,COLUMN(内置数据!BP$2),3)</f>
        <v>0</v>
      </c>
      <c r="CGD6" s="18">
        <f ca="1">OFFSET('表四（录入表）'!$B$6,COLUMN(内置数据!BQ$2),3)</f>
        <v>0</v>
      </c>
      <c r="CGE6" s="18">
        <f ca="1">OFFSET('表四（录入表）'!$B$6,COLUMN(内置数据!BR$2),3)</f>
        <v>0</v>
      </c>
      <c r="CGF6" s="18">
        <f ca="1">OFFSET('表四（录入表）'!$B$6,COLUMN(内置数据!BS$2),3)</f>
        <v>0</v>
      </c>
      <c r="CGG6" s="18">
        <f ca="1">OFFSET('表四（录入表）'!$B$6,COLUMN(内置数据!BT$2),3)</f>
        <v>0</v>
      </c>
      <c r="CGH6" s="18">
        <f ca="1">OFFSET('表四（录入表）'!$B$6,COLUMN(内置数据!BU$2),3)</f>
        <v>0</v>
      </c>
      <c r="CGI6" s="18">
        <f ca="1">OFFSET('表四（录入表）'!$B$6,COLUMN(内置数据!BV$2),3)</f>
        <v>0</v>
      </c>
      <c r="CGJ6" s="18">
        <f ca="1">OFFSET('表四（录入表）'!$B$6,COLUMN(内置数据!BW$2),3)</f>
        <v>0</v>
      </c>
      <c r="CGK6" s="18">
        <f ca="1">OFFSET('表四（录入表）'!$B$6,COLUMN(内置数据!BX$2),3)</f>
        <v>0</v>
      </c>
      <c r="CGL6" s="18">
        <f ca="1">OFFSET('表四（录入表）'!$B$6,COLUMN(内置数据!BY$2),3)</f>
        <v>0</v>
      </c>
      <c r="CGM6" s="18">
        <f ca="1">OFFSET('表四（录入表）'!$B$6,COLUMN(内置数据!BZ$2),3)</f>
        <v>0</v>
      </c>
      <c r="CGN6" s="18">
        <f ca="1">OFFSET('表四（录入表）'!$B$6,COLUMN(内置数据!CA$2),3)</f>
        <v>0</v>
      </c>
      <c r="CGO6" s="18">
        <f ca="1">OFFSET('表四（录入表）'!$B$6,COLUMN(内置数据!CB$2),3)</f>
        <v>0</v>
      </c>
      <c r="CGP6" s="18">
        <f ca="1">OFFSET('表四（录入表）'!$B$6,COLUMN(内置数据!CC$2),3)</f>
        <v>0</v>
      </c>
      <c r="CGQ6" s="18">
        <f ca="1">OFFSET('表四（录入表）'!$B$6,COLUMN(内置数据!CD$2),3)</f>
        <v>0</v>
      </c>
      <c r="CGR6" s="18">
        <f ca="1">OFFSET('表四（录入表）'!$B$6,COLUMN(内置数据!CE$2),3)</f>
        <v>0</v>
      </c>
      <c r="CGS6" s="18">
        <f ca="1">OFFSET('表四（录入表）'!$B$6,COLUMN(内置数据!CF$2),3)</f>
        <v>0</v>
      </c>
      <c r="CGT6" s="18">
        <f ca="1">OFFSET('表四（录入表）'!$B$6,COLUMN(内置数据!CG$2),3)</f>
        <v>0</v>
      </c>
      <c r="CGU6" s="18">
        <f ca="1">OFFSET('表四（录入表）'!$B$6,COLUMN(内置数据!CH$2),3)</f>
        <v>0</v>
      </c>
      <c r="CGV6" s="18">
        <f ca="1">OFFSET('表四（录入表）'!$B$6,COLUMN(内置数据!CI$2),3)</f>
        <v>0</v>
      </c>
      <c r="CGW6" s="18">
        <f ca="1">OFFSET('表四（录入表）'!$B$6,COLUMN(内置数据!CJ$2),3)</f>
        <v>0</v>
      </c>
      <c r="CGX6" s="18">
        <f ca="1">OFFSET('表四（录入表）'!$B$6,COLUMN(内置数据!CK$2),3)</f>
        <v>0</v>
      </c>
      <c r="CGY6" s="18">
        <f ca="1">OFFSET('表四（录入表）'!$B$6,COLUMN(内置数据!CL$2),3)</f>
        <v>0</v>
      </c>
      <c r="CGZ6" s="18">
        <f ca="1">OFFSET('表四（录入表）'!$B$6,COLUMN(内置数据!CM$2),3)</f>
        <v>0</v>
      </c>
      <c r="CHA6" s="18">
        <f ca="1">OFFSET('表四（录入表）'!$B$6,COLUMN(内置数据!CN$2),3)</f>
        <v>0</v>
      </c>
      <c r="CHB6" s="18">
        <f ca="1">OFFSET('表四（录入表）'!$B$6,COLUMN(内置数据!CO$2),3)</f>
        <v>0</v>
      </c>
      <c r="CHC6" s="18">
        <f ca="1">OFFSET('表四（录入表）'!$B$6,COLUMN(内置数据!CP$2),3)</f>
        <v>0</v>
      </c>
      <c r="CHD6" s="18">
        <f ca="1">OFFSET('表四（录入表）'!$B$6,COLUMN(内置数据!CQ$2),3)</f>
        <v>0</v>
      </c>
      <c r="CHE6" s="18">
        <f ca="1">OFFSET('表四（录入表）'!$B$6,COLUMN(内置数据!CR$2),3)</f>
        <v>0</v>
      </c>
      <c r="CHF6" s="18">
        <f ca="1">OFFSET('表四（录入表）'!$B$6,COLUMN(内置数据!CS$2),3)</f>
        <v>0</v>
      </c>
      <c r="CHG6" s="18">
        <f ca="1">OFFSET('表四（录入表）'!$B$6,COLUMN(内置数据!CT$2),3)</f>
        <v>0</v>
      </c>
      <c r="CHH6" s="18">
        <f ca="1">OFFSET('表四（录入表）'!$B$6,COLUMN(内置数据!CU$2),3)</f>
        <v>0</v>
      </c>
      <c r="CHI6" s="18">
        <f ca="1">OFFSET('表四（录入表）'!$B$6,COLUMN(内置数据!CV$2),3)</f>
        <v>0</v>
      </c>
      <c r="CHJ6" s="18">
        <f ca="1">OFFSET('表四（录入表）'!$B$6,COLUMN(内置数据!CW$2),3)</f>
        <v>0</v>
      </c>
      <c r="CHK6" s="18">
        <f ca="1">OFFSET('表四（录入表）'!$B$6,COLUMN(内置数据!CX$2),3)</f>
        <v>0</v>
      </c>
      <c r="CHL6" s="18">
        <f ca="1">OFFSET('表四（录入表）'!$B$6,COLUMN(内置数据!CY$2),3)</f>
        <v>0</v>
      </c>
      <c r="CHM6" s="18">
        <f ca="1">OFFSET('表四（录入表）'!$B$6,COLUMN(内置数据!CZ$2),3)</f>
        <v>129</v>
      </c>
      <c r="CHN6" s="18">
        <f ca="1">OFFSET('表四（录入表）'!$B$6,COLUMN(内置数据!DA$2),3)</f>
        <v>0</v>
      </c>
      <c r="CHO6" s="18">
        <f ca="1">OFFSET('表四（录入表）'!$B$6,COLUMN(内置数据!DB$2),3)</f>
        <v>0</v>
      </c>
      <c r="CHP6" s="18">
        <f ca="1">OFFSET('表四（录入表）'!$B$6,COLUMN(内置数据!DC$2),3)</f>
        <v>0</v>
      </c>
      <c r="CHQ6" s="18">
        <f ca="1">OFFSET('表四（录入表）'!$B$6,COLUMN(内置数据!DD$2),3)</f>
        <v>0</v>
      </c>
      <c r="CHR6" s="18">
        <f ca="1">OFFSET('表四（录入表）'!$B$6,COLUMN(内置数据!DE$2),3)</f>
        <v>0</v>
      </c>
      <c r="CHS6" s="18">
        <f ca="1">OFFSET('表四（录入表）'!$B$6,COLUMN(内置数据!DF$2),3)</f>
        <v>0</v>
      </c>
      <c r="CHT6" s="18">
        <f ca="1">OFFSET('表四（录入表）'!$B$6,COLUMN(内置数据!DG$2),3)</f>
        <v>0</v>
      </c>
      <c r="CHU6" s="18">
        <f ca="1">OFFSET('表四（录入表）'!$B$6,COLUMN(内置数据!DH$2),3)</f>
        <v>0</v>
      </c>
      <c r="CHV6" s="18">
        <f ca="1">OFFSET('表四（录入表）'!$B$6,COLUMN(内置数据!DI$2),3)</f>
        <v>0</v>
      </c>
      <c r="CHW6" s="18">
        <f ca="1">OFFSET('表四（录入表）'!$B$6,COLUMN(内置数据!DJ$2),3)</f>
        <v>0</v>
      </c>
      <c r="CHX6" s="18">
        <f ca="1">OFFSET('表四（录入表）'!$B$6,COLUMN(内置数据!DK$2),3)</f>
        <v>0</v>
      </c>
      <c r="CHY6" s="18">
        <f ca="1">OFFSET('表四（录入表）'!$B$6,COLUMN(内置数据!DL$2),3)</f>
        <v>0</v>
      </c>
      <c r="CHZ6" s="18">
        <f ca="1">OFFSET('表四（录入表）'!$B$6,COLUMN(内置数据!DM$2),3)</f>
        <v>0</v>
      </c>
      <c r="CIA6" s="18">
        <f ca="1">OFFSET('表四（录入表）'!$B$6,COLUMN(内置数据!DN$2),3)</f>
        <v>0</v>
      </c>
      <c r="CIB6" s="18">
        <f ca="1">OFFSET('表四（录入表）'!$B$6,COLUMN(内置数据!DO$2),3)</f>
        <v>0</v>
      </c>
      <c r="CIC6" s="18">
        <f ca="1">OFFSET('表四（录入表）'!$B$6,COLUMN(内置数据!DP$2),3)</f>
        <v>0</v>
      </c>
      <c r="CID6" s="18">
        <f ca="1">OFFSET('表四（录入表）'!$B$6,COLUMN(内置数据!DQ$2),3)</f>
        <v>0</v>
      </c>
      <c r="CIE6" s="18">
        <f ca="1">OFFSET('表四（录入表）'!$B$6,COLUMN(内置数据!DR$2),3)</f>
        <v>0</v>
      </c>
      <c r="CIF6" s="18">
        <f ca="1">OFFSET('表四（录入表）'!$B$6,COLUMN(内置数据!DS$2),3)</f>
        <v>0</v>
      </c>
      <c r="CIG6" s="18">
        <f ca="1">OFFSET('表四（录入表）'!$B$6,COLUMN(内置数据!DT$2),3)</f>
        <v>0</v>
      </c>
      <c r="CIH6" s="18">
        <f ca="1">OFFSET('表四（录入表）'!$B$6,COLUMN(内置数据!DU$2),3)</f>
        <v>0</v>
      </c>
      <c r="CII6" s="18">
        <f ca="1">OFFSET('表四（录入表）'!$B$6,COLUMN(内置数据!DV$2),3)</f>
        <v>0</v>
      </c>
      <c r="CIJ6" s="18">
        <f ca="1">OFFSET('表四（录入表）'!$B$6,COLUMN(内置数据!DW$2),3)</f>
        <v>0</v>
      </c>
      <c r="CIK6" s="18">
        <f ca="1">OFFSET('表四（录入表）'!$B$6,COLUMN(内置数据!DX$2),3)</f>
        <v>0</v>
      </c>
      <c r="CIL6" s="18">
        <f ca="1">OFFSET('表四（录入表）'!$B$6,COLUMN(内置数据!DY$2),3)</f>
        <v>0</v>
      </c>
      <c r="CIM6" s="18">
        <f ca="1">OFFSET('表四（录入表）'!$B$6,COLUMN(内置数据!DZ$2),3)</f>
        <v>0</v>
      </c>
      <c r="CIN6" s="18">
        <f ca="1">OFFSET('表四（录入表）'!$B$6,COLUMN(内置数据!EA$2),3)</f>
        <v>0</v>
      </c>
      <c r="CIO6" s="18">
        <f ca="1">OFFSET('表四（录入表）'!$B$6,COLUMN(内置数据!EB$2),3)</f>
        <v>0</v>
      </c>
      <c r="CIP6" s="18">
        <f ca="1">OFFSET('表四（录入表）'!$B$6,COLUMN(内置数据!EC$2),3)</f>
        <v>0</v>
      </c>
      <c r="CIQ6" s="18">
        <f ca="1">OFFSET('表四（录入表）'!$B$6,COLUMN(内置数据!ED$2),3)</f>
        <v>0</v>
      </c>
      <c r="CIR6" s="18">
        <f ca="1">OFFSET('表四（录入表）'!$B$6,COLUMN(内置数据!EE$2),3)</f>
        <v>0</v>
      </c>
      <c r="CIS6" s="18">
        <f ca="1">OFFSET('表四（录入表）'!$B$6,COLUMN(内置数据!EF$2),3)</f>
        <v>0</v>
      </c>
      <c r="CIT6" s="18">
        <f ca="1">OFFSET('表四（录入表）'!$B$6,COLUMN(内置数据!EG$2),3)</f>
        <v>0</v>
      </c>
      <c r="CIU6" s="18">
        <f ca="1">OFFSET('表四（录入表）'!$B$6,COLUMN(内置数据!EH$2),3)</f>
        <v>0</v>
      </c>
      <c r="CIV6" s="18">
        <f ca="1">OFFSET('表四（录入表）'!$B$6,COLUMN(内置数据!EI$2),3)</f>
        <v>11464</v>
      </c>
      <c r="CIW6" s="18">
        <f ca="1">OFFSET('表四（录入表）'!$B$6,COLUMN(内置数据!EJ$2),3)</f>
        <v>277</v>
      </c>
      <c r="CIX6" s="18">
        <f ca="1">OFFSET('表四（录入表）'!$B$6,COLUMN(内置数据!EK$2),3)</f>
        <v>0</v>
      </c>
      <c r="CIY6" s="18">
        <f ca="1">OFFSET('表四（录入表）'!$B$6,COLUMN(内置数据!EL$2),3)</f>
        <v>0</v>
      </c>
      <c r="CIZ6" s="18">
        <f ca="1">OFFSET('表四（录入表）'!$B$6,COLUMN(内置数据!EM$2),3)</f>
        <v>0</v>
      </c>
      <c r="CJA6" s="18">
        <f ca="1">OFFSET('表四（录入表）'!$B$6,COLUMN(内置数据!EN$2),3)</f>
        <v>0</v>
      </c>
      <c r="CJB6" s="18">
        <f ca="1">OFFSET('表四（录入表）'!$B$6,COLUMN(内置数据!EO$2),3)</f>
        <v>0</v>
      </c>
      <c r="CJC6" s="18">
        <f ca="1">OFFSET('表四（录入表）'!$B$6,COLUMN(内置数据!EP$2),3)</f>
        <v>0</v>
      </c>
      <c r="CJD6" s="18">
        <f ca="1">OFFSET('表四（录入表）'!$B$6,COLUMN(内置数据!EQ$2),3)</f>
        <v>0</v>
      </c>
      <c r="CJE6" s="18">
        <f ca="1">OFFSET('表四（录入表）'!$B$6,COLUMN(内置数据!ER$2),3)</f>
        <v>0</v>
      </c>
      <c r="CJF6" s="18">
        <f ca="1">OFFSET('表四（录入表）'!$B$6,COLUMN(内置数据!ES$2),3)</f>
        <v>0</v>
      </c>
      <c r="CJG6" s="18">
        <f ca="1">OFFSET('表四（录入表）'!$B$6,COLUMN(内置数据!ET$2),3)</f>
        <v>0</v>
      </c>
      <c r="CJH6" s="18">
        <f ca="1">OFFSET('表四（录入表）'!$B$6,COLUMN(内置数据!EU$2),3)</f>
        <v>0</v>
      </c>
      <c r="CJI6" s="18">
        <f ca="1">OFFSET('表四（录入表）'!$B$6,COLUMN(内置数据!EV$2),3)</f>
        <v>0</v>
      </c>
      <c r="CJJ6" s="18">
        <f ca="1">OFFSET('表四（录入表）'!$B$6,COLUMN(内置数据!EW$2),3)</f>
        <v>0</v>
      </c>
      <c r="CJK6" s="18">
        <f ca="1">OFFSET('表四（录入表）'!$B$6,COLUMN(内置数据!EX$2),3)</f>
        <v>0</v>
      </c>
      <c r="CJL6" s="18">
        <f ca="1">OFFSET('表四（录入表）'!$B$6,COLUMN(内置数据!EY$2),3)</f>
        <v>0</v>
      </c>
      <c r="CJM6" s="18">
        <f ca="1">OFFSET('表四（录入表）'!$B$6,COLUMN(内置数据!EZ$2),3)</f>
        <v>0</v>
      </c>
      <c r="CJN6" s="18">
        <f ca="1">OFFSET('表四（录入表）'!$B$6,COLUMN(内置数据!FA$2),3)</f>
        <v>0</v>
      </c>
      <c r="CJO6" s="18">
        <f ca="1">OFFSET('表四（录入表）'!$B$6,COLUMN(内置数据!FB$2),3)</f>
        <v>0</v>
      </c>
      <c r="CJP6" s="18">
        <f ca="1">OFFSET('表四（录入表）'!$B$6,COLUMN(内置数据!FC$2),3)</f>
        <v>0</v>
      </c>
      <c r="CJQ6" s="18">
        <f ca="1">OFFSET('表四（录入表）'!$B$6,COLUMN(内置数据!FD$2),3)</f>
        <v>0</v>
      </c>
      <c r="CJR6" s="18">
        <f ca="1">OFFSET('表四（录入表）'!$B$6,COLUMN(内置数据!FE$2),3)</f>
        <v>0</v>
      </c>
      <c r="CJS6" s="18">
        <f ca="1">OFFSET('表四（录入表）'!$B$6,COLUMN(内置数据!FF$2),3)</f>
        <v>0</v>
      </c>
      <c r="CJT6" s="18">
        <f ca="1">OFFSET('表四（录入表）'!$B$6,COLUMN(内置数据!FG$2),3)</f>
        <v>0</v>
      </c>
      <c r="CJU6" s="18">
        <f ca="1">OFFSET('表四（录入表）'!$B$6,COLUMN(内置数据!FH$2),3)</f>
        <v>0</v>
      </c>
      <c r="CJV6" s="18">
        <f ca="1">OFFSET('表四（录入表）'!$B$6,COLUMN(内置数据!FI$2),3)</f>
        <v>0</v>
      </c>
      <c r="CJW6" s="18">
        <f ca="1">OFFSET('表四（录入表）'!$B$6,COLUMN(内置数据!FJ$2),3)</f>
        <v>0</v>
      </c>
      <c r="CJX6" s="18">
        <f ca="1">OFFSET('表四（录入表）'!$B$6,COLUMN(内置数据!FK$2),3)</f>
        <v>0</v>
      </c>
      <c r="CJY6" s="18">
        <f ca="1">OFFSET('表四（录入表）'!$B$6,COLUMN(内置数据!FL$2),3)</f>
        <v>0</v>
      </c>
      <c r="CJZ6" s="18">
        <f ca="1">OFFSET('表四（录入表）'!$B$6,COLUMN(内置数据!FM$2),3)</f>
        <v>0</v>
      </c>
      <c r="CKA6" s="18">
        <f ca="1">OFFSET('表四（录入表）'!$B$6,COLUMN(内置数据!FN$2),3)</f>
        <v>0</v>
      </c>
      <c r="CKB6" s="18">
        <f ca="1">OFFSET('表四（录入表）'!$B$6,COLUMN(内置数据!FO$2),3)</f>
        <v>0</v>
      </c>
      <c r="CKC6" s="18">
        <f ca="1">OFFSET('表四（录入表）'!$B$6,COLUMN(内置数据!FP$2),3)</f>
        <v>374</v>
      </c>
      <c r="CKD6" s="18">
        <f ca="1">OFFSET('表四（录入表）'!$B$6,COLUMN(内置数据!FQ$2),3)</f>
        <v>0</v>
      </c>
      <c r="CKE6" s="18">
        <f ca="1">OFFSET('表四（录入表）'!$B$6,COLUMN(内置数据!FR$2),3)</f>
        <v>0</v>
      </c>
      <c r="CKF6" s="18">
        <f ca="1">OFFSET('表四（录入表）'!$B$6,COLUMN(内置数据!FS$2),3)</f>
        <v>0</v>
      </c>
      <c r="CKG6" s="18">
        <f ca="1">OFFSET('表四（录入表）'!$B$6,COLUMN(内置数据!FT$2),3)</f>
        <v>0</v>
      </c>
      <c r="CKH6" s="18">
        <f ca="1">OFFSET('表四（录入表）'!$B$6,COLUMN(内置数据!FU$2),3)</f>
        <v>0</v>
      </c>
      <c r="CKI6" s="18">
        <f ca="1">OFFSET('表四（录入表）'!$B$6,COLUMN(内置数据!FV$2),3)</f>
        <v>0</v>
      </c>
      <c r="CKJ6" s="18">
        <f ca="1">OFFSET('表四（录入表）'!$B$6,COLUMN(内置数据!FW$2),3)</f>
        <v>0</v>
      </c>
      <c r="CKK6" s="18">
        <f ca="1">OFFSET('表四（录入表）'!$B$6,COLUMN(内置数据!FX$2),3)</f>
        <v>0</v>
      </c>
      <c r="CKL6" s="18">
        <f ca="1">OFFSET('表四（录入表）'!$B$6,COLUMN(内置数据!FY$2),3)</f>
        <v>0</v>
      </c>
      <c r="CKM6" s="18">
        <f ca="1">OFFSET('表四（录入表）'!$B$6,COLUMN(内置数据!FZ$2),3)</f>
        <v>0</v>
      </c>
      <c r="CKN6" s="18">
        <f ca="1">OFFSET('表四（录入表）'!$B$6,COLUMN(内置数据!GA$2),3)</f>
        <v>0</v>
      </c>
      <c r="CKO6" s="18">
        <f ca="1">OFFSET('表四（录入表）'!$B$6,COLUMN(内置数据!GB$2),3)</f>
        <v>0</v>
      </c>
      <c r="CKP6" s="18">
        <f ca="1">OFFSET('表四（录入表）'!$B$6,COLUMN(内置数据!GC$2),3)</f>
        <v>0</v>
      </c>
      <c r="CKQ6" s="18">
        <f ca="1">OFFSET('表四（录入表）'!$B$6,COLUMN(内置数据!GD$2),3)</f>
        <v>0</v>
      </c>
      <c r="CKR6" s="18">
        <f ca="1">OFFSET('表四（录入表）'!$B$6,COLUMN(内置数据!GE$2),3)</f>
        <v>0</v>
      </c>
      <c r="CKS6" s="18">
        <f ca="1">OFFSET('表四（录入表）'!$B$6,COLUMN(内置数据!GF$2),3)</f>
        <v>0</v>
      </c>
      <c r="CKT6" s="18">
        <f ca="1">OFFSET('表四（录入表）'!$B$6,COLUMN(内置数据!GG$2),3)</f>
        <v>0</v>
      </c>
      <c r="CKU6" s="18">
        <f ca="1">OFFSET('表四（录入表）'!$B$6,COLUMN(内置数据!GH$2),3)</f>
        <v>0</v>
      </c>
      <c r="CKV6" s="18">
        <f ca="1">OFFSET('表四（录入表）'!$B$6,COLUMN(内置数据!GI$2),3)</f>
        <v>0</v>
      </c>
      <c r="CKW6" s="18">
        <f ca="1">OFFSET('表四（录入表）'!$B$6,COLUMN(内置数据!GJ$2),3)</f>
        <v>0</v>
      </c>
      <c r="CKX6" s="18">
        <f ca="1">OFFSET('表四（录入表）'!$B$6,COLUMN(内置数据!GK$2),3)</f>
        <v>0</v>
      </c>
      <c r="CKY6" s="19"/>
      <c r="CKZ6" s="19"/>
      <c r="CLA6" s="18">
        <f ca="1">OFFSET('表四（录入表）'!$B$6,COLUMN(内置数据!GN$2),3)</f>
        <v>1</v>
      </c>
      <c r="CLB6" s="18">
        <f ca="1">OFFSET('表四（录入表）'!$B$6,COLUMN(内置数据!GO$2),3)</f>
        <v>0</v>
      </c>
      <c r="CLC6" s="18">
        <f ca="1">OFFSET('表四（录入表）'!$B$6,COLUMN(内置数据!GP$2),3)</f>
        <v>0</v>
      </c>
      <c r="CLD6" s="18">
        <f ca="1">OFFSET('表四（录入表）'!$B$6,COLUMN(内置数据!GQ$2),3)</f>
        <v>0</v>
      </c>
      <c r="CLE6" s="18">
        <f ca="1">OFFSET('表四（录入表）'!$B$6,COLUMN(内置数据!GR$2),3)</f>
        <v>0</v>
      </c>
      <c r="CLF6" s="18">
        <f ca="1">OFFSET('表四（录入表）'!$B$6,COLUMN(内置数据!GS$2),3)</f>
        <v>0</v>
      </c>
      <c r="CLG6" s="18">
        <f ca="1">OFFSET('表四（录入表）'!$B$6,COLUMN(内置数据!GT$2),3)</f>
        <v>0</v>
      </c>
      <c r="CLH6" s="18">
        <f ca="1">OFFSET('表四（录入表）'!$B$6,COLUMN(内置数据!GU$2),3)</f>
        <v>0</v>
      </c>
      <c r="CLI6" s="18">
        <f ca="1">OFFSET('表四（录入表）'!$B$6,COLUMN(内置数据!GV$2),3)</f>
        <v>129</v>
      </c>
      <c r="CLJ6" s="18">
        <f ca="1">OFFSET('表四（录入表）'!$B$6,COLUMN(内置数据!GW$2),3)</f>
        <v>0</v>
      </c>
      <c r="CLK6" s="18">
        <f ca="1">OFFSET('表四（录入表）'!$B$6,COLUMN(内置数据!GX$2),3)</f>
        <v>0</v>
      </c>
      <c r="CLL6" s="18">
        <f ca="1">OFFSET('表四（录入表）'!$B$6,COLUMN(内置数据!GY$2),3)</f>
        <v>11741</v>
      </c>
      <c r="CLM6" s="18">
        <f ca="1">OFFSET('表四（录入表）'!$B$6,COLUMN(内置数据!GZ$2),3)</f>
        <v>0</v>
      </c>
      <c r="CLN6" s="18">
        <f ca="1">OFFSET('表四（录入表）'!$B$6,COLUMN(内置数据!HA$2),3)</f>
        <v>0</v>
      </c>
      <c r="CLO6" s="18">
        <f ca="1">OFFSET('表四（录入表）'!$B$6,COLUMN(内置数据!HB$2),3)</f>
        <v>0</v>
      </c>
      <c r="CLP6" s="18">
        <f ca="1">OFFSET('表四（录入表）'!$B$6,COLUMN(内置数据!HC$2),3)</f>
        <v>0</v>
      </c>
      <c r="CLQ6" s="18">
        <f ca="1">OFFSET('表四（录入表）'!$B$6,COLUMN(内置数据!HD$2),3)</f>
        <v>0</v>
      </c>
      <c r="CLR6" s="18">
        <f ca="1">OFFSET('表四（录入表）'!$B$6,COLUMN(内置数据!HE$2),3)</f>
        <v>374</v>
      </c>
      <c r="CLS6" s="18">
        <f ca="1">OFFSET('表四（录入表）'!$B$6,COLUMN(内置数据!HF$2),3)</f>
        <v>0</v>
      </c>
      <c r="CLT6" s="18">
        <f ca="1">OFFSET('表四（录入表）'!$B$6,COLUMN(内置数据!HG$2),3)</f>
        <v>0</v>
      </c>
      <c r="CLU6" s="18">
        <f ca="1">OFFSET('表四（录入表）'!$B$6,COLUMN(内置数据!HH$2),3)</f>
        <v>0</v>
      </c>
      <c r="CLV6" s="18">
        <f ca="1">OFFSET('表四（录入表）'!$B$6,COLUMN(内置数据!HI$2),3)</f>
        <v>0</v>
      </c>
      <c r="CLW6" s="18">
        <f ca="1">OFFSET('表四（录入表）'!$B$6,COLUMN(内置数据!HJ$2),3)</f>
        <v>0</v>
      </c>
      <c r="CLX6" s="18">
        <f ca="1">OFFSET('表四（录入表）'!$B$6,COLUMN(内置数据!HK$2),3)</f>
        <v>0</v>
      </c>
      <c r="CLY6" s="18">
        <f ca="1">OFFSET('表四（录入表）'!$B$6,COLUMN(内置数据!HL$2),3)</f>
        <v>0</v>
      </c>
      <c r="CLZ6" s="19"/>
      <c r="CMA6" s="18">
        <f ca="1">OFFSET('表四（录入表）'!$B$6,COLUMN(内置数据!HN$2),3)</f>
        <v>12245</v>
      </c>
      <c r="CMB6" s="19"/>
      <c r="CMC6" s="18">
        <f ca="1">OFFSET('表四（录入表）'!$B$6,COLUMN(内置数据!A$2),4)</f>
        <v>0</v>
      </c>
      <c r="CMD6" s="18">
        <f ca="1">OFFSET('表四（录入表）'!$B$6,COLUMN(内置数据!B$2),4)</f>
        <v>0</v>
      </c>
      <c r="CME6" s="18">
        <f ca="1">OFFSET('表四（录入表）'!$B$6,COLUMN(内置数据!C$2),4)</f>
        <v>0</v>
      </c>
      <c r="CMF6" s="18">
        <f ca="1">OFFSET('表四（录入表）'!$B$6,COLUMN(内置数据!D$2),4)</f>
        <v>0</v>
      </c>
      <c r="CMG6" s="18">
        <f ca="1">OFFSET('表四（录入表）'!$B$6,COLUMN(内置数据!E$2),4)</f>
        <v>0</v>
      </c>
      <c r="CMH6" s="18">
        <f ca="1">OFFSET('表四（录入表）'!$B$6,COLUMN(内置数据!F$2),4)</f>
        <v>0</v>
      </c>
      <c r="CMI6" s="18">
        <f ca="1">OFFSET('表四（录入表）'!$B$6,COLUMN(内置数据!G$2),4)</f>
        <v>0</v>
      </c>
      <c r="CMJ6" s="18">
        <f ca="1">OFFSET('表四（录入表）'!$B$6,COLUMN(内置数据!H$2),4)</f>
        <v>0</v>
      </c>
      <c r="CMK6" s="18">
        <f ca="1">OFFSET('表四（录入表）'!$B$6,COLUMN(内置数据!I$2),4)</f>
        <v>0</v>
      </c>
      <c r="CML6" s="18">
        <f ca="1">OFFSET('表四（录入表）'!$B$6,COLUMN(内置数据!J$2),4)</f>
        <v>0</v>
      </c>
      <c r="CMM6" s="18">
        <f ca="1">OFFSET('表四（录入表）'!$B$6,COLUMN(内置数据!K$2),4)</f>
        <v>0</v>
      </c>
      <c r="CMN6" s="18">
        <f ca="1">OFFSET('表四（录入表）'!$B$6,COLUMN(内置数据!L$2),4)</f>
        <v>0</v>
      </c>
      <c r="CMO6" s="18">
        <f ca="1">OFFSET('表四（录入表）'!$B$6,COLUMN(内置数据!M$2),4)</f>
        <v>0</v>
      </c>
      <c r="CMP6" s="18">
        <f ca="1">OFFSET('表四（录入表）'!$B$6,COLUMN(内置数据!N$2),4)</f>
        <v>0</v>
      </c>
      <c r="CMQ6" s="18">
        <f ca="1">OFFSET('表四（录入表）'!$B$6,COLUMN(内置数据!O$2),4)</f>
        <v>0</v>
      </c>
      <c r="CMR6" s="18">
        <f ca="1">OFFSET('表四（录入表）'!$B$6,COLUMN(内置数据!P$2),4)</f>
        <v>0</v>
      </c>
      <c r="CMS6" s="18">
        <f ca="1">OFFSET('表四（录入表）'!$B$6,COLUMN(内置数据!Q$2),4)</f>
        <v>0</v>
      </c>
      <c r="CMT6" s="18">
        <f ca="1">OFFSET('表四（录入表）'!$B$6,COLUMN(内置数据!R$2),4)</f>
        <v>0</v>
      </c>
      <c r="CMU6" s="18">
        <f ca="1">OFFSET('表四（录入表）'!$B$6,COLUMN(内置数据!S$2),4)</f>
        <v>0</v>
      </c>
      <c r="CMV6" s="18">
        <f ca="1">OFFSET('表四（录入表）'!$B$6,COLUMN(内置数据!T$2),4)</f>
        <v>0</v>
      </c>
      <c r="CMW6" s="18">
        <f ca="1">OFFSET('表四（录入表）'!$B$6,COLUMN(内置数据!U$2),4)</f>
        <v>0</v>
      </c>
      <c r="CMX6" s="18">
        <f ca="1">OFFSET('表四（录入表）'!$B$6,COLUMN(内置数据!V$2),4)</f>
        <v>0</v>
      </c>
      <c r="CMY6" s="18">
        <f ca="1">OFFSET('表四（录入表）'!$B$6,COLUMN(内置数据!W$2),4)</f>
        <v>0</v>
      </c>
      <c r="CMZ6" s="18">
        <f ca="1">OFFSET('表四（录入表）'!$B$6,COLUMN(内置数据!X$2),4)</f>
        <v>0</v>
      </c>
      <c r="CNA6" s="18">
        <f ca="1">OFFSET('表四（录入表）'!$B$6,COLUMN(内置数据!Y$2),4)</f>
        <v>0</v>
      </c>
      <c r="CNB6" s="18">
        <f ca="1">OFFSET('表四（录入表）'!$B$6,COLUMN(内置数据!Z$2),4)</f>
        <v>0</v>
      </c>
      <c r="CNC6" s="18">
        <f ca="1">OFFSET('表四（录入表）'!$B$6,COLUMN(内置数据!AA$2),4)</f>
        <v>0</v>
      </c>
      <c r="CND6" s="18">
        <f ca="1">OFFSET('表四（录入表）'!$B$6,COLUMN(内置数据!AB$2),4)</f>
        <v>0</v>
      </c>
      <c r="CNE6" s="18">
        <f ca="1">OFFSET('表四（录入表）'!$B$6,COLUMN(内置数据!AC$2),4)</f>
        <v>0</v>
      </c>
      <c r="CNF6" s="18">
        <f ca="1">OFFSET('表四（录入表）'!$B$6,COLUMN(内置数据!AD$2),4)</f>
        <v>0</v>
      </c>
      <c r="CNG6" s="18">
        <f ca="1">OFFSET('表四（录入表）'!$B$6,COLUMN(内置数据!AE$2),4)</f>
        <v>0</v>
      </c>
      <c r="CNH6" s="18">
        <f ca="1">OFFSET('表四（录入表）'!$B$6,COLUMN(内置数据!AF$2),4)</f>
        <v>0</v>
      </c>
      <c r="CNI6" s="18">
        <f ca="1">OFFSET('表四（录入表）'!$B$6,COLUMN(内置数据!AG$2),4)</f>
        <v>0</v>
      </c>
      <c r="CNJ6" s="18">
        <f ca="1">OFFSET('表四（录入表）'!$B$6,COLUMN(内置数据!AH$2),4)</f>
        <v>0</v>
      </c>
      <c r="CNK6" s="18">
        <f ca="1">OFFSET('表四（录入表）'!$B$6,COLUMN(内置数据!AI$2),4)</f>
        <v>0</v>
      </c>
      <c r="CNL6" s="18">
        <f ca="1">OFFSET('表四（录入表）'!$B$6,COLUMN(内置数据!AJ$2),4)</f>
        <v>0</v>
      </c>
      <c r="CNM6" s="18">
        <f ca="1">OFFSET('表四（录入表）'!$B$6,COLUMN(内置数据!AK$2),4)</f>
        <v>0</v>
      </c>
      <c r="CNN6" s="18">
        <f ca="1">OFFSET('表四（录入表）'!$B$6,COLUMN(内置数据!AL$2),4)</f>
        <v>0</v>
      </c>
      <c r="CNO6" s="18">
        <f ca="1">OFFSET('表四（录入表）'!$B$6,COLUMN(内置数据!AM$2),4)</f>
        <v>0</v>
      </c>
      <c r="CNP6" s="18">
        <f ca="1">OFFSET('表四（录入表）'!$B$6,COLUMN(内置数据!AN$2),4)</f>
        <v>0</v>
      </c>
      <c r="CNQ6" s="18">
        <f ca="1">OFFSET('表四（录入表）'!$B$6,COLUMN(内置数据!AO$2),4)</f>
        <v>0</v>
      </c>
      <c r="CNR6" s="18">
        <f ca="1">OFFSET('表四（录入表）'!$B$6,COLUMN(内置数据!AP$2),4)</f>
        <v>0</v>
      </c>
      <c r="CNS6" s="18">
        <f ca="1">OFFSET('表四（录入表）'!$B$6,COLUMN(内置数据!AQ$2),4)</f>
        <v>0</v>
      </c>
      <c r="CNT6" s="18">
        <f ca="1">OFFSET('表四（录入表）'!$B$6,COLUMN(内置数据!AR$2),4)</f>
        <v>0</v>
      </c>
      <c r="CNU6" s="18">
        <f ca="1">OFFSET('表四（录入表）'!$B$6,COLUMN(内置数据!AS$2),4)</f>
        <v>0</v>
      </c>
      <c r="CNV6" s="18">
        <f ca="1">OFFSET('表四（录入表）'!$B$6,COLUMN(内置数据!AT$2),4)</f>
        <v>0</v>
      </c>
      <c r="CNW6" s="18">
        <f ca="1">OFFSET('表四（录入表）'!$B$6,COLUMN(内置数据!AU$2),4)</f>
        <v>0</v>
      </c>
      <c r="CNX6" s="18">
        <f ca="1">OFFSET('表四（录入表）'!$B$6,COLUMN(内置数据!AV$2),4)</f>
        <v>0</v>
      </c>
      <c r="CNY6" s="18">
        <f ca="1">OFFSET('表四（录入表）'!$B$6,COLUMN(内置数据!AW$2),4)</f>
        <v>0</v>
      </c>
      <c r="CNZ6" s="18">
        <f ca="1">OFFSET('表四（录入表）'!$B$6,COLUMN(内置数据!AX$2),4)</f>
        <v>0</v>
      </c>
      <c r="COA6" s="18">
        <f ca="1">OFFSET('表四（录入表）'!$B$6,COLUMN(内置数据!AY$2),4)</f>
        <v>0</v>
      </c>
      <c r="COB6" s="18">
        <f ca="1">OFFSET('表四（录入表）'!$B$6,COLUMN(内置数据!AZ$2),4)</f>
        <v>0</v>
      </c>
      <c r="COC6" s="18">
        <f ca="1">OFFSET('表四（录入表）'!$B$6,COLUMN(内置数据!BA$2),4)</f>
        <v>0</v>
      </c>
      <c r="COD6" s="18">
        <f ca="1">OFFSET('表四（录入表）'!$B$6,COLUMN(内置数据!BB$2),4)</f>
        <v>0</v>
      </c>
      <c r="COE6" s="18">
        <f ca="1">OFFSET('表四（录入表）'!$B$6,COLUMN(内置数据!BC$2),4)</f>
        <v>0</v>
      </c>
      <c r="COF6" s="18">
        <f ca="1">OFFSET('表四（录入表）'!$B$6,COLUMN(内置数据!BD$2),4)</f>
        <v>0</v>
      </c>
      <c r="COG6" s="18">
        <f ca="1">OFFSET('表四（录入表）'!$B$6,COLUMN(内置数据!BE$2),4)</f>
        <v>0</v>
      </c>
      <c r="COH6" s="18">
        <f ca="1">OFFSET('表四（录入表）'!$B$6,COLUMN(内置数据!BF$2),4)</f>
        <v>0</v>
      </c>
      <c r="COI6" s="18">
        <f ca="1">OFFSET('表四（录入表）'!$B$6,COLUMN(内置数据!BG$2),4)</f>
        <v>0</v>
      </c>
      <c r="COJ6" s="18">
        <f ca="1">OFFSET('表四（录入表）'!$B$6,COLUMN(内置数据!BH$2),4)</f>
        <v>0</v>
      </c>
      <c r="COK6" s="18">
        <f ca="1">OFFSET('表四（录入表）'!$B$6,COLUMN(内置数据!BI$2),4)</f>
        <v>0</v>
      </c>
      <c r="COL6" s="18">
        <f ca="1">OFFSET('表四（录入表）'!$B$6,COLUMN(内置数据!BJ$2),4)</f>
        <v>0</v>
      </c>
      <c r="COM6" s="18">
        <f ca="1">OFFSET('表四（录入表）'!$B$6,COLUMN(内置数据!BK$2),4)</f>
        <v>0</v>
      </c>
      <c r="CON6" s="18">
        <f ca="1">OFFSET('表四（录入表）'!$B$6,COLUMN(内置数据!BL$2),4)</f>
        <v>0</v>
      </c>
      <c r="COO6" s="18">
        <f ca="1">OFFSET('表四（录入表）'!$B$6,COLUMN(内置数据!BM$2),4)</f>
        <v>0</v>
      </c>
      <c r="COP6" s="18">
        <f ca="1">OFFSET('表四（录入表）'!$B$6,COLUMN(内置数据!BN$2),4)</f>
        <v>0</v>
      </c>
      <c r="COQ6" s="18">
        <f ca="1">OFFSET('表四（录入表）'!$B$6,COLUMN(内置数据!BO$2),4)</f>
        <v>0</v>
      </c>
      <c r="COR6" s="18">
        <f ca="1">OFFSET('表四（录入表）'!$B$6,COLUMN(内置数据!BP$2),4)</f>
        <v>0</v>
      </c>
      <c r="COS6" s="18">
        <f ca="1">OFFSET('表四（录入表）'!$B$6,COLUMN(内置数据!BQ$2),4)</f>
        <v>0</v>
      </c>
      <c r="COT6" s="18">
        <f ca="1">OFFSET('表四（录入表）'!$B$6,COLUMN(内置数据!BR$2),4)</f>
        <v>0</v>
      </c>
      <c r="COU6" s="18">
        <f ca="1">OFFSET('表四（录入表）'!$B$6,COLUMN(内置数据!BS$2),4)</f>
        <v>0</v>
      </c>
      <c r="COV6" s="18">
        <f ca="1">OFFSET('表四（录入表）'!$B$6,COLUMN(内置数据!BT$2),4)</f>
        <v>0</v>
      </c>
      <c r="COW6" s="18">
        <f ca="1">OFFSET('表四（录入表）'!$B$6,COLUMN(内置数据!BU$2),4)</f>
        <v>0</v>
      </c>
      <c r="COX6" s="18">
        <f ca="1">OFFSET('表四（录入表）'!$B$6,COLUMN(内置数据!BV$2),4)</f>
        <v>0</v>
      </c>
      <c r="COY6" s="18">
        <f ca="1">OFFSET('表四（录入表）'!$B$6,COLUMN(内置数据!BW$2),4)</f>
        <v>0</v>
      </c>
      <c r="COZ6" s="18">
        <f ca="1">OFFSET('表四（录入表）'!$B$6,COLUMN(内置数据!BX$2),4)</f>
        <v>0</v>
      </c>
      <c r="CPA6" s="18">
        <f ca="1">OFFSET('表四（录入表）'!$B$6,COLUMN(内置数据!BY$2),4)</f>
        <v>0</v>
      </c>
      <c r="CPB6" s="18">
        <f ca="1">OFFSET('表四（录入表）'!$B$6,COLUMN(内置数据!BZ$2),4)</f>
        <v>0</v>
      </c>
      <c r="CPC6" s="18">
        <f ca="1">OFFSET('表四（录入表）'!$B$6,COLUMN(内置数据!CA$2),4)</f>
        <v>0</v>
      </c>
      <c r="CPD6" s="18">
        <f ca="1">OFFSET('表四（录入表）'!$B$6,COLUMN(内置数据!CB$2),4)</f>
        <v>0</v>
      </c>
      <c r="CPE6" s="18">
        <f ca="1">OFFSET('表四（录入表）'!$B$6,COLUMN(内置数据!CC$2),4)</f>
        <v>0</v>
      </c>
      <c r="CPF6" s="18">
        <f ca="1">OFFSET('表四（录入表）'!$B$6,COLUMN(内置数据!CD$2),4)</f>
        <v>0</v>
      </c>
      <c r="CPG6" s="18">
        <f ca="1">OFFSET('表四（录入表）'!$B$6,COLUMN(内置数据!CE$2),4)</f>
        <v>0</v>
      </c>
      <c r="CPH6" s="18">
        <f ca="1">OFFSET('表四（录入表）'!$B$6,COLUMN(内置数据!CF$2),4)</f>
        <v>0</v>
      </c>
      <c r="CPI6" s="18">
        <f ca="1">OFFSET('表四（录入表）'!$B$6,COLUMN(内置数据!CG$2),4)</f>
        <v>0</v>
      </c>
      <c r="CPJ6" s="18">
        <f ca="1">OFFSET('表四（录入表）'!$B$6,COLUMN(内置数据!CH$2),4)</f>
        <v>0</v>
      </c>
      <c r="CPK6" s="18">
        <f ca="1">OFFSET('表四（录入表）'!$B$6,COLUMN(内置数据!CI$2),4)</f>
        <v>0</v>
      </c>
      <c r="CPL6" s="18">
        <f ca="1">OFFSET('表四（录入表）'!$B$6,COLUMN(内置数据!CJ$2),4)</f>
        <v>0</v>
      </c>
      <c r="CPM6" s="18">
        <f ca="1">OFFSET('表四（录入表）'!$B$6,COLUMN(内置数据!CK$2),4)</f>
        <v>0</v>
      </c>
      <c r="CPN6" s="18">
        <f ca="1">OFFSET('表四（录入表）'!$B$6,COLUMN(内置数据!CL$2),4)</f>
        <v>0</v>
      </c>
      <c r="CPO6" s="18">
        <f ca="1">OFFSET('表四（录入表）'!$B$6,COLUMN(内置数据!CM$2),4)</f>
        <v>0</v>
      </c>
      <c r="CPP6" s="18">
        <f ca="1">OFFSET('表四（录入表）'!$B$6,COLUMN(内置数据!CN$2),4)</f>
        <v>0</v>
      </c>
      <c r="CPQ6" s="18">
        <f ca="1">OFFSET('表四（录入表）'!$B$6,COLUMN(内置数据!CO$2),4)</f>
        <v>0</v>
      </c>
      <c r="CPR6" s="18">
        <f ca="1">OFFSET('表四（录入表）'!$B$6,COLUMN(内置数据!CP$2),4)</f>
        <v>0</v>
      </c>
      <c r="CPS6" s="18">
        <f ca="1">OFFSET('表四（录入表）'!$B$6,COLUMN(内置数据!CQ$2),4)</f>
        <v>0</v>
      </c>
      <c r="CPT6" s="18">
        <f ca="1">OFFSET('表四（录入表）'!$B$6,COLUMN(内置数据!CR$2),4)</f>
        <v>0</v>
      </c>
      <c r="CPU6" s="18">
        <f ca="1">OFFSET('表四（录入表）'!$B$6,COLUMN(内置数据!CS$2),4)</f>
        <v>0</v>
      </c>
      <c r="CPV6" s="18">
        <f ca="1">OFFSET('表四（录入表）'!$B$6,COLUMN(内置数据!CT$2),4)</f>
        <v>0</v>
      </c>
      <c r="CPW6" s="18">
        <f ca="1">OFFSET('表四（录入表）'!$B$6,COLUMN(内置数据!CU$2),4)</f>
        <v>0</v>
      </c>
      <c r="CPX6" s="18">
        <f ca="1">OFFSET('表四（录入表）'!$B$6,COLUMN(内置数据!CV$2),4)</f>
        <v>0</v>
      </c>
      <c r="CPY6" s="18">
        <f ca="1">OFFSET('表四（录入表）'!$B$6,COLUMN(内置数据!CW$2),4)</f>
        <v>0</v>
      </c>
      <c r="CPZ6" s="18">
        <f ca="1">OFFSET('表四（录入表）'!$B$6,COLUMN(内置数据!CX$2),4)</f>
        <v>0</v>
      </c>
      <c r="CQA6" s="18">
        <f ca="1">OFFSET('表四（录入表）'!$B$6,COLUMN(内置数据!CY$2),4)</f>
        <v>0</v>
      </c>
      <c r="CQB6" s="18">
        <f ca="1">OFFSET('表四（录入表）'!$B$6,COLUMN(内置数据!CZ$2),4)</f>
        <v>0</v>
      </c>
      <c r="CQC6" s="18">
        <f ca="1">OFFSET('表四（录入表）'!$B$6,COLUMN(内置数据!DA$2),4)</f>
        <v>0</v>
      </c>
      <c r="CQD6" s="18">
        <f ca="1">OFFSET('表四（录入表）'!$B$6,COLUMN(内置数据!DB$2),4)</f>
        <v>0</v>
      </c>
      <c r="CQE6" s="18">
        <f ca="1">OFFSET('表四（录入表）'!$B$6,COLUMN(内置数据!DC$2),4)</f>
        <v>0</v>
      </c>
      <c r="CQF6" s="18">
        <f ca="1">OFFSET('表四（录入表）'!$B$6,COLUMN(内置数据!DD$2),4)</f>
        <v>0</v>
      </c>
      <c r="CQG6" s="18">
        <f ca="1">OFFSET('表四（录入表）'!$B$6,COLUMN(内置数据!DE$2),4)</f>
        <v>0</v>
      </c>
      <c r="CQH6" s="18">
        <f ca="1">OFFSET('表四（录入表）'!$B$6,COLUMN(内置数据!DF$2),4)</f>
        <v>0</v>
      </c>
      <c r="CQI6" s="18">
        <f ca="1">OFFSET('表四（录入表）'!$B$6,COLUMN(内置数据!DG$2),4)</f>
        <v>0</v>
      </c>
      <c r="CQJ6" s="18">
        <f ca="1">OFFSET('表四（录入表）'!$B$6,COLUMN(内置数据!DH$2),4)</f>
        <v>0</v>
      </c>
      <c r="CQK6" s="18">
        <f ca="1">OFFSET('表四（录入表）'!$B$6,COLUMN(内置数据!DI$2),4)</f>
        <v>0</v>
      </c>
      <c r="CQL6" s="18">
        <f ca="1">OFFSET('表四（录入表）'!$B$6,COLUMN(内置数据!DJ$2),4)</f>
        <v>0</v>
      </c>
      <c r="CQM6" s="18">
        <f ca="1">OFFSET('表四（录入表）'!$B$6,COLUMN(内置数据!DK$2),4)</f>
        <v>0</v>
      </c>
      <c r="CQN6" s="18">
        <f ca="1">OFFSET('表四（录入表）'!$B$6,COLUMN(内置数据!DL$2),4)</f>
        <v>0</v>
      </c>
      <c r="CQO6" s="18">
        <f ca="1">OFFSET('表四（录入表）'!$B$6,COLUMN(内置数据!DM$2),4)</f>
        <v>0</v>
      </c>
      <c r="CQP6" s="18">
        <f ca="1">OFFSET('表四（录入表）'!$B$6,COLUMN(内置数据!DN$2),4)</f>
        <v>0</v>
      </c>
      <c r="CQQ6" s="18">
        <f ca="1">OFFSET('表四（录入表）'!$B$6,COLUMN(内置数据!DO$2),4)</f>
        <v>0</v>
      </c>
      <c r="CQR6" s="18">
        <f ca="1">OFFSET('表四（录入表）'!$B$6,COLUMN(内置数据!DP$2),4)</f>
        <v>0</v>
      </c>
      <c r="CQS6" s="18">
        <f ca="1">OFFSET('表四（录入表）'!$B$6,COLUMN(内置数据!DQ$2),4)</f>
        <v>0</v>
      </c>
      <c r="CQT6" s="18">
        <f ca="1">OFFSET('表四（录入表）'!$B$6,COLUMN(内置数据!DR$2),4)</f>
        <v>0</v>
      </c>
      <c r="CQU6" s="18">
        <f ca="1">OFFSET('表四（录入表）'!$B$6,COLUMN(内置数据!DS$2),4)</f>
        <v>0</v>
      </c>
      <c r="CQV6" s="18">
        <f ca="1">OFFSET('表四（录入表）'!$B$6,COLUMN(内置数据!DT$2),4)</f>
        <v>0</v>
      </c>
      <c r="CQW6" s="18">
        <f ca="1">OFFSET('表四（录入表）'!$B$6,COLUMN(内置数据!DU$2),4)</f>
        <v>0</v>
      </c>
      <c r="CQX6" s="18">
        <f ca="1">OFFSET('表四（录入表）'!$B$6,COLUMN(内置数据!DV$2),4)</f>
        <v>0</v>
      </c>
      <c r="CQY6" s="18">
        <f ca="1">OFFSET('表四（录入表）'!$B$6,COLUMN(内置数据!DW$2),4)</f>
        <v>0</v>
      </c>
      <c r="CQZ6" s="18">
        <f ca="1">OFFSET('表四（录入表）'!$B$6,COLUMN(内置数据!DX$2),4)</f>
        <v>0</v>
      </c>
      <c r="CRA6" s="18">
        <f ca="1">OFFSET('表四（录入表）'!$B$6,COLUMN(内置数据!DY$2),4)</f>
        <v>0</v>
      </c>
      <c r="CRB6" s="18">
        <f ca="1">OFFSET('表四（录入表）'!$B$6,COLUMN(内置数据!DZ$2),4)</f>
        <v>0</v>
      </c>
      <c r="CRC6" s="18">
        <f ca="1">OFFSET('表四（录入表）'!$B$6,COLUMN(内置数据!EA$2),4)</f>
        <v>0</v>
      </c>
      <c r="CRD6" s="18">
        <f ca="1">OFFSET('表四（录入表）'!$B$6,COLUMN(内置数据!EB$2),4)</f>
        <v>0</v>
      </c>
      <c r="CRE6" s="18">
        <f ca="1">OFFSET('表四（录入表）'!$B$6,COLUMN(内置数据!EC$2),4)</f>
        <v>0</v>
      </c>
      <c r="CRF6" s="18">
        <f ca="1">OFFSET('表四（录入表）'!$B$6,COLUMN(内置数据!ED$2),4)</f>
        <v>0</v>
      </c>
      <c r="CRG6" s="18">
        <f ca="1">OFFSET('表四（录入表）'!$B$6,COLUMN(内置数据!EE$2),4)</f>
        <v>0</v>
      </c>
      <c r="CRH6" s="18">
        <f ca="1">OFFSET('表四（录入表）'!$B$6,COLUMN(内置数据!EF$2),4)</f>
        <v>0</v>
      </c>
      <c r="CRI6" s="18">
        <f ca="1">OFFSET('表四（录入表）'!$B$6,COLUMN(内置数据!EG$2),4)</f>
        <v>3700</v>
      </c>
      <c r="CRJ6" s="18">
        <f ca="1">OFFSET('表四（录入表）'!$B$6,COLUMN(内置数据!EH$2),4)</f>
        <v>0</v>
      </c>
      <c r="CRK6" s="18">
        <f ca="1">OFFSET('表四（录入表）'!$B$6,COLUMN(内置数据!EI$2),4)</f>
        <v>0</v>
      </c>
      <c r="CRL6" s="18">
        <f ca="1">OFFSET('表四（录入表）'!$B$6,COLUMN(内置数据!EJ$2),4)</f>
        <v>0</v>
      </c>
      <c r="CRM6" s="18">
        <f ca="1">OFFSET('表四（录入表）'!$B$6,COLUMN(内置数据!EK$2),4)</f>
        <v>0</v>
      </c>
      <c r="CRN6" s="18">
        <f ca="1">OFFSET('表四（录入表）'!$B$6,COLUMN(内置数据!EL$2),4)</f>
        <v>0</v>
      </c>
      <c r="CRO6" s="18">
        <f ca="1">OFFSET('表四（录入表）'!$B$6,COLUMN(内置数据!EM$2),4)</f>
        <v>0</v>
      </c>
      <c r="CRP6" s="18">
        <f ca="1">OFFSET('表四（录入表）'!$B$6,COLUMN(内置数据!EN$2),4)</f>
        <v>0</v>
      </c>
      <c r="CRQ6" s="18">
        <f ca="1">OFFSET('表四（录入表）'!$B$6,COLUMN(内置数据!EO$2),4)</f>
        <v>0</v>
      </c>
      <c r="CRR6" s="18">
        <f ca="1">OFFSET('表四（录入表）'!$B$6,COLUMN(内置数据!EP$2),4)</f>
        <v>0</v>
      </c>
      <c r="CRS6" s="18">
        <f ca="1">OFFSET('表四（录入表）'!$B$6,COLUMN(内置数据!EQ$2),4)</f>
        <v>0</v>
      </c>
      <c r="CRT6" s="18">
        <f ca="1">OFFSET('表四（录入表）'!$B$6,COLUMN(内置数据!ER$2),4)</f>
        <v>0</v>
      </c>
      <c r="CRU6" s="18">
        <f ca="1">OFFSET('表四（录入表）'!$B$6,COLUMN(内置数据!ES$2),4)</f>
        <v>0</v>
      </c>
      <c r="CRV6" s="18">
        <f ca="1">OFFSET('表四（录入表）'!$B$6,COLUMN(内置数据!ET$2),4)</f>
        <v>0</v>
      </c>
      <c r="CRW6" s="18">
        <f ca="1">OFFSET('表四（录入表）'!$B$6,COLUMN(内置数据!EU$2),4)</f>
        <v>0</v>
      </c>
      <c r="CRX6" s="18">
        <f ca="1">OFFSET('表四（录入表）'!$B$6,COLUMN(内置数据!EV$2),4)</f>
        <v>0</v>
      </c>
      <c r="CRY6" s="18">
        <f ca="1">OFFSET('表四（录入表）'!$B$6,COLUMN(内置数据!EW$2),4)</f>
        <v>0</v>
      </c>
      <c r="CRZ6" s="18">
        <f ca="1">OFFSET('表四（录入表）'!$B$6,COLUMN(内置数据!EX$2),4)</f>
        <v>0</v>
      </c>
      <c r="CSA6" s="18">
        <f ca="1">OFFSET('表四（录入表）'!$B$6,COLUMN(内置数据!EY$2),4)</f>
        <v>0</v>
      </c>
      <c r="CSB6" s="18">
        <f ca="1">OFFSET('表四（录入表）'!$B$6,COLUMN(内置数据!EZ$2),4)</f>
        <v>0</v>
      </c>
      <c r="CSC6" s="18">
        <f ca="1">OFFSET('表四（录入表）'!$B$6,COLUMN(内置数据!FA$2),4)</f>
        <v>0</v>
      </c>
      <c r="CSD6" s="18">
        <f ca="1">OFFSET('表四（录入表）'!$B$6,COLUMN(内置数据!FB$2),4)</f>
        <v>0</v>
      </c>
      <c r="CSE6" s="18">
        <f ca="1">OFFSET('表四（录入表）'!$B$6,COLUMN(内置数据!FC$2),4)</f>
        <v>0</v>
      </c>
      <c r="CSF6" s="18">
        <f ca="1">OFFSET('表四（录入表）'!$B$6,COLUMN(内置数据!FD$2),4)</f>
        <v>0</v>
      </c>
      <c r="CSG6" s="18">
        <f ca="1">OFFSET('表四（录入表）'!$B$6,COLUMN(内置数据!FE$2),4)</f>
        <v>0</v>
      </c>
      <c r="CSH6" s="18">
        <f ca="1">OFFSET('表四（录入表）'!$B$6,COLUMN(内置数据!FF$2),4)</f>
        <v>0</v>
      </c>
      <c r="CSI6" s="18">
        <f ca="1">OFFSET('表四（录入表）'!$B$6,COLUMN(内置数据!FG$2),4)</f>
        <v>0</v>
      </c>
      <c r="CSJ6" s="18">
        <f ca="1">OFFSET('表四（录入表）'!$B$6,COLUMN(内置数据!FH$2),4)</f>
        <v>0</v>
      </c>
      <c r="CSK6" s="18">
        <f ca="1">OFFSET('表四（录入表）'!$B$6,COLUMN(内置数据!FI$2),4)</f>
        <v>0</v>
      </c>
      <c r="CSL6" s="18">
        <f ca="1">OFFSET('表四（录入表）'!$B$6,COLUMN(内置数据!FJ$2),4)</f>
        <v>0</v>
      </c>
      <c r="CSM6" s="18">
        <f ca="1">OFFSET('表四（录入表）'!$B$6,COLUMN(内置数据!FK$2),4)</f>
        <v>0</v>
      </c>
      <c r="CSN6" s="18">
        <f ca="1">OFFSET('表四（录入表）'!$B$6,COLUMN(内置数据!FL$2),4)</f>
        <v>0</v>
      </c>
      <c r="CSO6" s="18">
        <f ca="1">OFFSET('表四（录入表）'!$B$6,COLUMN(内置数据!FM$2),4)</f>
        <v>0</v>
      </c>
      <c r="CSP6" s="18">
        <f ca="1">OFFSET('表四（录入表）'!$B$6,COLUMN(内置数据!FN$2),4)</f>
        <v>0</v>
      </c>
      <c r="CSQ6" s="18">
        <f ca="1">OFFSET('表四（录入表）'!$B$6,COLUMN(内置数据!FO$2),4)</f>
        <v>0</v>
      </c>
      <c r="CSR6" s="18">
        <f ca="1">OFFSET('表四（录入表）'!$B$6,COLUMN(内置数据!FP$2),4)</f>
        <v>0</v>
      </c>
      <c r="CSS6" s="18">
        <f ca="1">OFFSET('表四（录入表）'!$B$6,COLUMN(内置数据!FQ$2),4)</f>
        <v>0</v>
      </c>
      <c r="CST6" s="18">
        <f ca="1">OFFSET('表四（录入表）'!$B$6,COLUMN(内置数据!FR$2),4)</f>
        <v>0</v>
      </c>
      <c r="CSU6" s="18">
        <f ca="1">OFFSET('表四（录入表）'!$B$6,COLUMN(内置数据!FS$2),4)</f>
        <v>0</v>
      </c>
      <c r="CSV6" s="18">
        <f ca="1">OFFSET('表四（录入表）'!$B$6,COLUMN(内置数据!FT$2),4)</f>
        <v>0</v>
      </c>
      <c r="CSW6" s="18">
        <f ca="1">OFFSET('表四（录入表）'!$B$6,COLUMN(内置数据!FU$2),4)</f>
        <v>0</v>
      </c>
      <c r="CSX6" s="18">
        <f ca="1">OFFSET('表四（录入表）'!$B$6,COLUMN(内置数据!FV$2),4)</f>
        <v>0</v>
      </c>
      <c r="CSY6" s="18">
        <f ca="1">OFFSET('表四（录入表）'!$B$6,COLUMN(内置数据!FW$2),4)</f>
        <v>0</v>
      </c>
      <c r="CSZ6" s="18">
        <f ca="1">OFFSET('表四（录入表）'!$B$6,COLUMN(内置数据!FX$2),4)</f>
        <v>0</v>
      </c>
      <c r="CTA6" s="18">
        <f ca="1">OFFSET('表四（录入表）'!$B$6,COLUMN(内置数据!FY$2),4)</f>
        <v>0</v>
      </c>
      <c r="CTB6" s="18">
        <f ca="1">OFFSET('表四（录入表）'!$B$6,COLUMN(内置数据!FZ$2),4)</f>
        <v>0</v>
      </c>
      <c r="CTC6" s="18">
        <f ca="1">OFFSET('表四（录入表）'!$B$6,COLUMN(内置数据!GA$2),4)</f>
        <v>0</v>
      </c>
      <c r="CTD6" s="18">
        <f ca="1">OFFSET('表四（录入表）'!$B$6,COLUMN(内置数据!GB$2),4)</f>
        <v>0</v>
      </c>
      <c r="CTE6" s="18">
        <f ca="1">OFFSET('表四（录入表）'!$B$6,COLUMN(内置数据!GC$2),4)</f>
        <v>0</v>
      </c>
      <c r="CTF6" s="18">
        <f ca="1">OFFSET('表四（录入表）'!$B$6,COLUMN(内置数据!GD$2),4)</f>
        <v>0</v>
      </c>
      <c r="CTG6" s="18">
        <f ca="1">OFFSET('表四（录入表）'!$B$6,COLUMN(内置数据!GE$2),4)</f>
        <v>0</v>
      </c>
      <c r="CTH6" s="18">
        <f ca="1">OFFSET('表四（录入表）'!$B$6,COLUMN(内置数据!GF$2),4)</f>
        <v>0</v>
      </c>
      <c r="CTI6" s="18">
        <f ca="1">OFFSET('表四（录入表）'!$B$6,COLUMN(内置数据!GG$2),4)</f>
        <v>0</v>
      </c>
      <c r="CTJ6" s="18">
        <f ca="1">OFFSET('表四（录入表）'!$B$6,COLUMN(内置数据!GH$2),4)</f>
        <v>0</v>
      </c>
      <c r="CTK6" s="18">
        <f ca="1">OFFSET('表四（录入表）'!$B$6,COLUMN(内置数据!GI$2),4)</f>
        <v>0</v>
      </c>
      <c r="CTL6" s="18">
        <f ca="1">OFFSET('表四（录入表）'!$B$6,COLUMN(内置数据!GJ$2),4)</f>
        <v>0</v>
      </c>
      <c r="CTM6" s="18">
        <f ca="1">OFFSET('表四（录入表）'!$B$6,COLUMN(内置数据!GK$2),4)</f>
        <v>0</v>
      </c>
      <c r="CTN6" s="19"/>
      <c r="CTO6" s="19"/>
      <c r="CTP6" s="18">
        <f ca="1">OFFSET('表四（录入表）'!$B$6,COLUMN(内置数据!GN$2),4)</f>
        <v>0</v>
      </c>
      <c r="CTQ6" s="18">
        <f ca="1">OFFSET('表四（录入表）'!$B$6,COLUMN(内置数据!GO$2),4)</f>
        <v>0</v>
      </c>
      <c r="CTR6" s="18">
        <f ca="1">OFFSET('表四（录入表）'!$B$6,COLUMN(内置数据!GP$2),4)</f>
        <v>0</v>
      </c>
      <c r="CTS6" s="18">
        <f ca="1">OFFSET('表四（录入表）'!$B$6,COLUMN(内置数据!GQ$2),4)</f>
        <v>0</v>
      </c>
      <c r="CTT6" s="18">
        <f ca="1">OFFSET('表四（录入表）'!$B$6,COLUMN(内置数据!GR$2),4)</f>
        <v>0</v>
      </c>
      <c r="CTU6" s="18">
        <f ca="1">OFFSET('表四（录入表）'!$B$6,COLUMN(内置数据!GS$2),4)</f>
        <v>0</v>
      </c>
      <c r="CTV6" s="18">
        <f ca="1">OFFSET('表四（录入表）'!$B$6,COLUMN(内置数据!GT$2),4)</f>
        <v>0</v>
      </c>
      <c r="CTW6" s="18">
        <f ca="1">OFFSET('表四（录入表）'!$B$6,COLUMN(内置数据!GU$2),4)</f>
        <v>0</v>
      </c>
      <c r="CTX6" s="18">
        <f ca="1">OFFSET('表四（录入表）'!$B$6,COLUMN(内置数据!GV$2),4)</f>
        <v>0</v>
      </c>
      <c r="CTY6" s="18">
        <f ca="1">OFFSET('表四（录入表）'!$B$6,COLUMN(内置数据!GW$2),4)</f>
        <v>0</v>
      </c>
      <c r="CTZ6" s="18">
        <f ca="1">OFFSET('表四（录入表）'!$B$6,COLUMN(内置数据!GX$2),4)</f>
        <v>0</v>
      </c>
      <c r="CUA6" s="18">
        <f ca="1">OFFSET('表四（录入表）'!$B$6,COLUMN(内置数据!GY$2),4)</f>
        <v>3700</v>
      </c>
      <c r="CUB6" s="18">
        <f ca="1">OFFSET('表四（录入表）'!$B$6,COLUMN(内置数据!GZ$2),4)</f>
        <v>0</v>
      </c>
      <c r="CUC6" s="18">
        <f ca="1">OFFSET('表四（录入表）'!$B$6,COLUMN(内置数据!HA$2),4)</f>
        <v>0</v>
      </c>
      <c r="CUD6" s="18">
        <f ca="1">OFFSET('表四（录入表）'!$B$6,COLUMN(内置数据!HB$2),4)</f>
        <v>0</v>
      </c>
      <c r="CUE6" s="18">
        <f ca="1">OFFSET('表四（录入表）'!$B$6,COLUMN(内置数据!HC$2),4)</f>
        <v>0</v>
      </c>
      <c r="CUF6" s="18">
        <f ca="1">OFFSET('表四（录入表）'!$B$6,COLUMN(内置数据!HD$2),4)</f>
        <v>0</v>
      </c>
      <c r="CUG6" s="18">
        <f ca="1">OFFSET('表四（录入表）'!$B$6,COLUMN(内置数据!HE$2),4)</f>
        <v>0</v>
      </c>
      <c r="CUH6" s="18">
        <f ca="1">OFFSET('表四（录入表）'!$B$6,COLUMN(内置数据!HF$2),4)</f>
        <v>0</v>
      </c>
      <c r="CUI6" s="18">
        <f ca="1">OFFSET('表四（录入表）'!$B$6,COLUMN(内置数据!HG$2),4)</f>
        <v>0</v>
      </c>
      <c r="CUJ6" s="18">
        <f ca="1">OFFSET('表四（录入表）'!$B$6,COLUMN(内置数据!HH$2),4)</f>
        <v>0</v>
      </c>
      <c r="CUK6" s="18">
        <f ca="1">OFFSET('表四（录入表）'!$B$6,COLUMN(内置数据!HI$2),4)</f>
        <v>0</v>
      </c>
      <c r="CUL6" s="18">
        <f ca="1">OFFSET('表四（录入表）'!$B$6,COLUMN(内置数据!HJ$2),4)</f>
        <v>0</v>
      </c>
      <c r="CUM6" s="18">
        <f ca="1">OFFSET('表四（录入表）'!$B$6,COLUMN(内置数据!HK$2),4)</f>
        <v>0</v>
      </c>
      <c r="CUN6" s="18">
        <f ca="1">OFFSET('表四（录入表）'!$B$6,COLUMN(内置数据!HL$2),4)</f>
        <v>0</v>
      </c>
      <c r="CUO6" s="19"/>
      <c r="CUP6" s="18">
        <f ca="1">OFFSET('表四（录入表）'!$B$6,COLUMN(内置数据!HN$2),4)</f>
        <v>3700</v>
      </c>
      <c r="CUQ6" s="19"/>
      <c r="CUR6" s="18">
        <f ca="1">OFFSET('表四（录入表）'!$B$6,COLUMN(内置数据!A$2),5)</f>
        <v>0</v>
      </c>
      <c r="CUS6" s="18">
        <f ca="1">OFFSET('表四（录入表）'!$B$6,COLUMN(内置数据!B$2),5)</f>
        <v>0</v>
      </c>
      <c r="CUT6" s="18">
        <f ca="1">OFFSET('表四（录入表）'!$B$6,COLUMN(内置数据!C$2),5)</f>
        <v>0</v>
      </c>
      <c r="CUU6" s="18">
        <f ca="1">OFFSET('表四（录入表）'!$B$6,COLUMN(内置数据!D$2),5)</f>
        <v>0</v>
      </c>
      <c r="CUV6" s="18">
        <f ca="1">OFFSET('表四（录入表）'!$B$6,COLUMN(内置数据!E$2),5)</f>
        <v>0</v>
      </c>
      <c r="CUW6" s="18">
        <f ca="1">OFFSET('表四（录入表）'!$B$6,COLUMN(内置数据!F$2),5)</f>
        <v>0</v>
      </c>
      <c r="CUX6" s="18">
        <f ca="1">OFFSET('表四（录入表）'!$B$6,COLUMN(内置数据!G$2),5)</f>
        <v>0</v>
      </c>
      <c r="CUY6" s="18">
        <f ca="1">OFFSET('表四（录入表）'!$B$6,COLUMN(内置数据!H$2),5)</f>
        <v>0</v>
      </c>
      <c r="CUZ6" s="18">
        <f ca="1">OFFSET('表四（录入表）'!$B$6,COLUMN(内置数据!I$2),5)</f>
        <v>0</v>
      </c>
      <c r="CVA6" s="18">
        <f ca="1">OFFSET('表四（录入表）'!$B$6,COLUMN(内置数据!J$2),5)</f>
        <v>0</v>
      </c>
      <c r="CVB6" s="18">
        <f ca="1">OFFSET('表四（录入表）'!$B$6,COLUMN(内置数据!K$2),5)</f>
        <v>0</v>
      </c>
      <c r="CVC6" s="18">
        <f ca="1">OFFSET('表四（录入表）'!$B$6,COLUMN(内置数据!L$2),5)</f>
        <v>0</v>
      </c>
      <c r="CVD6" s="18">
        <f ca="1">OFFSET('表四（录入表）'!$B$6,COLUMN(内置数据!M$2),5)</f>
        <v>0</v>
      </c>
      <c r="CVE6" s="18">
        <f ca="1">OFFSET('表四（录入表）'!$B$6,COLUMN(内置数据!N$2),5)</f>
        <v>0</v>
      </c>
      <c r="CVF6" s="18">
        <f ca="1">OFFSET('表四（录入表）'!$B$6,COLUMN(内置数据!O$2),5)</f>
        <v>0</v>
      </c>
      <c r="CVG6" s="18">
        <f ca="1">OFFSET('表四（录入表）'!$B$6,COLUMN(内置数据!P$2),5)</f>
        <v>0</v>
      </c>
      <c r="CVH6" s="18">
        <f ca="1">OFFSET('表四（录入表）'!$B$6,COLUMN(内置数据!Q$2),5)</f>
        <v>0</v>
      </c>
      <c r="CVI6" s="18">
        <f ca="1">OFFSET('表四（录入表）'!$B$6,COLUMN(内置数据!R$2),5)</f>
        <v>0</v>
      </c>
      <c r="CVJ6" s="18">
        <f ca="1">OFFSET('表四（录入表）'!$B$6,COLUMN(内置数据!S$2),5)</f>
        <v>0</v>
      </c>
      <c r="CVK6" s="18">
        <f ca="1">OFFSET('表四（录入表）'!$B$6,COLUMN(内置数据!T$2),5)</f>
        <v>0</v>
      </c>
      <c r="CVL6" s="18">
        <f ca="1">OFFSET('表四（录入表）'!$B$6,COLUMN(内置数据!U$2),5)</f>
        <v>0</v>
      </c>
      <c r="CVM6" s="18">
        <f ca="1">OFFSET('表四（录入表）'!$B$6,COLUMN(内置数据!V$2),5)</f>
        <v>0</v>
      </c>
      <c r="CVN6" s="18">
        <f ca="1">OFFSET('表四（录入表）'!$B$6,COLUMN(内置数据!W$2),5)</f>
        <v>0</v>
      </c>
      <c r="CVO6" s="18">
        <f ca="1">OFFSET('表四（录入表）'!$B$6,COLUMN(内置数据!X$2),5)</f>
        <v>0</v>
      </c>
      <c r="CVP6" s="18">
        <f ca="1">OFFSET('表四（录入表）'!$B$6,COLUMN(内置数据!Y$2),5)</f>
        <v>0</v>
      </c>
      <c r="CVQ6" s="18">
        <f ca="1">OFFSET('表四（录入表）'!$B$6,COLUMN(内置数据!Z$2),5)</f>
        <v>0</v>
      </c>
      <c r="CVR6" s="18">
        <f ca="1">OFFSET('表四（录入表）'!$B$6,COLUMN(内置数据!AA$2),5)</f>
        <v>0</v>
      </c>
      <c r="CVS6" s="18">
        <f ca="1">OFFSET('表四（录入表）'!$B$6,COLUMN(内置数据!AB$2),5)</f>
        <v>0</v>
      </c>
      <c r="CVT6" s="18">
        <f ca="1">OFFSET('表四（录入表）'!$B$6,COLUMN(内置数据!AC$2),5)</f>
        <v>0</v>
      </c>
      <c r="CVU6" s="18">
        <f ca="1">OFFSET('表四（录入表）'!$B$6,COLUMN(内置数据!AD$2),5)</f>
        <v>0</v>
      </c>
      <c r="CVV6" s="18">
        <f ca="1">OFFSET('表四（录入表）'!$B$6,COLUMN(内置数据!AE$2),5)</f>
        <v>0</v>
      </c>
      <c r="CVW6" s="18">
        <f ca="1">OFFSET('表四（录入表）'!$B$6,COLUMN(内置数据!AF$2),5)</f>
        <v>0</v>
      </c>
      <c r="CVX6" s="18">
        <f ca="1">OFFSET('表四（录入表）'!$B$6,COLUMN(内置数据!AG$2),5)</f>
        <v>0</v>
      </c>
      <c r="CVY6" s="18">
        <f ca="1">OFFSET('表四（录入表）'!$B$6,COLUMN(内置数据!AH$2),5)</f>
        <v>0</v>
      </c>
      <c r="CVZ6" s="18">
        <f ca="1">OFFSET('表四（录入表）'!$B$6,COLUMN(内置数据!AI$2),5)</f>
        <v>0</v>
      </c>
      <c r="CWA6" s="18">
        <f ca="1">OFFSET('表四（录入表）'!$B$6,COLUMN(内置数据!AJ$2),5)</f>
        <v>0</v>
      </c>
      <c r="CWB6" s="18">
        <f ca="1">OFFSET('表四（录入表）'!$B$6,COLUMN(内置数据!AK$2),5)</f>
        <v>0</v>
      </c>
      <c r="CWC6" s="18">
        <f ca="1">OFFSET('表四（录入表）'!$B$6,COLUMN(内置数据!AL$2),5)</f>
        <v>0</v>
      </c>
      <c r="CWD6" s="18">
        <f ca="1">OFFSET('表四（录入表）'!$B$6,COLUMN(内置数据!AM$2),5)</f>
        <v>0</v>
      </c>
      <c r="CWE6" s="18">
        <f ca="1">OFFSET('表四（录入表）'!$B$6,COLUMN(内置数据!AN$2),5)</f>
        <v>0</v>
      </c>
      <c r="CWF6" s="18">
        <f ca="1">OFFSET('表四（录入表）'!$B$6,COLUMN(内置数据!AO$2),5)</f>
        <v>0</v>
      </c>
      <c r="CWG6" s="18">
        <f ca="1">OFFSET('表四（录入表）'!$B$6,COLUMN(内置数据!AP$2),5)</f>
        <v>0</v>
      </c>
      <c r="CWH6" s="18">
        <f ca="1">OFFSET('表四（录入表）'!$B$6,COLUMN(内置数据!AQ$2),5)</f>
        <v>0</v>
      </c>
      <c r="CWI6" s="18">
        <f ca="1">OFFSET('表四（录入表）'!$B$6,COLUMN(内置数据!AR$2),5)</f>
        <v>0</v>
      </c>
      <c r="CWJ6" s="18">
        <f ca="1">OFFSET('表四（录入表）'!$B$6,COLUMN(内置数据!AS$2),5)</f>
        <v>0</v>
      </c>
      <c r="CWK6" s="18">
        <f ca="1">OFFSET('表四（录入表）'!$B$6,COLUMN(内置数据!AT$2),5)</f>
        <v>0</v>
      </c>
      <c r="CWL6" s="18">
        <f ca="1">OFFSET('表四（录入表）'!$B$6,COLUMN(内置数据!AU$2),5)</f>
        <v>0</v>
      </c>
      <c r="CWM6" s="18">
        <f ca="1">OFFSET('表四（录入表）'!$B$6,COLUMN(内置数据!AV$2),5)</f>
        <v>0</v>
      </c>
      <c r="CWN6" s="18">
        <f ca="1">OFFSET('表四（录入表）'!$B$6,COLUMN(内置数据!AW$2),5)</f>
        <v>0</v>
      </c>
      <c r="CWO6" s="18">
        <f ca="1">OFFSET('表四（录入表）'!$B$6,COLUMN(内置数据!AX$2),5)</f>
        <v>0</v>
      </c>
      <c r="CWP6" s="18">
        <f ca="1">OFFSET('表四（录入表）'!$B$6,COLUMN(内置数据!AY$2),5)</f>
        <v>0</v>
      </c>
      <c r="CWQ6" s="18">
        <f ca="1">OFFSET('表四（录入表）'!$B$6,COLUMN(内置数据!AZ$2),5)</f>
        <v>0</v>
      </c>
      <c r="CWR6" s="18">
        <f ca="1">OFFSET('表四（录入表）'!$B$6,COLUMN(内置数据!BA$2),5)</f>
        <v>0</v>
      </c>
      <c r="CWS6" s="18">
        <f ca="1">OFFSET('表四（录入表）'!$B$6,COLUMN(内置数据!BB$2),5)</f>
        <v>0</v>
      </c>
      <c r="CWT6" s="18">
        <f ca="1">OFFSET('表四（录入表）'!$B$6,COLUMN(内置数据!BC$2),5)</f>
        <v>0</v>
      </c>
      <c r="CWU6" s="18">
        <f ca="1">OFFSET('表四（录入表）'!$B$6,COLUMN(内置数据!BD$2),5)</f>
        <v>30000</v>
      </c>
      <c r="CWV6" s="18">
        <f ca="1">OFFSET('表四（录入表）'!$B$6,COLUMN(内置数据!BE$2),5)</f>
        <v>0</v>
      </c>
      <c r="CWW6" s="18">
        <f ca="1">OFFSET('表四（录入表）'!$B$6,COLUMN(内置数据!BF$2),5)</f>
        <v>0</v>
      </c>
      <c r="CWX6" s="18">
        <f ca="1">OFFSET('表四（录入表）'!$B$6,COLUMN(内置数据!BG$2),5)</f>
        <v>0</v>
      </c>
      <c r="CWY6" s="18">
        <f ca="1">OFFSET('表四（录入表）'!$B$6,COLUMN(内置数据!BH$2),5)</f>
        <v>0</v>
      </c>
      <c r="CWZ6" s="18">
        <f ca="1">OFFSET('表四（录入表）'!$B$6,COLUMN(内置数据!BI$2),5)</f>
        <v>0</v>
      </c>
      <c r="CXA6" s="18">
        <f ca="1">OFFSET('表四（录入表）'!$B$6,COLUMN(内置数据!BJ$2),5)</f>
        <v>0</v>
      </c>
      <c r="CXB6" s="18">
        <f ca="1">OFFSET('表四（录入表）'!$B$6,COLUMN(内置数据!BK$2),5)</f>
        <v>0</v>
      </c>
      <c r="CXC6" s="18">
        <f ca="1">OFFSET('表四（录入表）'!$B$6,COLUMN(内置数据!BL$2),5)</f>
        <v>0</v>
      </c>
      <c r="CXD6" s="18">
        <f ca="1">OFFSET('表四（录入表）'!$B$6,COLUMN(内置数据!BM$2),5)</f>
        <v>0</v>
      </c>
      <c r="CXE6" s="18">
        <f ca="1">OFFSET('表四（录入表）'!$B$6,COLUMN(内置数据!BN$2),5)</f>
        <v>0</v>
      </c>
      <c r="CXF6" s="18">
        <f ca="1">OFFSET('表四（录入表）'!$B$6,COLUMN(内置数据!BO$2),5)</f>
        <v>0</v>
      </c>
      <c r="CXG6" s="18">
        <f ca="1">OFFSET('表四（录入表）'!$B$6,COLUMN(内置数据!BP$2),5)</f>
        <v>0</v>
      </c>
      <c r="CXH6" s="18">
        <f ca="1">OFFSET('表四（录入表）'!$B$6,COLUMN(内置数据!BQ$2),5)</f>
        <v>0</v>
      </c>
      <c r="CXI6" s="18">
        <f ca="1">OFFSET('表四（录入表）'!$B$6,COLUMN(内置数据!BR$2),5)</f>
        <v>0</v>
      </c>
      <c r="CXJ6" s="18">
        <f ca="1">OFFSET('表四（录入表）'!$B$6,COLUMN(内置数据!BS$2),5)</f>
        <v>0</v>
      </c>
      <c r="CXK6" s="18">
        <f ca="1">OFFSET('表四（录入表）'!$B$6,COLUMN(内置数据!BT$2),5)</f>
        <v>0</v>
      </c>
      <c r="CXL6" s="18">
        <f ca="1">OFFSET('表四（录入表）'!$B$6,COLUMN(内置数据!BU$2),5)</f>
        <v>0</v>
      </c>
      <c r="CXM6" s="18">
        <f ca="1">OFFSET('表四（录入表）'!$B$6,COLUMN(内置数据!BV$2),5)</f>
        <v>0</v>
      </c>
      <c r="CXN6" s="18">
        <f ca="1">OFFSET('表四（录入表）'!$B$6,COLUMN(内置数据!BW$2),5)</f>
        <v>0</v>
      </c>
      <c r="CXO6" s="18">
        <f ca="1">OFFSET('表四（录入表）'!$B$6,COLUMN(内置数据!BX$2),5)</f>
        <v>0</v>
      </c>
      <c r="CXP6" s="18">
        <f ca="1">OFFSET('表四（录入表）'!$B$6,COLUMN(内置数据!BY$2),5)</f>
        <v>0</v>
      </c>
      <c r="CXQ6" s="18">
        <f ca="1">OFFSET('表四（录入表）'!$B$6,COLUMN(内置数据!BZ$2),5)</f>
        <v>0</v>
      </c>
      <c r="CXR6" s="18">
        <f ca="1">OFFSET('表四（录入表）'!$B$6,COLUMN(内置数据!CA$2),5)</f>
        <v>0</v>
      </c>
      <c r="CXS6" s="18">
        <f ca="1">OFFSET('表四（录入表）'!$B$6,COLUMN(内置数据!CB$2),5)</f>
        <v>0</v>
      </c>
      <c r="CXT6" s="18">
        <f ca="1">OFFSET('表四（录入表）'!$B$6,COLUMN(内置数据!CC$2),5)</f>
        <v>0</v>
      </c>
      <c r="CXU6" s="18">
        <f ca="1">OFFSET('表四（录入表）'!$B$6,COLUMN(内置数据!CD$2),5)</f>
        <v>0</v>
      </c>
      <c r="CXV6" s="18">
        <f ca="1">OFFSET('表四（录入表）'!$B$6,COLUMN(内置数据!CE$2),5)</f>
        <v>0</v>
      </c>
      <c r="CXW6" s="18">
        <f ca="1">OFFSET('表四（录入表）'!$B$6,COLUMN(内置数据!CF$2),5)</f>
        <v>0</v>
      </c>
      <c r="CXX6" s="18">
        <f ca="1">OFFSET('表四（录入表）'!$B$6,COLUMN(内置数据!CG$2),5)</f>
        <v>0</v>
      </c>
      <c r="CXY6" s="18">
        <f ca="1">OFFSET('表四（录入表）'!$B$6,COLUMN(内置数据!CH$2),5)</f>
        <v>0</v>
      </c>
      <c r="CXZ6" s="18">
        <f ca="1">OFFSET('表四（录入表）'!$B$6,COLUMN(内置数据!CI$2),5)</f>
        <v>0</v>
      </c>
      <c r="CYA6" s="18">
        <f ca="1">OFFSET('表四（录入表）'!$B$6,COLUMN(内置数据!CJ$2),5)</f>
        <v>0</v>
      </c>
      <c r="CYB6" s="18">
        <f ca="1">OFFSET('表四（录入表）'!$B$6,COLUMN(内置数据!CK$2),5)</f>
        <v>0</v>
      </c>
      <c r="CYC6" s="18">
        <f ca="1">OFFSET('表四（录入表）'!$B$6,COLUMN(内置数据!CL$2),5)</f>
        <v>0</v>
      </c>
      <c r="CYD6" s="18">
        <f ca="1">OFFSET('表四（录入表）'!$B$6,COLUMN(内置数据!CM$2),5)</f>
        <v>4000</v>
      </c>
      <c r="CYE6" s="18">
        <f ca="1">OFFSET('表四（录入表）'!$B$6,COLUMN(内置数据!CN$2),5)</f>
        <v>0</v>
      </c>
      <c r="CYF6" s="18">
        <f ca="1">OFFSET('表四（录入表）'!$B$6,COLUMN(内置数据!CO$2),5)</f>
        <v>0</v>
      </c>
      <c r="CYG6" s="18">
        <f ca="1">OFFSET('表四（录入表）'!$B$6,COLUMN(内置数据!CP$2),5)</f>
        <v>0</v>
      </c>
      <c r="CYH6" s="18">
        <f ca="1">OFFSET('表四（录入表）'!$B$6,COLUMN(内置数据!CQ$2),5)</f>
        <v>0</v>
      </c>
      <c r="CYI6" s="18">
        <f ca="1">OFFSET('表四（录入表）'!$B$6,COLUMN(内置数据!CR$2),5)</f>
        <v>3000</v>
      </c>
      <c r="CYJ6" s="18">
        <f ca="1">OFFSET('表四（录入表）'!$B$6,COLUMN(内置数据!CS$2),5)</f>
        <v>0</v>
      </c>
      <c r="CYK6" s="18">
        <f ca="1">OFFSET('表四（录入表）'!$B$6,COLUMN(内置数据!CT$2),5)</f>
        <v>0</v>
      </c>
      <c r="CYL6" s="18">
        <f ca="1">OFFSET('表四（录入表）'!$B$6,COLUMN(内置数据!CU$2),5)</f>
        <v>0</v>
      </c>
      <c r="CYM6" s="18">
        <f ca="1">OFFSET('表四（录入表）'!$B$6,COLUMN(内置数据!CV$2),5)</f>
        <v>0</v>
      </c>
      <c r="CYN6" s="18">
        <f ca="1">OFFSET('表四（录入表）'!$B$6,COLUMN(内置数据!CW$2),5)</f>
        <v>0</v>
      </c>
      <c r="CYO6" s="18">
        <f ca="1">OFFSET('表四（录入表）'!$B$6,COLUMN(内置数据!CX$2),5)</f>
        <v>0</v>
      </c>
      <c r="CYP6" s="18">
        <f ca="1">OFFSET('表四（录入表）'!$B$6,COLUMN(内置数据!CY$2),5)</f>
        <v>0</v>
      </c>
      <c r="CYQ6" s="18">
        <f ca="1">OFFSET('表四（录入表）'!$B$6,COLUMN(内置数据!CZ$2),5)</f>
        <v>0</v>
      </c>
      <c r="CYR6" s="18">
        <f ca="1">OFFSET('表四（录入表）'!$B$6,COLUMN(内置数据!DA$2),5)</f>
        <v>0</v>
      </c>
      <c r="CYS6" s="18">
        <f ca="1">OFFSET('表四（录入表）'!$B$6,COLUMN(内置数据!DB$2),5)</f>
        <v>0</v>
      </c>
      <c r="CYT6" s="18">
        <f ca="1">OFFSET('表四（录入表）'!$B$6,COLUMN(内置数据!DC$2),5)</f>
        <v>7000</v>
      </c>
      <c r="CYU6" s="18">
        <f ca="1">OFFSET('表四（录入表）'!$B$6,COLUMN(内置数据!DD$2),5)</f>
        <v>0</v>
      </c>
      <c r="CYV6" s="18">
        <f ca="1">OFFSET('表四（录入表）'!$B$6,COLUMN(内置数据!DE$2),5)</f>
        <v>0</v>
      </c>
      <c r="CYW6" s="18">
        <f ca="1">OFFSET('表四（录入表）'!$B$6,COLUMN(内置数据!DF$2),5)</f>
        <v>0</v>
      </c>
      <c r="CYX6" s="18">
        <f ca="1">OFFSET('表四（录入表）'!$B$6,COLUMN(内置数据!DG$2),5)</f>
        <v>0</v>
      </c>
      <c r="CYY6" s="18">
        <f ca="1">OFFSET('表四（录入表）'!$B$6,COLUMN(内置数据!DH$2),5)</f>
        <v>0</v>
      </c>
      <c r="CYZ6" s="18">
        <f ca="1">OFFSET('表四（录入表）'!$B$6,COLUMN(内置数据!DI$2),5)</f>
        <v>0</v>
      </c>
      <c r="CZA6" s="18">
        <f ca="1">OFFSET('表四（录入表）'!$B$6,COLUMN(内置数据!DJ$2),5)</f>
        <v>0</v>
      </c>
      <c r="CZB6" s="18">
        <f ca="1">OFFSET('表四（录入表）'!$B$6,COLUMN(内置数据!DK$2),5)</f>
        <v>0</v>
      </c>
      <c r="CZC6" s="18">
        <f ca="1">OFFSET('表四（录入表）'!$B$6,COLUMN(内置数据!DL$2),5)</f>
        <v>0</v>
      </c>
      <c r="CZD6" s="18">
        <f ca="1">OFFSET('表四（录入表）'!$B$6,COLUMN(内置数据!DM$2),5)</f>
        <v>0</v>
      </c>
      <c r="CZE6" s="18">
        <f ca="1">OFFSET('表四（录入表）'!$B$6,COLUMN(内置数据!DN$2),5)</f>
        <v>0</v>
      </c>
      <c r="CZF6" s="18">
        <f ca="1">OFFSET('表四（录入表）'!$B$6,COLUMN(内置数据!DO$2),5)</f>
        <v>0</v>
      </c>
      <c r="CZG6" s="18">
        <f ca="1">OFFSET('表四（录入表）'!$B$6,COLUMN(内置数据!DP$2),5)</f>
        <v>0</v>
      </c>
      <c r="CZH6" s="18">
        <f ca="1">OFFSET('表四（录入表）'!$B$6,COLUMN(内置数据!DQ$2),5)</f>
        <v>0</v>
      </c>
      <c r="CZI6" s="18">
        <f ca="1">OFFSET('表四（录入表）'!$B$6,COLUMN(内置数据!DR$2),5)</f>
        <v>0</v>
      </c>
      <c r="CZJ6" s="18">
        <f ca="1">OFFSET('表四（录入表）'!$B$6,COLUMN(内置数据!DS$2),5)</f>
        <v>0</v>
      </c>
      <c r="CZK6" s="18">
        <f ca="1">OFFSET('表四（录入表）'!$B$6,COLUMN(内置数据!DT$2),5)</f>
        <v>0</v>
      </c>
      <c r="CZL6" s="18">
        <f ca="1">OFFSET('表四（录入表）'!$B$6,COLUMN(内置数据!DU$2),5)</f>
        <v>0</v>
      </c>
      <c r="CZM6" s="18">
        <f ca="1">OFFSET('表四（录入表）'!$B$6,COLUMN(内置数据!DV$2),5)</f>
        <v>0</v>
      </c>
      <c r="CZN6" s="18">
        <f ca="1">OFFSET('表四（录入表）'!$B$6,COLUMN(内置数据!DW$2),5)</f>
        <v>0</v>
      </c>
      <c r="CZO6" s="18">
        <f ca="1">OFFSET('表四（录入表）'!$B$6,COLUMN(内置数据!DX$2),5)</f>
        <v>0</v>
      </c>
      <c r="CZP6" s="18">
        <f ca="1">OFFSET('表四（录入表）'!$B$6,COLUMN(内置数据!DY$2),5)</f>
        <v>0</v>
      </c>
      <c r="CZQ6" s="18">
        <f ca="1">OFFSET('表四（录入表）'!$B$6,COLUMN(内置数据!DZ$2),5)</f>
        <v>0</v>
      </c>
      <c r="CZR6" s="18">
        <f ca="1">OFFSET('表四（录入表）'!$B$6,COLUMN(内置数据!EA$2),5)</f>
        <v>0</v>
      </c>
      <c r="CZS6" s="18">
        <f ca="1">OFFSET('表四（录入表）'!$B$6,COLUMN(内置数据!EB$2),5)</f>
        <v>0</v>
      </c>
      <c r="CZT6" s="18">
        <f ca="1">OFFSET('表四（录入表）'!$B$6,COLUMN(内置数据!EC$2),5)</f>
        <v>0</v>
      </c>
      <c r="CZU6" s="18">
        <f ca="1">OFFSET('表四（录入表）'!$B$6,COLUMN(内置数据!ED$2),5)</f>
        <v>0</v>
      </c>
      <c r="CZV6" s="18">
        <f ca="1">OFFSET('表四（录入表）'!$B$6,COLUMN(内置数据!EE$2),5)</f>
        <v>0</v>
      </c>
      <c r="CZW6" s="18">
        <f ca="1">OFFSET('表四（录入表）'!$B$6,COLUMN(内置数据!EF$2),5)</f>
        <v>0</v>
      </c>
      <c r="CZX6" s="18">
        <f ca="1">OFFSET('表四（录入表）'!$B$6,COLUMN(内置数据!EG$2),5)</f>
        <v>0</v>
      </c>
      <c r="CZY6" s="18">
        <f ca="1">OFFSET('表四（录入表）'!$B$6,COLUMN(内置数据!EH$2),5)</f>
        <v>0</v>
      </c>
      <c r="CZZ6" s="18">
        <f ca="1">OFFSET('表四（录入表）'!$B$6,COLUMN(内置数据!EI$2),5)</f>
        <v>0</v>
      </c>
      <c r="DAA6" s="18">
        <f ca="1">OFFSET('表四（录入表）'!$B$6,COLUMN(内置数据!EJ$2),5)</f>
        <v>0</v>
      </c>
      <c r="DAB6" s="18">
        <f ca="1">OFFSET('表四（录入表）'!$B$6,COLUMN(内置数据!EK$2),5)</f>
        <v>0</v>
      </c>
      <c r="DAC6" s="18">
        <f ca="1">OFFSET('表四（录入表）'!$B$6,COLUMN(内置数据!EL$2),5)</f>
        <v>0</v>
      </c>
      <c r="DAD6" s="18">
        <f ca="1">OFFSET('表四（录入表）'!$B$6,COLUMN(内置数据!EM$2),5)</f>
        <v>0</v>
      </c>
      <c r="DAE6" s="18">
        <f ca="1">OFFSET('表四（录入表）'!$B$6,COLUMN(内置数据!EN$2),5)</f>
        <v>0</v>
      </c>
      <c r="DAF6" s="18">
        <f ca="1">OFFSET('表四（录入表）'!$B$6,COLUMN(内置数据!EO$2),5)</f>
        <v>0</v>
      </c>
      <c r="DAG6" s="18">
        <f ca="1">OFFSET('表四（录入表）'!$B$6,COLUMN(内置数据!EP$2),5)</f>
        <v>0</v>
      </c>
      <c r="DAH6" s="18">
        <f ca="1">OFFSET('表四（录入表）'!$B$6,COLUMN(内置数据!EQ$2),5)</f>
        <v>0</v>
      </c>
      <c r="DAI6" s="18">
        <f ca="1">OFFSET('表四（录入表）'!$B$6,COLUMN(内置数据!ER$2),5)</f>
        <v>0</v>
      </c>
      <c r="DAJ6" s="18">
        <f ca="1">OFFSET('表四（录入表）'!$B$6,COLUMN(内置数据!ES$2),5)</f>
        <v>0</v>
      </c>
      <c r="DAK6" s="18">
        <f ca="1">OFFSET('表四（录入表）'!$B$6,COLUMN(内置数据!ET$2),5)</f>
        <v>0</v>
      </c>
      <c r="DAL6" s="18">
        <f ca="1">OFFSET('表四（录入表）'!$B$6,COLUMN(内置数据!EU$2),5)</f>
        <v>0</v>
      </c>
      <c r="DAM6" s="18">
        <f ca="1">OFFSET('表四（录入表）'!$B$6,COLUMN(内置数据!EV$2),5)</f>
        <v>0</v>
      </c>
      <c r="DAN6" s="18">
        <f ca="1">OFFSET('表四（录入表）'!$B$6,COLUMN(内置数据!EW$2),5)</f>
        <v>0</v>
      </c>
      <c r="DAO6" s="18">
        <f ca="1">OFFSET('表四（录入表）'!$B$6,COLUMN(内置数据!EX$2),5)</f>
        <v>0</v>
      </c>
      <c r="DAP6" s="18">
        <f ca="1">OFFSET('表四（录入表）'!$B$6,COLUMN(内置数据!EY$2),5)</f>
        <v>0</v>
      </c>
      <c r="DAQ6" s="18">
        <f ca="1">OFFSET('表四（录入表）'!$B$6,COLUMN(内置数据!EZ$2),5)</f>
        <v>0</v>
      </c>
      <c r="DAR6" s="18">
        <f ca="1">OFFSET('表四（录入表）'!$B$6,COLUMN(内置数据!FA$2),5)</f>
        <v>0</v>
      </c>
      <c r="DAS6" s="18">
        <f ca="1">OFFSET('表四（录入表）'!$B$6,COLUMN(内置数据!FB$2),5)</f>
        <v>0</v>
      </c>
      <c r="DAT6" s="18">
        <f ca="1">OFFSET('表四（录入表）'!$B$6,COLUMN(内置数据!FC$2),5)</f>
        <v>0</v>
      </c>
      <c r="DAU6" s="18">
        <f ca="1">OFFSET('表四（录入表）'!$B$6,COLUMN(内置数据!FD$2),5)</f>
        <v>0</v>
      </c>
      <c r="DAV6" s="18">
        <f ca="1">OFFSET('表四（录入表）'!$B$6,COLUMN(内置数据!FE$2),5)</f>
        <v>0</v>
      </c>
      <c r="DAW6" s="18">
        <f ca="1">OFFSET('表四（录入表）'!$B$6,COLUMN(内置数据!FF$2),5)</f>
        <v>0</v>
      </c>
      <c r="DAX6" s="18">
        <f ca="1">OFFSET('表四（录入表）'!$B$6,COLUMN(内置数据!FG$2),5)</f>
        <v>0</v>
      </c>
      <c r="DAY6" s="18">
        <f ca="1">OFFSET('表四（录入表）'!$B$6,COLUMN(内置数据!FH$2),5)</f>
        <v>0</v>
      </c>
      <c r="DAZ6" s="18">
        <f ca="1">OFFSET('表四（录入表）'!$B$6,COLUMN(内置数据!FI$2),5)</f>
        <v>0</v>
      </c>
      <c r="DBA6" s="18">
        <f ca="1">OFFSET('表四（录入表）'!$B$6,COLUMN(内置数据!FJ$2),5)</f>
        <v>0</v>
      </c>
      <c r="DBB6" s="18">
        <f ca="1">OFFSET('表四（录入表）'!$B$6,COLUMN(内置数据!FK$2),5)</f>
        <v>0</v>
      </c>
      <c r="DBC6" s="18">
        <f ca="1">OFFSET('表四（录入表）'!$B$6,COLUMN(内置数据!FL$2),5)</f>
        <v>0</v>
      </c>
      <c r="DBD6" s="18">
        <f ca="1">OFFSET('表四（录入表）'!$B$6,COLUMN(内置数据!FM$2),5)</f>
        <v>0</v>
      </c>
      <c r="DBE6" s="18">
        <f ca="1">OFFSET('表四（录入表）'!$B$6,COLUMN(内置数据!FN$2),5)</f>
        <v>0</v>
      </c>
      <c r="DBF6" s="18">
        <f ca="1">OFFSET('表四（录入表）'!$B$6,COLUMN(内置数据!FO$2),5)</f>
        <v>0</v>
      </c>
      <c r="DBG6" s="18">
        <f ca="1">OFFSET('表四（录入表）'!$B$6,COLUMN(内置数据!FP$2),5)</f>
        <v>0</v>
      </c>
      <c r="DBH6" s="18">
        <f ca="1">OFFSET('表四（录入表）'!$B$6,COLUMN(内置数据!FQ$2),5)</f>
        <v>0</v>
      </c>
      <c r="DBI6" s="18">
        <f ca="1">OFFSET('表四（录入表）'!$B$6,COLUMN(内置数据!FR$2),5)</f>
        <v>0</v>
      </c>
      <c r="DBJ6" s="18">
        <f ca="1">OFFSET('表四（录入表）'!$B$6,COLUMN(内置数据!FS$2),5)</f>
        <v>0</v>
      </c>
      <c r="DBK6" s="18">
        <f ca="1">OFFSET('表四（录入表）'!$B$6,COLUMN(内置数据!FT$2),5)</f>
        <v>0</v>
      </c>
      <c r="DBL6" s="18">
        <f ca="1">OFFSET('表四（录入表）'!$B$6,COLUMN(内置数据!FU$2),5)</f>
        <v>0</v>
      </c>
      <c r="DBM6" s="18">
        <f ca="1">OFFSET('表四（录入表）'!$B$6,COLUMN(内置数据!FV$2),5)</f>
        <v>0</v>
      </c>
      <c r="DBN6" s="18">
        <f ca="1">OFFSET('表四（录入表）'!$B$6,COLUMN(内置数据!FW$2),5)</f>
        <v>0</v>
      </c>
      <c r="DBO6" s="18">
        <f ca="1">OFFSET('表四（录入表）'!$B$6,COLUMN(内置数据!FX$2),5)</f>
        <v>0</v>
      </c>
      <c r="DBP6" s="18">
        <f ca="1">OFFSET('表四（录入表）'!$B$6,COLUMN(内置数据!FY$2),5)</f>
        <v>0</v>
      </c>
      <c r="DBQ6" s="18">
        <f ca="1">OFFSET('表四（录入表）'!$B$6,COLUMN(内置数据!FZ$2),5)</f>
        <v>0</v>
      </c>
      <c r="DBR6" s="18">
        <f ca="1">OFFSET('表四（录入表）'!$B$6,COLUMN(内置数据!GA$2),5)</f>
        <v>0</v>
      </c>
      <c r="DBS6" s="18">
        <f ca="1">OFFSET('表四（录入表）'!$B$6,COLUMN(内置数据!GB$2),5)</f>
        <v>0</v>
      </c>
      <c r="DBT6" s="18">
        <f ca="1">OFFSET('表四（录入表）'!$B$6,COLUMN(内置数据!GC$2),5)</f>
        <v>0</v>
      </c>
      <c r="DBU6" s="18">
        <f ca="1">OFFSET('表四（录入表）'!$B$6,COLUMN(内置数据!GD$2),5)</f>
        <v>0</v>
      </c>
      <c r="DBV6" s="18">
        <f ca="1">OFFSET('表四（录入表）'!$B$6,COLUMN(内置数据!GE$2),5)</f>
        <v>0</v>
      </c>
      <c r="DBW6" s="18">
        <f ca="1">OFFSET('表四（录入表）'!$B$6,COLUMN(内置数据!GF$2),5)</f>
        <v>0</v>
      </c>
      <c r="DBX6" s="18">
        <f ca="1">OFFSET('表四（录入表）'!$B$6,COLUMN(内置数据!GG$2),5)</f>
        <v>0</v>
      </c>
      <c r="DBY6" s="18">
        <f ca="1">OFFSET('表四（录入表）'!$B$6,COLUMN(内置数据!GH$2),5)</f>
        <v>0</v>
      </c>
      <c r="DBZ6" s="18">
        <f ca="1">OFFSET('表四（录入表）'!$B$6,COLUMN(内置数据!GI$2),5)</f>
        <v>0</v>
      </c>
      <c r="DCA6" s="18">
        <f ca="1">OFFSET('表四（录入表）'!$B$6,COLUMN(内置数据!GJ$2),5)</f>
        <v>0</v>
      </c>
      <c r="DCB6" s="18">
        <f ca="1">OFFSET('表四（录入表）'!$B$6,COLUMN(内置数据!GK$2),5)</f>
        <v>0</v>
      </c>
      <c r="DCC6" s="19"/>
      <c r="DCD6" s="19"/>
      <c r="DCE6" s="18">
        <f ca="1">OFFSET('表四（录入表）'!$B$6,COLUMN(内置数据!GN$2),5)</f>
        <v>0</v>
      </c>
      <c r="DCF6" s="18">
        <f ca="1">OFFSET('表四（录入表）'!$B$6,COLUMN(内置数据!GO$2),5)</f>
        <v>0</v>
      </c>
      <c r="DCG6" s="18">
        <f ca="1">OFFSET('表四（录入表）'!$B$6,COLUMN(内置数据!GP$2),5)</f>
        <v>0</v>
      </c>
      <c r="DCH6" s="18">
        <f ca="1">OFFSET('表四（录入表）'!$B$6,COLUMN(内置数据!GQ$2),5)</f>
        <v>0</v>
      </c>
      <c r="DCI6" s="18">
        <f ca="1">OFFSET('表四（录入表）'!$B$6,COLUMN(内置数据!GR$2),5)</f>
        <v>30000</v>
      </c>
      <c r="DCJ6" s="18">
        <f ca="1">OFFSET('表四（录入表）'!$B$6,COLUMN(内置数据!GS$2),5)</f>
        <v>0</v>
      </c>
      <c r="DCK6" s="18">
        <f ca="1">OFFSET('表四（录入表）'!$B$6,COLUMN(内置数据!GT$2),5)</f>
        <v>0</v>
      </c>
      <c r="DCL6" s="18">
        <f ca="1">OFFSET('表四（录入表）'!$B$6,COLUMN(内置数据!GU$2),5)</f>
        <v>7000</v>
      </c>
      <c r="DCM6" s="18">
        <f ca="1">OFFSET('表四（录入表）'!$B$6,COLUMN(内置数据!GV$2),5)</f>
        <v>7000</v>
      </c>
      <c r="DCN6" s="18">
        <f ca="1">OFFSET('表四（录入表）'!$B$6,COLUMN(内置数据!GW$2),5)</f>
        <v>0</v>
      </c>
      <c r="DCO6" s="18">
        <f ca="1">OFFSET('表四（录入表）'!$B$6,COLUMN(内置数据!GX$2),5)</f>
        <v>0</v>
      </c>
      <c r="DCP6" s="18">
        <f ca="1">OFFSET('表四（录入表）'!$B$6,COLUMN(内置数据!GY$2),5)</f>
        <v>0</v>
      </c>
      <c r="DCQ6" s="18">
        <f ca="1">OFFSET('表四（录入表）'!$B$6,COLUMN(内置数据!GZ$2),5)</f>
        <v>0</v>
      </c>
      <c r="DCR6" s="18">
        <f ca="1">OFFSET('表四（录入表）'!$B$6,COLUMN(内置数据!HA$2),5)</f>
        <v>0</v>
      </c>
      <c r="DCS6" s="18">
        <f ca="1">OFFSET('表四（录入表）'!$B$6,COLUMN(内置数据!HB$2),5)</f>
        <v>0</v>
      </c>
      <c r="DCT6" s="18">
        <f ca="1">OFFSET('表四（录入表）'!$B$6,COLUMN(内置数据!HC$2),5)</f>
        <v>0</v>
      </c>
      <c r="DCU6" s="18">
        <f ca="1">OFFSET('表四（录入表）'!$B$6,COLUMN(内置数据!HD$2),5)</f>
        <v>0</v>
      </c>
      <c r="DCV6" s="18">
        <f ca="1">OFFSET('表四（录入表）'!$B$6,COLUMN(内置数据!HE$2),5)</f>
        <v>0</v>
      </c>
      <c r="DCW6" s="18">
        <f ca="1">OFFSET('表四（录入表）'!$B$6,COLUMN(内置数据!HF$2),5)</f>
        <v>0</v>
      </c>
      <c r="DCX6" s="18">
        <f ca="1">OFFSET('表四（录入表）'!$B$6,COLUMN(内置数据!HG$2),5)</f>
        <v>0</v>
      </c>
      <c r="DCY6" s="18">
        <f ca="1">OFFSET('表四（录入表）'!$B$6,COLUMN(内置数据!HH$2),5)</f>
        <v>0</v>
      </c>
      <c r="DCZ6" s="18">
        <f ca="1">OFFSET('表四（录入表）'!$B$6,COLUMN(内置数据!HI$2),5)</f>
        <v>0</v>
      </c>
      <c r="DDA6" s="18">
        <f ca="1">OFFSET('表四（录入表）'!$B$6,COLUMN(内置数据!HJ$2),5)</f>
        <v>0</v>
      </c>
      <c r="DDB6" s="18">
        <f ca="1">OFFSET('表四（录入表）'!$B$6,COLUMN(内置数据!HK$2),5)</f>
        <v>0</v>
      </c>
      <c r="DDC6" s="18">
        <f ca="1">OFFSET('表四（录入表）'!$B$6,COLUMN(内置数据!HL$2),5)</f>
        <v>0</v>
      </c>
      <c r="DDD6" s="19"/>
      <c r="DDE6" s="18">
        <f ca="1">OFFSET('表四（录入表）'!$B$6,COLUMN(内置数据!HN$2),5)</f>
        <v>44000</v>
      </c>
      <c r="DDF6" s="19"/>
      <c r="DDG6" s="18">
        <f ca="1">OFFSET('表四（录入表）'!$B$6,COLUMN(内置数据!A$2),6)</f>
        <v>0</v>
      </c>
      <c r="DDH6" s="18">
        <f ca="1">OFFSET('表四（录入表）'!$B$6,COLUMN(内置数据!B$2),6)</f>
        <v>0</v>
      </c>
      <c r="DDI6" s="18">
        <f ca="1">OFFSET('表四（录入表）'!$B$6,COLUMN(内置数据!C$2),6)</f>
        <v>0</v>
      </c>
      <c r="DDJ6" s="18">
        <f ca="1">OFFSET('表四（录入表）'!$B$6,COLUMN(内置数据!D$2),6)</f>
        <v>0</v>
      </c>
      <c r="DDK6" s="18">
        <f ca="1">OFFSET('表四（录入表）'!$B$6,COLUMN(内置数据!E$2),6)</f>
        <v>0</v>
      </c>
      <c r="DDL6" s="18">
        <f ca="1">OFFSET('表四（录入表）'!$B$6,COLUMN(内置数据!F$2),6)</f>
        <v>0</v>
      </c>
      <c r="DDM6" s="18">
        <f ca="1">OFFSET('表四（录入表）'!$B$6,COLUMN(内置数据!G$2),6)</f>
        <v>0</v>
      </c>
      <c r="DDN6" s="18">
        <f ca="1">OFFSET('表四（录入表）'!$B$6,COLUMN(内置数据!H$2),6)</f>
        <v>0</v>
      </c>
      <c r="DDO6" s="18">
        <f ca="1">OFFSET('表四（录入表）'!$B$6,COLUMN(内置数据!I$2),6)</f>
        <v>0</v>
      </c>
      <c r="DDP6" s="18">
        <f ca="1">OFFSET('表四（录入表）'!$B$6,COLUMN(内置数据!J$2),6)</f>
        <v>0</v>
      </c>
      <c r="DDQ6" s="18">
        <f ca="1">OFFSET('表四（录入表）'!$B$6,COLUMN(内置数据!K$2),6)</f>
        <v>0</v>
      </c>
      <c r="DDR6" s="18">
        <f ca="1">OFFSET('表四（录入表）'!$B$6,COLUMN(内置数据!L$2),6)</f>
        <v>0</v>
      </c>
      <c r="DDS6" s="18">
        <f ca="1">OFFSET('表四（录入表）'!$B$6,COLUMN(内置数据!M$2),6)</f>
        <v>0</v>
      </c>
      <c r="DDT6" s="18">
        <f ca="1">OFFSET('表四（录入表）'!$B$6,COLUMN(内置数据!N$2),6)</f>
        <v>0</v>
      </c>
      <c r="DDU6" s="18">
        <f ca="1">OFFSET('表四（录入表）'!$B$6,COLUMN(内置数据!O$2),6)</f>
        <v>0</v>
      </c>
      <c r="DDV6" s="18">
        <f ca="1">OFFSET('表四（录入表）'!$B$6,COLUMN(内置数据!P$2),6)</f>
        <v>0</v>
      </c>
      <c r="DDW6" s="18">
        <f ca="1">OFFSET('表四（录入表）'!$B$6,COLUMN(内置数据!Q$2),6)</f>
        <v>0</v>
      </c>
      <c r="DDX6" s="18">
        <f ca="1">OFFSET('表四（录入表）'!$B$6,COLUMN(内置数据!R$2),6)</f>
        <v>0</v>
      </c>
      <c r="DDY6" s="18">
        <f ca="1">OFFSET('表四（录入表）'!$B$6,COLUMN(内置数据!S$2),6)</f>
        <v>0</v>
      </c>
      <c r="DDZ6" s="18">
        <f ca="1">OFFSET('表四（录入表）'!$B$6,COLUMN(内置数据!T$2),6)</f>
        <v>0</v>
      </c>
      <c r="DEA6" s="18">
        <f ca="1">OFFSET('表四（录入表）'!$B$6,COLUMN(内置数据!U$2),6)</f>
        <v>0</v>
      </c>
      <c r="DEB6" s="18">
        <f ca="1">OFFSET('表四（录入表）'!$B$6,COLUMN(内置数据!V$2),6)</f>
        <v>0</v>
      </c>
      <c r="DEC6" s="18">
        <f ca="1">OFFSET('表四（录入表）'!$B$6,COLUMN(内置数据!W$2),6)</f>
        <v>0</v>
      </c>
      <c r="DED6" s="18">
        <f ca="1">OFFSET('表四（录入表）'!$B$6,COLUMN(内置数据!X$2),6)</f>
        <v>0</v>
      </c>
      <c r="DEE6" s="18">
        <f ca="1">OFFSET('表四（录入表）'!$B$6,COLUMN(内置数据!Y$2),6)</f>
        <v>0</v>
      </c>
      <c r="DEF6" s="18">
        <f ca="1">OFFSET('表四（录入表）'!$B$6,COLUMN(内置数据!Z$2),6)</f>
        <v>0</v>
      </c>
      <c r="DEG6" s="18">
        <f ca="1">OFFSET('表四（录入表）'!$B$6,COLUMN(内置数据!AA$2),6)</f>
        <v>0</v>
      </c>
      <c r="DEH6" s="18">
        <f ca="1">OFFSET('表四（录入表）'!$B$6,COLUMN(内置数据!AB$2),6)</f>
        <v>0</v>
      </c>
      <c r="DEI6" s="18">
        <f ca="1">OFFSET('表四（录入表）'!$B$6,COLUMN(内置数据!AC$2),6)</f>
        <v>0</v>
      </c>
      <c r="DEJ6" s="18">
        <f ca="1">OFFSET('表四（录入表）'!$B$6,COLUMN(内置数据!AD$2),6)</f>
        <v>0</v>
      </c>
      <c r="DEK6" s="18">
        <f ca="1">OFFSET('表四（录入表）'!$B$6,COLUMN(内置数据!AE$2),6)</f>
        <v>0</v>
      </c>
      <c r="DEL6" s="18">
        <f ca="1">OFFSET('表四（录入表）'!$B$6,COLUMN(内置数据!AF$2),6)</f>
        <v>0</v>
      </c>
      <c r="DEM6" s="18">
        <f ca="1">OFFSET('表四（录入表）'!$B$6,COLUMN(内置数据!AG$2),6)</f>
        <v>0</v>
      </c>
      <c r="DEN6" s="18">
        <f ca="1">OFFSET('表四（录入表）'!$B$6,COLUMN(内置数据!AH$2),6)</f>
        <v>0</v>
      </c>
      <c r="DEO6" s="18">
        <f ca="1">OFFSET('表四（录入表）'!$B$6,COLUMN(内置数据!AI$2),6)</f>
        <v>0</v>
      </c>
      <c r="DEP6" s="18">
        <f ca="1">OFFSET('表四（录入表）'!$B$6,COLUMN(内置数据!AJ$2),6)</f>
        <v>0</v>
      </c>
      <c r="DEQ6" s="18">
        <f ca="1">OFFSET('表四（录入表）'!$B$6,COLUMN(内置数据!AK$2),6)</f>
        <v>0</v>
      </c>
      <c r="DER6" s="18">
        <f ca="1">OFFSET('表四（录入表）'!$B$6,COLUMN(内置数据!AL$2),6)</f>
        <v>0</v>
      </c>
      <c r="DES6" s="18">
        <f ca="1">OFFSET('表四（录入表）'!$B$6,COLUMN(内置数据!AM$2),6)</f>
        <v>0</v>
      </c>
      <c r="DET6" s="18">
        <f ca="1">OFFSET('表四（录入表）'!$B$6,COLUMN(内置数据!AN$2),6)</f>
        <v>0</v>
      </c>
      <c r="DEU6" s="18">
        <f ca="1">OFFSET('表四（录入表）'!$B$6,COLUMN(内置数据!AO$2),6)</f>
        <v>0</v>
      </c>
      <c r="DEV6" s="18">
        <f ca="1">OFFSET('表四（录入表）'!$B$6,COLUMN(内置数据!AP$2),6)</f>
        <v>0</v>
      </c>
      <c r="DEW6" s="18">
        <f ca="1">OFFSET('表四（录入表）'!$B$6,COLUMN(内置数据!AQ$2),6)</f>
        <v>0</v>
      </c>
      <c r="DEX6" s="18">
        <f ca="1">OFFSET('表四（录入表）'!$B$6,COLUMN(内置数据!AR$2),6)</f>
        <v>0</v>
      </c>
      <c r="DEY6" s="18">
        <f ca="1">OFFSET('表四（录入表）'!$B$6,COLUMN(内置数据!AS$2),6)</f>
        <v>0</v>
      </c>
      <c r="DEZ6" s="18">
        <f ca="1">OFFSET('表四（录入表）'!$B$6,COLUMN(内置数据!AT$2),6)</f>
        <v>0</v>
      </c>
      <c r="DFA6" s="18">
        <f ca="1">OFFSET('表四（录入表）'!$B$6,COLUMN(内置数据!AU$2),6)</f>
        <v>0</v>
      </c>
      <c r="DFB6" s="18">
        <f ca="1">OFFSET('表四（录入表）'!$B$6,COLUMN(内置数据!AV$2),6)</f>
        <v>0</v>
      </c>
      <c r="DFC6" s="18">
        <f ca="1">OFFSET('表四（录入表）'!$B$6,COLUMN(内置数据!AW$2),6)</f>
        <v>0</v>
      </c>
      <c r="DFD6" s="18">
        <f ca="1">OFFSET('表四（录入表）'!$B$6,COLUMN(内置数据!AX$2),6)</f>
        <v>0</v>
      </c>
      <c r="DFE6" s="18">
        <f ca="1">OFFSET('表四（录入表）'!$B$6,COLUMN(内置数据!AY$2),6)</f>
        <v>0</v>
      </c>
      <c r="DFF6" s="18">
        <f ca="1">OFFSET('表四（录入表）'!$B$6,COLUMN(内置数据!AZ$2),6)</f>
        <v>0</v>
      </c>
      <c r="DFG6" s="18">
        <f ca="1">OFFSET('表四（录入表）'!$B$6,COLUMN(内置数据!BA$2),6)</f>
        <v>0</v>
      </c>
      <c r="DFH6" s="18">
        <f ca="1">OFFSET('表四（录入表）'!$B$6,COLUMN(内置数据!BB$2),6)</f>
        <v>0</v>
      </c>
      <c r="DFI6" s="18">
        <f ca="1">OFFSET('表四（录入表）'!$B$6,COLUMN(内置数据!BC$2),6)</f>
        <v>0</v>
      </c>
      <c r="DFJ6" s="18">
        <f ca="1">OFFSET('表四（录入表）'!$B$6,COLUMN(内置数据!BD$2),6)</f>
        <v>0</v>
      </c>
      <c r="DFK6" s="18">
        <f ca="1">OFFSET('表四（录入表）'!$B$6,COLUMN(内置数据!BE$2),6)</f>
        <v>0</v>
      </c>
      <c r="DFL6" s="18">
        <f ca="1">OFFSET('表四（录入表）'!$B$6,COLUMN(内置数据!BF$2),6)</f>
        <v>0</v>
      </c>
      <c r="DFM6" s="18">
        <f ca="1">OFFSET('表四（录入表）'!$B$6,COLUMN(内置数据!BG$2),6)</f>
        <v>0</v>
      </c>
      <c r="DFN6" s="18">
        <f ca="1">OFFSET('表四（录入表）'!$B$6,COLUMN(内置数据!BH$2),6)</f>
        <v>0</v>
      </c>
      <c r="DFO6" s="18">
        <f ca="1">OFFSET('表四（录入表）'!$B$6,COLUMN(内置数据!BI$2),6)</f>
        <v>0</v>
      </c>
      <c r="DFP6" s="18">
        <f ca="1">OFFSET('表四（录入表）'!$B$6,COLUMN(内置数据!BJ$2),6)</f>
        <v>0</v>
      </c>
      <c r="DFQ6" s="18">
        <f ca="1">OFFSET('表四（录入表）'!$B$6,COLUMN(内置数据!BK$2),6)</f>
        <v>0</v>
      </c>
      <c r="DFR6" s="18">
        <f ca="1">OFFSET('表四（录入表）'!$B$6,COLUMN(内置数据!BL$2),6)</f>
        <v>0</v>
      </c>
      <c r="DFS6" s="18">
        <f ca="1">OFFSET('表四（录入表）'!$B$6,COLUMN(内置数据!BM$2),6)</f>
        <v>0</v>
      </c>
      <c r="DFT6" s="18">
        <f ca="1">OFFSET('表四（录入表）'!$B$6,COLUMN(内置数据!BN$2),6)</f>
        <v>0</v>
      </c>
      <c r="DFU6" s="18">
        <f ca="1">OFFSET('表四（录入表）'!$B$6,COLUMN(内置数据!BO$2),6)</f>
        <v>0</v>
      </c>
      <c r="DFV6" s="18">
        <f ca="1">OFFSET('表四（录入表）'!$B$6,COLUMN(内置数据!BP$2),6)</f>
        <v>0</v>
      </c>
      <c r="DFW6" s="18">
        <f ca="1">OFFSET('表四（录入表）'!$B$6,COLUMN(内置数据!BQ$2),6)</f>
        <v>0</v>
      </c>
      <c r="DFX6" s="18">
        <f ca="1">OFFSET('表四（录入表）'!$B$6,COLUMN(内置数据!BR$2),6)</f>
        <v>0</v>
      </c>
      <c r="DFY6" s="18">
        <f ca="1">OFFSET('表四（录入表）'!$B$6,COLUMN(内置数据!BS$2),6)</f>
        <v>0</v>
      </c>
      <c r="DFZ6" s="18">
        <f ca="1">OFFSET('表四（录入表）'!$B$6,COLUMN(内置数据!BT$2),6)</f>
        <v>0</v>
      </c>
      <c r="DGA6" s="18">
        <f ca="1">OFFSET('表四（录入表）'!$B$6,COLUMN(内置数据!BU$2),6)</f>
        <v>0</v>
      </c>
      <c r="DGB6" s="18">
        <f ca="1">OFFSET('表四（录入表）'!$B$6,COLUMN(内置数据!BV$2),6)</f>
        <v>0</v>
      </c>
      <c r="DGC6" s="18">
        <f ca="1">OFFSET('表四（录入表）'!$B$6,COLUMN(内置数据!BW$2),6)</f>
        <v>0</v>
      </c>
      <c r="DGD6" s="18">
        <f ca="1">OFFSET('表四（录入表）'!$B$6,COLUMN(内置数据!BX$2),6)</f>
        <v>0</v>
      </c>
      <c r="DGE6" s="18">
        <f ca="1">OFFSET('表四（录入表）'!$B$6,COLUMN(内置数据!BY$2),6)</f>
        <v>0</v>
      </c>
      <c r="DGF6" s="18">
        <f ca="1">OFFSET('表四（录入表）'!$B$6,COLUMN(内置数据!BZ$2),6)</f>
        <v>0</v>
      </c>
      <c r="DGG6" s="18">
        <f ca="1">OFFSET('表四（录入表）'!$B$6,COLUMN(内置数据!CA$2),6)</f>
        <v>0</v>
      </c>
      <c r="DGH6" s="18">
        <f ca="1">OFFSET('表四（录入表）'!$B$6,COLUMN(内置数据!CB$2),6)</f>
        <v>0</v>
      </c>
      <c r="DGI6" s="18">
        <f ca="1">OFFSET('表四（录入表）'!$B$6,COLUMN(内置数据!CC$2),6)</f>
        <v>0</v>
      </c>
      <c r="DGJ6" s="18">
        <f ca="1">OFFSET('表四（录入表）'!$B$6,COLUMN(内置数据!CD$2),6)</f>
        <v>0</v>
      </c>
      <c r="DGK6" s="18">
        <f ca="1">OFFSET('表四（录入表）'!$B$6,COLUMN(内置数据!CE$2),6)</f>
        <v>0</v>
      </c>
      <c r="DGL6" s="18">
        <f ca="1">OFFSET('表四（录入表）'!$B$6,COLUMN(内置数据!CF$2),6)</f>
        <v>0</v>
      </c>
      <c r="DGM6" s="18">
        <f ca="1">OFFSET('表四（录入表）'!$B$6,COLUMN(内置数据!CG$2),6)</f>
        <v>0</v>
      </c>
      <c r="DGN6" s="18">
        <f ca="1">OFFSET('表四（录入表）'!$B$6,COLUMN(内置数据!CH$2),6)</f>
        <v>0</v>
      </c>
      <c r="DGO6" s="18">
        <f ca="1">OFFSET('表四（录入表）'!$B$6,COLUMN(内置数据!CI$2),6)</f>
        <v>0</v>
      </c>
      <c r="DGP6" s="18">
        <f ca="1">OFFSET('表四（录入表）'!$B$6,COLUMN(内置数据!CJ$2),6)</f>
        <v>0</v>
      </c>
      <c r="DGQ6" s="18">
        <f ca="1">OFFSET('表四（录入表）'!$B$6,COLUMN(内置数据!CK$2),6)</f>
        <v>0</v>
      </c>
      <c r="DGR6" s="18">
        <f ca="1">OFFSET('表四（录入表）'!$B$6,COLUMN(内置数据!CL$2),6)</f>
        <v>0</v>
      </c>
      <c r="DGS6" s="18">
        <f ca="1">OFFSET('表四（录入表）'!$B$6,COLUMN(内置数据!CM$2),6)</f>
        <v>0</v>
      </c>
      <c r="DGT6" s="18">
        <f ca="1">OFFSET('表四（录入表）'!$B$6,COLUMN(内置数据!CN$2),6)</f>
        <v>0</v>
      </c>
      <c r="DGU6" s="18">
        <f ca="1">OFFSET('表四（录入表）'!$B$6,COLUMN(内置数据!CO$2),6)</f>
        <v>0</v>
      </c>
      <c r="DGV6" s="18">
        <f ca="1">OFFSET('表四（录入表）'!$B$6,COLUMN(内置数据!CP$2),6)</f>
        <v>0</v>
      </c>
      <c r="DGW6" s="18">
        <f ca="1">OFFSET('表四（录入表）'!$B$6,COLUMN(内置数据!CQ$2),6)</f>
        <v>0</v>
      </c>
      <c r="DGX6" s="18">
        <f ca="1">OFFSET('表四（录入表）'!$B$6,COLUMN(内置数据!CR$2),6)</f>
        <v>0</v>
      </c>
      <c r="DGY6" s="18">
        <f ca="1">OFFSET('表四（录入表）'!$B$6,COLUMN(内置数据!CS$2),6)</f>
        <v>0</v>
      </c>
      <c r="DGZ6" s="18">
        <f ca="1">OFFSET('表四（录入表）'!$B$6,COLUMN(内置数据!CT$2),6)</f>
        <v>0</v>
      </c>
      <c r="DHA6" s="18">
        <f ca="1">OFFSET('表四（录入表）'!$B$6,COLUMN(内置数据!CU$2),6)</f>
        <v>0</v>
      </c>
      <c r="DHB6" s="18">
        <f ca="1">OFFSET('表四（录入表）'!$B$6,COLUMN(内置数据!CV$2),6)</f>
        <v>0</v>
      </c>
      <c r="DHC6" s="18">
        <f ca="1">OFFSET('表四（录入表）'!$B$6,COLUMN(内置数据!CW$2),6)</f>
        <v>0</v>
      </c>
      <c r="DHD6" s="18">
        <f ca="1">OFFSET('表四（录入表）'!$B$6,COLUMN(内置数据!CX$2),6)</f>
        <v>0</v>
      </c>
      <c r="DHE6" s="18">
        <f ca="1">OFFSET('表四（录入表）'!$B$6,COLUMN(内置数据!CY$2),6)</f>
        <v>0</v>
      </c>
      <c r="DHF6" s="18">
        <f ca="1">OFFSET('表四（录入表）'!$B$6,COLUMN(内置数据!CZ$2),6)</f>
        <v>0</v>
      </c>
      <c r="DHG6" s="18">
        <f ca="1">OFFSET('表四（录入表）'!$B$6,COLUMN(内置数据!DA$2),6)</f>
        <v>0</v>
      </c>
      <c r="DHH6" s="18">
        <f ca="1">OFFSET('表四（录入表）'!$B$6,COLUMN(内置数据!DB$2),6)</f>
        <v>0</v>
      </c>
      <c r="DHI6" s="18">
        <f ca="1">OFFSET('表四（录入表）'!$B$6,COLUMN(内置数据!DC$2),6)</f>
        <v>0</v>
      </c>
      <c r="DHJ6" s="18">
        <f ca="1">OFFSET('表四（录入表）'!$B$6,COLUMN(内置数据!DD$2),6)</f>
        <v>0</v>
      </c>
      <c r="DHK6" s="18">
        <f ca="1">OFFSET('表四（录入表）'!$B$6,COLUMN(内置数据!DE$2),6)</f>
        <v>0</v>
      </c>
      <c r="DHL6" s="18">
        <f ca="1">OFFSET('表四（录入表）'!$B$6,COLUMN(内置数据!DF$2),6)</f>
        <v>0</v>
      </c>
      <c r="DHM6" s="18">
        <f ca="1">OFFSET('表四（录入表）'!$B$6,COLUMN(内置数据!DG$2),6)</f>
        <v>0</v>
      </c>
      <c r="DHN6" s="18">
        <f ca="1">OFFSET('表四（录入表）'!$B$6,COLUMN(内置数据!DH$2),6)</f>
        <v>0</v>
      </c>
      <c r="DHO6" s="18">
        <f ca="1">OFFSET('表四（录入表）'!$B$6,COLUMN(内置数据!DI$2),6)</f>
        <v>0</v>
      </c>
      <c r="DHP6" s="18">
        <f ca="1">OFFSET('表四（录入表）'!$B$6,COLUMN(内置数据!DJ$2),6)</f>
        <v>0</v>
      </c>
      <c r="DHQ6" s="18">
        <f ca="1">OFFSET('表四（录入表）'!$B$6,COLUMN(内置数据!DK$2),6)</f>
        <v>0</v>
      </c>
      <c r="DHR6" s="18">
        <f ca="1">OFFSET('表四（录入表）'!$B$6,COLUMN(内置数据!DL$2),6)</f>
        <v>0</v>
      </c>
      <c r="DHS6" s="18">
        <f ca="1">OFFSET('表四（录入表）'!$B$6,COLUMN(内置数据!DM$2),6)</f>
        <v>0</v>
      </c>
      <c r="DHT6" s="18">
        <f ca="1">OFFSET('表四（录入表）'!$B$6,COLUMN(内置数据!DN$2),6)</f>
        <v>0</v>
      </c>
      <c r="DHU6" s="18">
        <f ca="1">OFFSET('表四（录入表）'!$B$6,COLUMN(内置数据!DO$2),6)</f>
        <v>0</v>
      </c>
      <c r="DHV6" s="18">
        <f ca="1">OFFSET('表四（录入表）'!$B$6,COLUMN(内置数据!DP$2),6)</f>
        <v>0</v>
      </c>
      <c r="DHW6" s="18">
        <f ca="1">OFFSET('表四（录入表）'!$B$6,COLUMN(内置数据!DQ$2),6)</f>
        <v>0</v>
      </c>
      <c r="DHX6" s="18">
        <f ca="1">OFFSET('表四（录入表）'!$B$6,COLUMN(内置数据!DR$2),6)</f>
        <v>0</v>
      </c>
      <c r="DHY6" s="18">
        <f ca="1">OFFSET('表四（录入表）'!$B$6,COLUMN(内置数据!DS$2),6)</f>
        <v>0</v>
      </c>
      <c r="DHZ6" s="18">
        <f ca="1">OFFSET('表四（录入表）'!$B$6,COLUMN(内置数据!DT$2),6)</f>
        <v>0</v>
      </c>
      <c r="DIA6" s="18">
        <f ca="1">OFFSET('表四（录入表）'!$B$6,COLUMN(内置数据!DU$2),6)</f>
        <v>0</v>
      </c>
      <c r="DIB6" s="18">
        <f ca="1">OFFSET('表四（录入表）'!$B$6,COLUMN(内置数据!DV$2),6)</f>
        <v>0</v>
      </c>
      <c r="DIC6" s="18">
        <f ca="1">OFFSET('表四（录入表）'!$B$6,COLUMN(内置数据!DW$2),6)</f>
        <v>0</v>
      </c>
      <c r="DID6" s="18">
        <f ca="1">OFFSET('表四（录入表）'!$B$6,COLUMN(内置数据!DX$2),6)</f>
        <v>0</v>
      </c>
      <c r="DIE6" s="18">
        <f ca="1">OFFSET('表四（录入表）'!$B$6,COLUMN(内置数据!DY$2),6)</f>
        <v>0</v>
      </c>
      <c r="DIF6" s="18">
        <f ca="1">OFFSET('表四（录入表）'!$B$6,COLUMN(内置数据!DZ$2),6)</f>
        <v>0</v>
      </c>
      <c r="DIG6" s="18">
        <f ca="1">OFFSET('表四（录入表）'!$B$6,COLUMN(内置数据!EA$2),6)</f>
        <v>0</v>
      </c>
      <c r="DIH6" s="18">
        <f ca="1">OFFSET('表四（录入表）'!$B$6,COLUMN(内置数据!EB$2),6)</f>
        <v>0</v>
      </c>
      <c r="DII6" s="18">
        <f ca="1">OFFSET('表四（录入表）'!$B$6,COLUMN(内置数据!EC$2),6)</f>
        <v>0</v>
      </c>
      <c r="DIJ6" s="18">
        <f ca="1">OFFSET('表四（录入表）'!$B$6,COLUMN(内置数据!ED$2),6)</f>
        <v>0</v>
      </c>
      <c r="DIK6" s="18">
        <f ca="1">OFFSET('表四（录入表）'!$B$6,COLUMN(内置数据!EE$2),6)</f>
        <v>0</v>
      </c>
      <c r="DIL6" s="18">
        <f ca="1">OFFSET('表四（录入表）'!$B$6,COLUMN(内置数据!EF$2),6)</f>
        <v>0</v>
      </c>
      <c r="DIM6" s="18">
        <f ca="1">OFFSET('表四（录入表）'!$B$6,COLUMN(内置数据!EG$2),6)</f>
        <v>0</v>
      </c>
      <c r="DIN6" s="18">
        <f ca="1">OFFSET('表四（录入表）'!$B$6,COLUMN(内置数据!EH$2),6)</f>
        <v>0</v>
      </c>
      <c r="DIO6" s="18">
        <f ca="1">OFFSET('表四（录入表）'!$B$6,COLUMN(内置数据!EI$2),6)</f>
        <v>0</v>
      </c>
      <c r="DIP6" s="18">
        <f ca="1">OFFSET('表四（录入表）'!$B$6,COLUMN(内置数据!EJ$2),6)</f>
        <v>0</v>
      </c>
      <c r="DIQ6" s="18">
        <f ca="1">OFFSET('表四（录入表）'!$B$6,COLUMN(内置数据!EK$2),6)</f>
        <v>0</v>
      </c>
      <c r="DIR6" s="18">
        <f ca="1">OFFSET('表四（录入表）'!$B$6,COLUMN(内置数据!EL$2),6)</f>
        <v>0</v>
      </c>
      <c r="DIS6" s="18">
        <f ca="1">OFFSET('表四（录入表）'!$B$6,COLUMN(内置数据!EM$2),6)</f>
        <v>0</v>
      </c>
      <c r="DIT6" s="18">
        <f ca="1">OFFSET('表四（录入表）'!$B$6,COLUMN(内置数据!EN$2),6)</f>
        <v>0</v>
      </c>
      <c r="DIU6" s="18">
        <f ca="1">OFFSET('表四（录入表）'!$B$6,COLUMN(内置数据!EO$2),6)</f>
        <v>0</v>
      </c>
      <c r="DIV6" s="18">
        <f ca="1">OFFSET('表四（录入表）'!$B$6,COLUMN(内置数据!EP$2),6)</f>
        <v>0</v>
      </c>
      <c r="DIW6" s="18">
        <f ca="1">OFFSET('表四（录入表）'!$B$6,COLUMN(内置数据!EQ$2),6)</f>
        <v>0</v>
      </c>
      <c r="DIX6" s="18">
        <f ca="1">OFFSET('表四（录入表）'!$B$6,COLUMN(内置数据!ER$2),6)</f>
        <v>0</v>
      </c>
      <c r="DIY6" s="18">
        <f ca="1">OFFSET('表四（录入表）'!$B$6,COLUMN(内置数据!ES$2),6)</f>
        <v>0</v>
      </c>
      <c r="DIZ6" s="18">
        <f ca="1">OFFSET('表四（录入表）'!$B$6,COLUMN(内置数据!ET$2),6)</f>
        <v>0</v>
      </c>
      <c r="DJA6" s="18">
        <f ca="1">OFFSET('表四（录入表）'!$B$6,COLUMN(内置数据!EU$2),6)</f>
        <v>0</v>
      </c>
      <c r="DJB6" s="18">
        <f ca="1">OFFSET('表四（录入表）'!$B$6,COLUMN(内置数据!EV$2),6)</f>
        <v>0</v>
      </c>
      <c r="DJC6" s="18">
        <f ca="1">OFFSET('表四（录入表）'!$B$6,COLUMN(内置数据!EW$2),6)</f>
        <v>0</v>
      </c>
      <c r="DJD6" s="18">
        <f ca="1">OFFSET('表四（录入表）'!$B$6,COLUMN(内置数据!EX$2),6)</f>
        <v>0</v>
      </c>
      <c r="DJE6" s="18">
        <f ca="1">OFFSET('表四（录入表）'!$B$6,COLUMN(内置数据!EY$2),6)</f>
        <v>0</v>
      </c>
      <c r="DJF6" s="18">
        <f ca="1">OFFSET('表四（录入表）'!$B$6,COLUMN(内置数据!EZ$2),6)</f>
        <v>0</v>
      </c>
      <c r="DJG6" s="18">
        <f ca="1">OFFSET('表四（录入表）'!$B$6,COLUMN(内置数据!FA$2),6)</f>
        <v>0</v>
      </c>
      <c r="DJH6" s="18">
        <f ca="1">OFFSET('表四（录入表）'!$B$6,COLUMN(内置数据!FB$2),6)</f>
        <v>0</v>
      </c>
      <c r="DJI6" s="18">
        <f ca="1">OFFSET('表四（录入表）'!$B$6,COLUMN(内置数据!FC$2),6)</f>
        <v>0</v>
      </c>
      <c r="DJJ6" s="18">
        <f ca="1">OFFSET('表四（录入表）'!$B$6,COLUMN(内置数据!FD$2),6)</f>
        <v>0</v>
      </c>
      <c r="DJK6" s="18">
        <f ca="1">OFFSET('表四（录入表）'!$B$6,COLUMN(内置数据!FE$2),6)</f>
        <v>0</v>
      </c>
      <c r="DJL6" s="18">
        <f ca="1">OFFSET('表四（录入表）'!$B$6,COLUMN(内置数据!FF$2),6)</f>
        <v>0</v>
      </c>
      <c r="DJM6" s="18">
        <f ca="1">OFFSET('表四（录入表）'!$B$6,COLUMN(内置数据!FG$2),6)</f>
        <v>0</v>
      </c>
      <c r="DJN6" s="18">
        <f ca="1">OFFSET('表四（录入表）'!$B$6,COLUMN(内置数据!FH$2),6)</f>
        <v>0</v>
      </c>
      <c r="DJO6" s="18">
        <f ca="1">OFFSET('表四（录入表）'!$B$6,COLUMN(内置数据!FI$2),6)</f>
        <v>0</v>
      </c>
      <c r="DJP6" s="18">
        <f ca="1">OFFSET('表四（录入表）'!$B$6,COLUMN(内置数据!FJ$2),6)</f>
        <v>0</v>
      </c>
      <c r="DJQ6" s="18">
        <f ca="1">OFFSET('表四（录入表）'!$B$6,COLUMN(内置数据!FK$2),6)</f>
        <v>0</v>
      </c>
      <c r="DJR6" s="18">
        <f ca="1">OFFSET('表四（录入表）'!$B$6,COLUMN(内置数据!FL$2),6)</f>
        <v>0</v>
      </c>
      <c r="DJS6" s="18">
        <f ca="1">OFFSET('表四（录入表）'!$B$6,COLUMN(内置数据!FM$2),6)</f>
        <v>0</v>
      </c>
      <c r="DJT6" s="18">
        <f ca="1">OFFSET('表四（录入表）'!$B$6,COLUMN(内置数据!FN$2),6)</f>
        <v>0</v>
      </c>
      <c r="DJU6" s="18">
        <f ca="1">OFFSET('表四（录入表）'!$B$6,COLUMN(内置数据!FO$2),6)</f>
        <v>0</v>
      </c>
      <c r="DJV6" s="18">
        <f ca="1">OFFSET('表四（录入表）'!$B$6,COLUMN(内置数据!FP$2),6)</f>
        <v>0</v>
      </c>
      <c r="DJW6" s="18">
        <f ca="1">OFFSET('表四（录入表）'!$B$6,COLUMN(内置数据!FQ$2),6)</f>
        <v>0</v>
      </c>
      <c r="DJX6" s="18">
        <f ca="1">OFFSET('表四（录入表）'!$B$6,COLUMN(内置数据!FR$2),6)</f>
        <v>0</v>
      </c>
      <c r="DJY6" s="18">
        <f ca="1">OFFSET('表四（录入表）'!$B$6,COLUMN(内置数据!FS$2),6)</f>
        <v>0</v>
      </c>
      <c r="DJZ6" s="18">
        <f ca="1">OFFSET('表四（录入表）'!$B$6,COLUMN(内置数据!FT$2),6)</f>
        <v>0</v>
      </c>
      <c r="DKA6" s="18">
        <f ca="1">OFFSET('表四（录入表）'!$B$6,COLUMN(内置数据!FU$2),6)</f>
        <v>0</v>
      </c>
      <c r="DKB6" s="18">
        <f ca="1">OFFSET('表四（录入表）'!$B$6,COLUMN(内置数据!FV$2),6)</f>
        <v>0</v>
      </c>
      <c r="DKC6" s="18">
        <f ca="1">OFFSET('表四（录入表）'!$B$6,COLUMN(内置数据!FW$2),6)</f>
        <v>0</v>
      </c>
      <c r="DKD6" s="18">
        <f ca="1">OFFSET('表四（录入表）'!$B$6,COLUMN(内置数据!FX$2),6)</f>
        <v>0</v>
      </c>
      <c r="DKE6" s="18">
        <f ca="1">OFFSET('表四（录入表）'!$B$6,COLUMN(内置数据!FY$2),6)</f>
        <v>0</v>
      </c>
      <c r="DKF6" s="18">
        <f ca="1">OFFSET('表四（录入表）'!$B$6,COLUMN(内置数据!FZ$2),6)</f>
        <v>0</v>
      </c>
      <c r="DKG6" s="18">
        <f ca="1">OFFSET('表四（录入表）'!$B$6,COLUMN(内置数据!GA$2),6)</f>
        <v>0</v>
      </c>
      <c r="DKH6" s="18">
        <f ca="1">OFFSET('表四（录入表）'!$B$6,COLUMN(内置数据!GB$2),6)</f>
        <v>0</v>
      </c>
      <c r="DKI6" s="18">
        <f ca="1">OFFSET('表四（录入表）'!$B$6,COLUMN(内置数据!GC$2),6)</f>
        <v>0</v>
      </c>
      <c r="DKJ6" s="18">
        <f ca="1">OFFSET('表四（录入表）'!$B$6,COLUMN(内置数据!GD$2),6)</f>
        <v>0</v>
      </c>
      <c r="DKK6" s="18">
        <f ca="1">OFFSET('表四（录入表）'!$B$6,COLUMN(内置数据!GE$2),6)</f>
        <v>0</v>
      </c>
      <c r="DKL6" s="18">
        <f ca="1">OFFSET('表四（录入表）'!$B$6,COLUMN(内置数据!GF$2),6)</f>
        <v>0</v>
      </c>
      <c r="DKM6" s="18">
        <f ca="1">OFFSET('表四（录入表）'!$B$6,COLUMN(内置数据!GG$2),6)</f>
        <v>0</v>
      </c>
      <c r="DKN6" s="18">
        <f ca="1">OFFSET('表四（录入表）'!$B$6,COLUMN(内置数据!GH$2),6)</f>
        <v>0</v>
      </c>
      <c r="DKO6" s="18">
        <f ca="1">OFFSET('表四（录入表）'!$B$6,COLUMN(内置数据!GI$2),6)</f>
        <v>0</v>
      </c>
      <c r="DKP6" s="18">
        <f ca="1">OFFSET('表四（录入表）'!$B$6,COLUMN(内置数据!GJ$2),6)</f>
        <v>0</v>
      </c>
      <c r="DKQ6" s="18">
        <f ca="1">OFFSET('表四（录入表）'!$B$6,COLUMN(内置数据!GK$2),6)</f>
        <v>0</v>
      </c>
      <c r="DKR6" s="19"/>
      <c r="DKS6" s="19"/>
      <c r="DKT6" s="18">
        <f ca="1">OFFSET('表四（录入表）'!$B$6,COLUMN(内置数据!GN$2),6)</f>
        <v>0</v>
      </c>
      <c r="DKU6" s="18">
        <f ca="1">OFFSET('表四（录入表）'!$B$6,COLUMN(内置数据!GO$2),6)</f>
        <v>0</v>
      </c>
      <c r="DKV6" s="18">
        <f ca="1">OFFSET('表四（录入表）'!$B$6,COLUMN(内置数据!GP$2),6)</f>
        <v>0</v>
      </c>
      <c r="DKW6" s="18">
        <f ca="1">OFFSET('表四（录入表）'!$B$6,COLUMN(内置数据!GQ$2),6)</f>
        <v>0</v>
      </c>
      <c r="DKX6" s="18">
        <f ca="1">OFFSET('表四（录入表）'!$B$6,COLUMN(内置数据!GR$2),6)</f>
        <v>0</v>
      </c>
      <c r="DKY6" s="18">
        <f ca="1">OFFSET('表四（录入表）'!$B$6,COLUMN(内置数据!GS$2),6)</f>
        <v>0</v>
      </c>
      <c r="DKZ6" s="18">
        <f ca="1">OFFSET('表四（录入表）'!$B$6,COLUMN(内置数据!GT$2),6)</f>
        <v>0</v>
      </c>
      <c r="DLA6" s="18">
        <f ca="1">OFFSET('表四（录入表）'!$B$6,COLUMN(内置数据!GU$2),6)</f>
        <v>0</v>
      </c>
      <c r="DLB6" s="18">
        <f ca="1">OFFSET('表四（录入表）'!$B$6,COLUMN(内置数据!GV$2),6)</f>
        <v>0</v>
      </c>
      <c r="DLC6" s="18">
        <f ca="1">OFFSET('表四（录入表）'!$B$6,COLUMN(内置数据!GW$2),6)</f>
        <v>0</v>
      </c>
      <c r="DLD6" s="18">
        <f ca="1">OFFSET('表四（录入表）'!$B$6,COLUMN(内置数据!GX$2),6)</f>
        <v>0</v>
      </c>
      <c r="DLE6" s="18">
        <f ca="1">OFFSET('表四（录入表）'!$B$6,COLUMN(内置数据!GY$2),6)</f>
        <v>0</v>
      </c>
      <c r="DLF6" s="18">
        <f ca="1">OFFSET('表四（录入表）'!$B$6,COLUMN(内置数据!GZ$2),6)</f>
        <v>0</v>
      </c>
      <c r="DLG6" s="18">
        <f ca="1">OFFSET('表四（录入表）'!$B$6,COLUMN(内置数据!HA$2),6)</f>
        <v>0</v>
      </c>
      <c r="DLH6" s="18">
        <f ca="1">OFFSET('表四（录入表）'!$B$6,COLUMN(内置数据!HB$2),6)</f>
        <v>0</v>
      </c>
      <c r="DLI6" s="18">
        <f ca="1">OFFSET('表四（录入表）'!$B$6,COLUMN(内置数据!HC$2),6)</f>
        <v>0</v>
      </c>
      <c r="DLJ6" s="18">
        <f ca="1">OFFSET('表四（录入表）'!$B$6,COLUMN(内置数据!HD$2),6)</f>
        <v>0</v>
      </c>
      <c r="DLK6" s="18">
        <f ca="1">OFFSET('表四（录入表）'!$B$6,COLUMN(内置数据!HE$2),6)</f>
        <v>0</v>
      </c>
      <c r="DLL6" s="18">
        <f ca="1">OFFSET('表四（录入表）'!$B$6,COLUMN(内置数据!HF$2),6)</f>
        <v>0</v>
      </c>
      <c r="DLM6" s="18">
        <f ca="1">OFFSET('表四（录入表）'!$B$6,COLUMN(内置数据!HG$2),6)</f>
        <v>0</v>
      </c>
      <c r="DLN6" s="18">
        <f ca="1">OFFSET('表四（录入表）'!$B$6,COLUMN(内置数据!HH$2),6)</f>
        <v>0</v>
      </c>
      <c r="DLO6" s="18">
        <f ca="1">OFFSET('表四（录入表）'!$B$6,COLUMN(内置数据!HI$2),6)</f>
        <v>0</v>
      </c>
      <c r="DLP6" s="18">
        <f ca="1">OFFSET('表四（录入表）'!$B$6,COLUMN(内置数据!HJ$2),6)</f>
        <v>0</v>
      </c>
      <c r="DLQ6" s="18">
        <f ca="1">OFFSET('表四（录入表）'!$B$6,COLUMN(内置数据!HK$2),6)</f>
        <v>0</v>
      </c>
      <c r="DLR6" s="18">
        <f ca="1">OFFSET('表四（录入表）'!$B$6,COLUMN(内置数据!HL$2),6)</f>
        <v>0</v>
      </c>
      <c r="DLS6" s="19"/>
      <c r="DLT6" s="18">
        <f ca="1">OFFSET('表四（录入表）'!$B$6,COLUMN(内置数据!HN$2),6)</f>
        <v>0</v>
      </c>
      <c r="DLU6" s="19"/>
      <c r="DLV6" s="18">
        <f ca="1">OFFSET('表四（录入表）'!$B$6,COLUMN(内置数据!A$2),7)</f>
        <v>0</v>
      </c>
      <c r="DLW6" s="18">
        <f ca="1">OFFSET('表四（录入表）'!$B$6,COLUMN(内置数据!B$2),7)</f>
        <v>0</v>
      </c>
      <c r="DLX6" s="18">
        <f ca="1">OFFSET('表四（录入表）'!$B$6,COLUMN(内置数据!C$2),7)</f>
        <v>0</v>
      </c>
      <c r="DLY6" s="18">
        <f ca="1">OFFSET('表四（录入表）'!$B$6,COLUMN(内置数据!D$2),7)</f>
        <v>0</v>
      </c>
      <c r="DLZ6" s="18">
        <f ca="1">OFFSET('表四（录入表）'!$B$6,COLUMN(内置数据!E$2),7)</f>
        <v>0</v>
      </c>
      <c r="DMA6" s="18">
        <f ca="1">OFFSET('表四（录入表）'!$B$6,COLUMN(内置数据!F$2),7)</f>
        <v>0</v>
      </c>
      <c r="DMB6" s="18">
        <f ca="1">OFFSET('表四（录入表）'!$B$6,COLUMN(内置数据!G$2),7)</f>
        <v>0</v>
      </c>
      <c r="DMC6" s="18">
        <f ca="1">OFFSET('表四（录入表）'!$B$6,COLUMN(内置数据!H$2),7)</f>
        <v>0</v>
      </c>
      <c r="DMD6" s="18">
        <f ca="1">OFFSET('表四（录入表）'!$B$6,COLUMN(内置数据!I$2),7)</f>
        <v>0</v>
      </c>
      <c r="DME6" s="18">
        <f ca="1">OFFSET('表四（录入表）'!$B$6,COLUMN(内置数据!J$2),7)</f>
        <v>0</v>
      </c>
      <c r="DMF6" s="18">
        <f ca="1">OFFSET('表四（录入表）'!$B$6,COLUMN(内置数据!K$2),7)</f>
        <v>0</v>
      </c>
      <c r="DMG6" s="18">
        <f ca="1">OFFSET('表四（录入表）'!$B$6,COLUMN(内置数据!L$2),7)</f>
        <v>0</v>
      </c>
      <c r="DMH6" s="18">
        <f ca="1">OFFSET('表四（录入表）'!$B$6,COLUMN(内置数据!M$2),7)</f>
        <v>0</v>
      </c>
      <c r="DMI6" s="18">
        <f ca="1">OFFSET('表四（录入表）'!$B$6,COLUMN(内置数据!N$2),7)</f>
        <v>0</v>
      </c>
      <c r="DMJ6" s="18">
        <f ca="1">OFFSET('表四（录入表）'!$B$6,COLUMN(内置数据!O$2),7)</f>
        <v>0</v>
      </c>
      <c r="DMK6" s="18">
        <f ca="1">OFFSET('表四（录入表）'!$B$6,COLUMN(内置数据!P$2),7)</f>
        <v>0</v>
      </c>
      <c r="DML6" s="18">
        <f ca="1">OFFSET('表四（录入表）'!$B$6,COLUMN(内置数据!Q$2),7)</f>
        <v>0</v>
      </c>
      <c r="DMM6" s="18">
        <f ca="1">OFFSET('表四（录入表）'!$B$6,COLUMN(内置数据!R$2),7)</f>
        <v>0</v>
      </c>
      <c r="DMN6" s="18">
        <f ca="1">OFFSET('表四（录入表）'!$B$6,COLUMN(内置数据!S$2),7)</f>
        <v>0</v>
      </c>
      <c r="DMO6" s="18">
        <f ca="1">OFFSET('表四（录入表）'!$B$6,COLUMN(内置数据!T$2),7)</f>
        <v>0</v>
      </c>
      <c r="DMP6" s="18">
        <f ca="1">OFFSET('表四（录入表）'!$B$6,COLUMN(内置数据!U$2),7)</f>
        <v>0</v>
      </c>
      <c r="DMQ6" s="18">
        <f ca="1">OFFSET('表四（录入表）'!$B$6,COLUMN(内置数据!V$2),7)</f>
        <v>0</v>
      </c>
      <c r="DMR6" s="18">
        <f ca="1">OFFSET('表四（录入表）'!$B$6,COLUMN(内置数据!W$2),7)</f>
        <v>0</v>
      </c>
      <c r="DMS6" s="18">
        <f ca="1">OFFSET('表四（录入表）'!$B$6,COLUMN(内置数据!X$2),7)</f>
        <v>0</v>
      </c>
      <c r="DMT6" s="18">
        <f ca="1">OFFSET('表四（录入表）'!$B$6,COLUMN(内置数据!Y$2),7)</f>
        <v>0</v>
      </c>
      <c r="DMU6" s="18">
        <f ca="1">OFFSET('表四（录入表）'!$B$6,COLUMN(内置数据!Z$2),7)</f>
        <v>0</v>
      </c>
      <c r="DMV6" s="18">
        <f ca="1">OFFSET('表四（录入表）'!$B$6,COLUMN(内置数据!AA$2),7)</f>
        <v>0</v>
      </c>
      <c r="DMW6" s="18">
        <f ca="1">OFFSET('表四（录入表）'!$B$6,COLUMN(内置数据!AB$2),7)</f>
        <v>0</v>
      </c>
      <c r="DMX6" s="18">
        <f ca="1">OFFSET('表四（录入表）'!$B$6,COLUMN(内置数据!AC$2),7)</f>
        <v>0</v>
      </c>
      <c r="DMY6" s="18">
        <f ca="1">OFFSET('表四（录入表）'!$B$6,COLUMN(内置数据!AD$2),7)</f>
        <v>0</v>
      </c>
      <c r="DMZ6" s="18">
        <f ca="1">OFFSET('表四（录入表）'!$B$6,COLUMN(内置数据!AE$2),7)</f>
        <v>0</v>
      </c>
      <c r="DNA6" s="18">
        <f ca="1">OFFSET('表四（录入表）'!$B$6,COLUMN(内置数据!AF$2),7)</f>
        <v>0</v>
      </c>
      <c r="DNB6" s="18">
        <f ca="1">OFFSET('表四（录入表）'!$B$6,COLUMN(内置数据!AG$2),7)</f>
        <v>0</v>
      </c>
      <c r="DNC6" s="18">
        <f ca="1">OFFSET('表四（录入表）'!$B$6,COLUMN(内置数据!AH$2),7)</f>
        <v>0</v>
      </c>
      <c r="DND6" s="18">
        <f ca="1">OFFSET('表四（录入表）'!$B$6,COLUMN(内置数据!AI$2),7)</f>
        <v>0</v>
      </c>
      <c r="DNE6" s="18">
        <f ca="1">OFFSET('表四（录入表）'!$B$6,COLUMN(内置数据!AJ$2),7)</f>
        <v>0</v>
      </c>
      <c r="DNF6" s="18">
        <f ca="1">OFFSET('表四（录入表）'!$B$6,COLUMN(内置数据!AK$2),7)</f>
        <v>0</v>
      </c>
      <c r="DNG6" s="18">
        <f ca="1">OFFSET('表四（录入表）'!$B$6,COLUMN(内置数据!AL$2),7)</f>
        <v>0</v>
      </c>
      <c r="DNH6" s="18">
        <f ca="1">OFFSET('表四（录入表）'!$B$6,COLUMN(内置数据!AM$2),7)</f>
        <v>0</v>
      </c>
      <c r="DNI6" s="18">
        <f ca="1">OFFSET('表四（录入表）'!$B$6,COLUMN(内置数据!AN$2),7)</f>
        <v>0</v>
      </c>
      <c r="DNJ6" s="18">
        <f ca="1">OFFSET('表四（录入表）'!$B$6,COLUMN(内置数据!AO$2),7)</f>
        <v>0</v>
      </c>
      <c r="DNK6" s="18">
        <f ca="1">OFFSET('表四（录入表）'!$B$6,COLUMN(内置数据!AP$2),7)</f>
        <v>0</v>
      </c>
      <c r="DNL6" s="18">
        <f ca="1">OFFSET('表四（录入表）'!$B$6,COLUMN(内置数据!AQ$2),7)</f>
        <v>0</v>
      </c>
      <c r="DNM6" s="18">
        <f ca="1">OFFSET('表四（录入表）'!$B$6,COLUMN(内置数据!AR$2),7)</f>
        <v>0</v>
      </c>
      <c r="DNN6" s="18">
        <f ca="1">OFFSET('表四（录入表）'!$B$6,COLUMN(内置数据!AS$2),7)</f>
        <v>0</v>
      </c>
      <c r="DNO6" s="18">
        <f ca="1">OFFSET('表四（录入表）'!$B$6,COLUMN(内置数据!AT$2),7)</f>
        <v>0</v>
      </c>
      <c r="DNP6" s="18">
        <f ca="1">OFFSET('表四（录入表）'!$B$6,COLUMN(内置数据!AU$2),7)</f>
        <v>0</v>
      </c>
      <c r="DNQ6" s="18">
        <f ca="1">OFFSET('表四（录入表）'!$B$6,COLUMN(内置数据!AV$2),7)</f>
        <v>0</v>
      </c>
      <c r="DNR6" s="18">
        <f ca="1">OFFSET('表四（录入表）'!$B$6,COLUMN(内置数据!AW$2),7)</f>
        <v>0</v>
      </c>
      <c r="DNS6" s="18">
        <f ca="1">OFFSET('表四（录入表）'!$B$6,COLUMN(内置数据!AX$2),7)</f>
        <v>0</v>
      </c>
      <c r="DNT6" s="18">
        <f ca="1">OFFSET('表四（录入表）'!$B$6,COLUMN(内置数据!AY$2),7)</f>
        <v>0</v>
      </c>
      <c r="DNU6" s="18">
        <f ca="1">OFFSET('表四（录入表）'!$B$6,COLUMN(内置数据!AZ$2),7)</f>
        <v>0</v>
      </c>
      <c r="DNV6" s="18">
        <f ca="1">OFFSET('表四（录入表）'!$B$6,COLUMN(内置数据!BA$2),7)</f>
        <v>0</v>
      </c>
      <c r="DNW6" s="18">
        <f ca="1">OFFSET('表四（录入表）'!$B$6,COLUMN(内置数据!BB$2),7)</f>
        <v>0</v>
      </c>
      <c r="DNX6" s="18">
        <f ca="1">OFFSET('表四（录入表）'!$B$6,COLUMN(内置数据!BC$2),7)</f>
        <v>0</v>
      </c>
      <c r="DNY6" s="18">
        <f ca="1">OFFSET('表四（录入表）'!$B$6,COLUMN(内置数据!BD$2),7)</f>
        <v>0</v>
      </c>
      <c r="DNZ6" s="18">
        <f ca="1">OFFSET('表四（录入表）'!$B$6,COLUMN(内置数据!BE$2),7)</f>
        <v>0</v>
      </c>
      <c r="DOA6" s="18">
        <f ca="1">OFFSET('表四（录入表）'!$B$6,COLUMN(内置数据!BF$2),7)</f>
        <v>0</v>
      </c>
      <c r="DOB6" s="18">
        <f ca="1">OFFSET('表四（录入表）'!$B$6,COLUMN(内置数据!BG$2),7)</f>
        <v>0</v>
      </c>
      <c r="DOC6" s="18">
        <f ca="1">OFFSET('表四（录入表）'!$B$6,COLUMN(内置数据!BH$2),7)</f>
        <v>0</v>
      </c>
      <c r="DOD6" s="18">
        <f ca="1">OFFSET('表四（录入表）'!$B$6,COLUMN(内置数据!BI$2),7)</f>
        <v>0</v>
      </c>
      <c r="DOE6" s="18">
        <f ca="1">OFFSET('表四（录入表）'!$B$6,COLUMN(内置数据!BJ$2),7)</f>
        <v>0</v>
      </c>
      <c r="DOF6" s="18">
        <f ca="1">OFFSET('表四（录入表）'!$B$6,COLUMN(内置数据!BK$2),7)</f>
        <v>0</v>
      </c>
      <c r="DOG6" s="18">
        <f ca="1">OFFSET('表四（录入表）'!$B$6,COLUMN(内置数据!BL$2),7)</f>
        <v>0</v>
      </c>
      <c r="DOH6" s="18">
        <f ca="1">OFFSET('表四（录入表）'!$B$6,COLUMN(内置数据!BM$2),7)</f>
        <v>0</v>
      </c>
      <c r="DOI6" s="18">
        <f ca="1">OFFSET('表四（录入表）'!$B$6,COLUMN(内置数据!BN$2),7)</f>
        <v>0</v>
      </c>
      <c r="DOJ6" s="18">
        <f ca="1">OFFSET('表四（录入表）'!$B$6,COLUMN(内置数据!BO$2),7)</f>
        <v>0</v>
      </c>
      <c r="DOK6" s="18">
        <f ca="1">OFFSET('表四（录入表）'!$B$6,COLUMN(内置数据!BP$2),7)</f>
        <v>0</v>
      </c>
      <c r="DOL6" s="18">
        <f ca="1">OFFSET('表四（录入表）'!$B$6,COLUMN(内置数据!BQ$2),7)</f>
        <v>0</v>
      </c>
      <c r="DOM6" s="18">
        <f ca="1">OFFSET('表四（录入表）'!$B$6,COLUMN(内置数据!BR$2),7)</f>
        <v>0</v>
      </c>
      <c r="DON6" s="18">
        <f ca="1">OFFSET('表四（录入表）'!$B$6,COLUMN(内置数据!BS$2),7)</f>
        <v>0</v>
      </c>
      <c r="DOO6" s="18">
        <f ca="1">OFFSET('表四（录入表）'!$B$6,COLUMN(内置数据!BT$2),7)</f>
        <v>0</v>
      </c>
      <c r="DOP6" s="18">
        <f ca="1">OFFSET('表四（录入表）'!$B$6,COLUMN(内置数据!BU$2),7)</f>
        <v>0</v>
      </c>
      <c r="DOQ6" s="18">
        <f ca="1">OFFSET('表四（录入表）'!$B$6,COLUMN(内置数据!BV$2),7)</f>
        <v>0</v>
      </c>
      <c r="DOR6" s="18">
        <f ca="1">OFFSET('表四（录入表）'!$B$6,COLUMN(内置数据!BW$2),7)</f>
        <v>0</v>
      </c>
      <c r="DOS6" s="18">
        <f ca="1">OFFSET('表四（录入表）'!$B$6,COLUMN(内置数据!BX$2),7)</f>
        <v>0</v>
      </c>
      <c r="DOT6" s="18">
        <f ca="1">OFFSET('表四（录入表）'!$B$6,COLUMN(内置数据!BY$2),7)</f>
        <v>0</v>
      </c>
      <c r="DOU6" s="18">
        <f ca="1">OFFSET('表四（录入表）'!$B$6,COLUMN(内置数据!BZ$2),7)</f>
        <v>0</v>
      </c>
      <c r="DOV6" s="18">
        <f ca="1">OFFSET('表四（录入表）'!$B$6,COLUMN(内置数据!CA$2),7)</f>
        <v>0</v>
      </c>
      <c r="DOW6" s="18">
        <f ca="1">OFFSET('表四（录入表）'!$B$6,COLUMN(内置数据!CB$2),7)</f>
        <v>0</v>
      </c>
      <c r="DOX6" s="18">
        <f ca="1">OFFSET('表四（录入表）'!$B$6,COLUMN(内置数据!CC$2),7)</f>
        <v>0</v>
      </c>
      <c r="DOY6" s="18">
        <f ca="1">OFFSET('表四（录入表）'!$B$6,COLUMN(内置数据!CD$2),7)</f>
        <v>0</v>
      </c>
      <c r="DOZ6" s="18">
        <f ca="1">OFFSET('表四（录入表）'!$B$6,COLUMN(内置数据!CE$2),7)</f>
        <v>0</v>
      </c>
      <c r="DPA6" s="18">
        <f ca="1">OFFSET('表四（录入表）'!$B$6,COLUMN(内置数据!CF$2),7)</f>
        <v>0</v>
      </c>
      <c r="DPB6" s="18">
        <f ca="1">OFFSET('表四（录入表）'!$B$6,COLUMN(内置数据!CG$2),7)</f>
        <v>0</v>
      </c>
      <c r="DPC6" s="18">
        <f ca="1">OFFSET('表四（录入表）'!$B$6,COLUMN(内置数据!CH$2),7)</f>
        <v>0</v>
      </c>
      <c r="DPD6" s="18">
        <f ca="1">OFFSET('表四（录入表）'!$B$6,COLUMN(内置数据!CI$2),7)</f>
        <v>0</v>
      </c>
      <c r="DPE6" s="18">
        <f ca="1">OFFSET('表四（录入表）'!$B$6,COLUMN(内置数据!CJ$2),7)</f>
        <v>0</v>
      </c>
      <c r="DPF6" s="18">
        <f ca="1">OFFSET('表四（录入表）'!$B$6,COLUMN(内置数据!CK$2),7)</f>
        <v>0</v>
      </c>
      <c r="DPG6" s="18">
        <f ca="1">OFFSET('表四（录入表）'!$B$6,COLUMN(内置数据!CL$2),7)</f>
        <v>0</v>
      </c>
      <c r="DPH6" s="18">
        <f ca="1">OFFSET('表四（录入表）'!$B$6,COLUMN(内置数据!CM$2),7)</f>
        <v>0</v>
      </c>
      <c r="DPI6" s="18">
        <f ca="1">OFFSET('表四（录入表）'!$B$6,COLUMN(内置数据!CN$2),7)</f>
        <v>0</v>
      </c>
      <c r="DPJ6" s="18">
        <f ca="1">OFFSET('表四（录入表）'!$B$6,COLUMN(内置数据!CO$2),7)</f>
        <v>0</v>
      </c>
      <c r="DPK6" s="18">
        <f ca="1">OFFSET('表四（录入表）'!$B$6,COLUMN(内置数据!CP$2),7)</f>
        <v>0</v>
      </c>
      <c r="DPL6" s="18">
        <f ca="1">OFFSET('表四（录入表）'!$B$6,COLUMN(内置数据!CQ$2),7)</f>
        <v>0</v>
      </c>
      <c r="DPM6" s="18">
        <f ca="1">OFFSET('表四（录入表）'!$B$6,COLUMN(内置数据!CR$2),7)</f>
        <v>0</v>
      </c>
      <c r="DPN6" s="18">
        <f ca="1">OFFSET('表四（录入表）'!$B$6,COLUMN(内置数据!CS$2),7)</f>
        <v>0</v>
      </c>
      <c r="DPO6" s="18">
        <f ca="1">OFFSET('表四（录入表）'!$B$6,COLUMN(内置数据!CT$2),7)</f>
        <v>0</v>
      </c>
      <c r="DPP6" s="18">
        <f ca="1">OFFSET('表四（录入表）'!$B$6,COLUMN(内置数据!CU$2),7)</f>
        <v>0</v>
      </c>
      <c r="DPQ6" s="18">
        <f ca="1">OFFSET('表四（录入表）'!$B$6,COLUMN(内置数据!CV$2),7)</f>
        <v>0</v>
      </c>
      <c r="DPR6" s="18">
        <f ca="1">OFFSET('表四（录入表）'!$B$6,COLUMN(内置数据!CW$2),7)</f>
        <v>0</v>
      </c>
      <c r="DPS6" s="18">
        <f ca="1">OFFSET('表四（录入表）'!$B$6,COLUMN(内置数据!CX$2),7)</f>
        <v>0</v>
      </c>
      <c r="DPT6" s="18">
        <f ca="1">OFFSET('表四（录入表）'!$B$6,COLUMN(内置数据!CY$2),7)</f>
        <v>0</v>
      </c>
      <c r="DPU6" s="18">
        <f ca="1">OFFSET('表四（录入表）'!$B$6,COLUMN(内置数据!CZ$2),7)</f>
        <v>0</v>
      </c>
      <c r="DPV6" s="18">
        <f ca="1">OFFSET('表四（录入表）'!$B$6,COLUMN(内置数据!DA$2),7)</f>
        <v>0</v>
      </c>
      <c r="DPW6" s="18">
        <f ca="1">OFFSET('表四（录入表）'!$B$6,COLUMN(内置数据!DB$2),7)</f>
        <v>0</v>
      </c>
      <c r="DPX6" s="18">
        <f ca="1">OFFSET('表四（录入表）'!$B$6,COLUMN(内置数据!DC$2),7)</f>
        <v>0</v>
      </c>
      <c r="DPY6" s="18">
        <f ca="1">OFFSET('表四（录入表）'!$B$6,COLUMN(内置数据!DD$2),7)</f>
        <v>0</v>
      </c>
      <c r="DPZ6" s="18">
        <f ca="1">OFFSET('表四（录入表）'!$B$6,COLUMN(内置数据!DE$2),7)</f>
        <v>0</v>
      </c>
      <c r="DQA6" s="18">
        <f ca="1">OFFSET('表四（录入表）'!$B$6,COLUMN(内置数据!DF$2),7)</f>
        <v>0</v>
      </c>
      <c r="DQB6" s="18">
        <f ca="1">OFFSET('表四（录入表）'!$B$6,COLUMN(内置数据!DG$2),7)</f>
        <v>0</v>
      </c>
      <c r="DQC6" s="18">
        <f ca="1">OFFSET('表四（录入表）'!$B$6,COLUMN(内置数据!DH$2),7)</f>
        <v>0</v>
      </c>
      <c r="DQD6" s="18">
        <f ca="1">OFFSET('表四（录入表）'!$B$6,COLUMN(内置数据!DI$2),7)</f>
        <v>0</v>
      </c>
      <c r="DQE6" s="18">
        <f ca="1">OFFSET('表四（录入表）'!$B$6,COLUMN(内置数据!DJ$2),7)</f>
        <v>0</v>
      </c>
      <c r="DQF6" s="18">
        <f ca="1">OFFSET('表四（录入表）'!$B$6,COLUMN(内置数据!DK$2),7)</f>
        <v>0</v>
      </c>
      <c r="DQG6" s="18">
        <f ca="1">OFFSET('表四（录入表）'!$B$6,COLUMN(内置数据!DL$2),7)</f>
        <v>0</v>
      </c>
      <c r="DQH6" s="18">
        <f ca="1">OFFSET('表四（录入表）'!$B$6,COLUMN(内置数据!DM$2),7)</f>
        <v>0</v>
      </c>
      <c r="DQI6" s="18">
        <f ca="1">OFFSET('表四（录入表）'!$B$6,COLUMN(内置数据!DN$2),7)</f>
        <v>0</v>
      </c>
      <c r="DQJ6" s="18">
        <f ca="1">OFFSET('表四（录入表）'!$B$6,COLUMN(内置数据!DO$2),7)</f>
        <v>0</v>
      </c>
      <c r="DQK6" s="18">
        <f ca="1">OFFSET('表四（录入表）'!$B$6,COLUMN(内置数据!DP$2),7)</f>
        <v>0</v>
      </c>
      <c r="DQL6" s="18">
        <f ca="1">OFFSET('表四（录入表）'!$B$6,COLUMN(内置数据!DQ$2),7)</f>
        <v>0</v>
      </c>
      <c r="DQM6" s="18">
        <f ca="1">OFFSET('表四（录入表）'!$B$6,COLUMN(内置数据!DR$2),7)</f>
        <v>0</v>
      </c>
      <c r="DQN6" s="18">
        <f ca="1">OFFSET('表四（录入表）'!$B$6,COLUMN(内置数据!DS$2),7)</f>
        <v>0</v>
      </c>
      <c r="DQO6" s="18">
        <f ca="1">OFFSET('表四（录入表）'!$B$6,COLUMN(内置数据!DT$2),7)</f>
        <v>0</v>
      </c>
      <c r="DQP6" s="18">
        <f ca="1">OFFSET('表四（录入表）'!$B$6,COLUMN(内置数据!DU$2),7)</f>
        <v>0</v>
      </c>
      <c r="DQQ6" s="18">
        <f ca="1">OFFSET('表四（录入表）'!$B$6,COLUMN(内置数据!DV$2),7)</f>
        <v>0</v>
      </c>
      <c r="DQR6" s="18">
        <f ca="1">OFFSET('表四（录入表）'!$B$6,COLUMN(内置数据!DW$2),7)</f>
        <v>0</v>
      </c>
      <c r="DQS6" s="18">
        <f ca="1">OFFSET('表四（录入表）'!$B$6,COLUMN(内置数据!DX$2),7)</f>
        <v>0</v>
      </c>
      <c r="DQT6" s="18">
        <f ca="1">OFFSET('表四（录入表）'!$B$6,COLUMN(内置数据!DY$2),7)</f>
        <v>0</v>
      </c>
      <c r="DQU6" s="18">
        <f ca="1">OFFSET('表四（录入表）'!$B$6,COLUMN(内置数据!DZ$2),7)</f>
        <v>0</v>
      </c>
      <c r="DQV6" s="18">
        <f ca="1">OFFSET('表四（录入表）'!$B$6,COLUMN(内置数据!EA$2),7)</f>
        <v>0</v>
      </c>
      <c r="DQW6" s="18">
        <f ca="1">OFFSET('表四（录入表）'!$B$6,COLUMN(内置数据!EB$2),7)</f>
        <v>0</v>
      </c>
      <c r="DQX6" s="18">
        <f ca="1">OFFSET('表四（录入表）'!$B$6,COLUMN(内置数据!EC$2),7)</f>
        <v>0</v>
      </c>
      <c r="DQY6" s="18">
        <f ca="1">OFFSET('表四（录入表）'!$B$6,COLUMN(内置数据!ED$2),7)</f>
        <v>0</v>
      </c>
      <c r="DQZ6" s="18">
        <f ca="1">OFFSET('表四（录入表）'!$B$6,COLUMN(内置数据!EE$2),7)</f>
        <v>0</v>
      </c>
      <c r="DRA6" s="18">
        <f ca="1">OFFSET('表四（录入表）'!$B$6,COLUMN(内置数据!EF$2),7)</f>
        <v>0</v>
      </c>
      <c r="DRB6" s="18">
        <f ca="1">OFFSET('表四（录入表）'!$B$6,COLUMN(内置数据!EG$2),7)</f>
        <v>0</v>
      </c>
      <c r="DRC6" s="18">
        <f ca="1">OFFSET('表四（录入表）'!$B$6,COLUMN(内置数据!EH$2),7)</f>
        <v>0</v>
      </c>
      <c r="DRD6" s="18">
        <f ca="1">OFFSET('表四（录入表）'!$B$6,COLUMN(内置数据!EI$2),7)</f>
        <v>0</v>
      </c>
      <c r="DRE6" s="18">
        <f ca="1">OFFSET('表四（录入表）'!$B$6,COLUMN(内置数据!EJ$2),7)</f>
        <v>0</v>
      </c>
      <c r="DRF6" s="18">
        <f ca="1">OFFSET('表四（录入表）'!$B$6,COLUMN(内置数据!EK$2),7)</f>
        <v>0</v>
      </c>
      <c r="DRG6" s="18">
        <f ca="1">OFFSET('表四（录入表）'!$B$6,COLUMN(内置数据!EL$2),7)</f>
        <v>0</v>
      </c>
      <c r="DRH6" s="18">
        <f ca="1">OFFSET('表四（录入表）'!$B$6,COLUMN(内置数据!EM$2),7)</f>
        <v>0</v>
      </c>
      <c r="DRI6" s="18">
        <f ca="1">OFFSET('表四（录入表）'!$B$6,COLUMN(内置数据!EN$2),7)</f>
        <v>0</v>
      </c>
      <c r="DRJ6" s="18">
        <f ca="1">OFFSET('表四（录入表）'!$B$6,COLUMN(内置数据!EO$2),7)</f>
        <v>0</v>
      </c>
      <c r="DRK6" s="18">
        <f ca="1">OFFSET('表四（录入表）'!$B$6,COLUMN(内置数据!EP$2),7)</f>
        <v>0</v>
      </c>
      <c r="DRL6" s="18">
        <f ca="1">OFFSET('表四（录入表）'!$B$6,COLUMN(内置数据!EQ$2),7)</f>
        <v>0</v>
      </c>
      <c r="DRM6" s="18">
        <f ca="1">OFFSET('表四（录入表）'!$B$6,COLUMN(内置数据!ER$2),7)</f>
        <v>0</v>
      </c>
      <c r="DRN6" s="18">
        <f ca="1">OFFSET('表四（录入表）'!$B$6,COLUMN(内置数据!ES$2),7)</f>
        <v>0</v>
      </c>
      <c r="DRO6" s="18">
        <f ca="1">OFFSET('表四（录入表）'!$B$6,COLUMN(内置数据!ET$2),7)</f>
        <v>0</v>
      </c>
      <c r="DRP6" s="18">
        <f ca="1">OFFSET('表四（录入表）'!$B$6,COLUMN(内置数据!EU$2),7)</f>
        <v>0</v>
      </c>
      <c r="DRQ6" s="18">
        <f ca="1">OFFSET('表四（录入表）'!$B$6,COLUMN(内置数据!EV$2),7)</f>
        <v>0</v>
      </c>
      <c r="DRR6" s="18">
        <f ca="1">OFFSET('表四（录入表）'!$B$6,COLUMN(内置数据!EW$2),7)</f>
        <v>0</v>
      </c>
      <c r="DRS6" s="18">
        <f ca="1">OFFSET('表四（录入表）'!$B$6,COLUMN(内置数据!EX$2),7)</f>
        <v>0</v>
      </c>
      <c r="DRT6" s="18">
        <f ca="1">OFFSET('表四（录入表）'!$B$6,COLUMN(内置数据!EY$2),7)</f>
        <v>0</v>
      </c>
      <c r="DRU6" s="18">
        <f ca="1">OFFSET('表四（录入表）'!$B$6,COLUMN(内置数据!EZ$2),7)</f>
        <v>0</v>
      </c>
      <c r="DRV6" s="18">
        <f ca="1">OFFSET('表四（录入表）'!$B$6,COLUMN(内置数据!FA$2),7)</f>
        <v>0</v>
      </c>
      <c r="DRW6" s="18">
        <f ca="1">OFFSET('表四（录入表）'!$B$6,COLUMN(内置数据!FB$2),7)</f>
        <v>0</v>
      </c>
      <c r="DRX6" s="18">
        <f ca="1">OFFSET('表四（录入表）'!$B$6,COLUMN(内置数据!FC$2),7)</f>
        <v>0</v>
      </c>
      <c r="DRY6" s="18">
        <f ca="1">OFFSET('表四（录入表）'!$B$6,COLUMN(内置数据!FD$2),7)</f>
        <v>0</v>
      </c>
      <c r="DRZ6" s="18">
        <f ca="1">OFFSET('表四（录入表）'!$B$6,COLUMN(内置数据!FE$2),7)</f>
        <v>0</v>
      </c>
      <c r="DSA6" s="18">
        <f ca="1">OFFSET('表四（录入表）'!$B$6,COLUMN(内置数据!FF$2),7)</f>
        <v>0</v>
      </c>
      <c r="DSB6" s="18">
        <f ca="1">OFFSET('表四（录入表）'!$B$6,COLUMN(内置数据!FG$2),7)</f>
        <v>0</v>
      </c>
      <c r="DSC6" s="18">
        <f ca="1">OFFSET('表四（录入表）'!$B$6,COLUMN(内置数据!FH$2),7)</f>
        <v>0</v>
      </c>
      <c r="DSD6" s="18">
        <f ca="1">OFFSET('表四（录入表）'!$B$6,COLUMN(内置数据!FI$2),7)</f>
        <v>0</v>
      </c>
      <c r="DSE6" s="18">
        <f ca="1">OFFSET('表四（录入表）'!$B$6,COLUMN(内置数据!FJ$2),7)</f>
        <v>0</v>
      </c>
      <c r="DSF6" s="18">
        <f ca="1">OFFSET('表四（录入表）'!$B$6,COLUMN(内置数据!FK$2),7)</f>
        <v>0</v>
      </c>
      <c r="DSG6" s="18">
        <f ca="1">OFFSET('表四（录入表）'!$B$6,COLUMN(内置数据!FL$2),7)</f>
        <v>0</v>
      </c>
      <c r="DSH6" s="18">
        <f ca="1">OFFSET('表四（录入表）'!$B$6,COLUMN(内置数据!FM$2),7)</f>
        <v>0</v>
      </c>
      <c r="DSI6" s="18">
        <f ca="1">OFFSET('表四（录入表）'!$B$6,COLUMN(内置数据!FN$2),7)</f>
        <v>0</v>
      </c>
      <c r="DSJ6" s="18">
        <f ca="1">OFFSET('表四（录入表）'!$B$6,COLUMN(内置数据!FO$2),7)</f>
        <v>0</v>
      </c>
      <c r="DSK6" s="18">
        <f ca="1">OFFSET('表四（录入表）'!$B$6,COLUMN(内置数据!FP$2),7)</f>
        <v>0</v>
      </c>
      <c r="DSL6" s="18">
        <f ca="1">OFFSET('表四（录入表）'!$B$6,COLUMN(内置数据!FQ$2),7)</f>
        <v>0</v>
      </c>
      <c r="DSM6" s="18">
        <f ca="1">OFFSET('表四（录入表）'!$B$6,COLUMN(内置数据!FR$2),7)</f>
        <v>0</v>
      </c>
      <c r="DSN6" s="18">
        <f ca="1">OFFSET('表四（录入表）'!$B$6,COLUMN(内置数据!FS$2),7)</f>
        <v>0</v>
      </c>
      <c r="DSO6" s="18">
        <f ca="1">OFFSET('表四（录入表）'!$B$6,COLUMN(内置数据!FT$2),7)</f>
        <v>0</v>
      </c>
      <c r="DSP6" s="18">
        <f ca="1">OFFSET('表四（录入表）'!$B$6,COLUMN(内置数据!FU$2),7)</f>
        <v>0</v>
      </c>
      <c r="DSQ6" s="18">
        <f ca="1">OFFSET('表四（录入表）'!$B$6,COLUMN(内置数据!FV$2),7)</f>
        <v>0</v>
      </c>
      <c r="DSR6" s="18">
        <f ca="1">OFFSET('表四（录入表）'!$B$6,COLUMN(内置数据!FW$2),7)</f>
        <v>0</v>
      </c>
      <c r="DSS6" s="18">
        <f ca="1">OFFSET('表四（录入表）'!$B$6,COLUMN(内置数据!FX$2),7)</f>
        <v>0</v>
      </c>
      <c r="DST6" s="18">
        <f ca="1">OFFSET('表四（录入表）'!$B$6,COLUMN(内置数据!FY$2),7)</f>
        <v>0</v>
      </c>
      <c r="DSU6" s="18">
        <f ca="1">OFFSET('表四（录入表）'!$B$6,COLUMN(内置数据!FZ$2),7)</f>
        <v>0</v>
      </c>
      <c r="DSV6" s="18">
        <f ca="1">OFFSET('表四（录入表）'!$B$6,COLUMN(内置数据!GA$2),7)</f>
        <v>0</v>
      </c>
      <c r="DSW6" s="18">
        <f ca="1">OFFSET('表四（录入表）'!$B$6,COLUMN(内置数据!GB$2),7)</f>
        <v>0</v>
      </c>
      <c r="DSX6" s="18">
        <f ca="1">OFFSET('表四（录入表）'!$B$6,COLUMN(内置数据!GC$2),7)</f>
        <v>0</v>
      </c>
      <c r="DSY6" s="18">
        <f ca="1">OFFSET('表四（录入表）'!$B$6,COLUMN(内置数据!GD$2),7)</f>
        <v>0</v>
      </c>
      <c r="DSZ6" s="18">
        <f ca="1">OFFSET('表四（录入表）'!$B$6,COLUMN(内置数据!GE$2),7)</f>
        <v>0</v>
      </c>
      <c r="DTA6" s="18">
        <f ca="1">OFFSET('表四（录入表）'!$B$6,COLUMN(内置数据!GF$2),7)</f>
        <v>0</v>
      </c>
      <c r="DTB6" s="18">
        <f ca="1">OFFSET('表四（录入表）'!$B$6,COLUMN(内置数据!GG$2),7)</f>
        <v>0</v>
      </c>
      <c r="DTC6" s="18">
        <f ca="1">OFFSET('表四（录入表）'!$B$6,COLUMN(内置数据!GH$2),7)</f>
        <v>0</v>
      </c>
      <c r="DTD6" s="18">
        <f ca="1">OFFSET('表四（录入表）'!$B$6,COLUMN(内置数据!GI$2),7)</f>
        <v>0</v>
      </c>
      <c r="DTE6" s="18">
        <f ca="1">OFFSET('表四（录入表）'!$B$6,COLUMN(内置数据!GJ$2),7)</f>
        <v>0</v>
      </c>
      <c r="DTF6" s="18">
        <f ca="1">OFFSET('表四（录入表）'!$B$6,COLUMN(内置数据!GK$2),7)</f>
        <v>0</v>
      </c>
      <c r="DTG6" s="19"/>
      <c r="DTH6" s="19"/>
      <c r="DTI6" s="18">
        <f ca="1">OFFSET('表四（录入表）'!$B$6,COLUMN(内置数据!GN$2),7)</f>
        <v>0</v>
      </c>
      <c r="DTJ6" s="18">
        <f ca="1">OFFSET('表四（录入表）'!$B$6,COLUMN(内置数据!GO$2),7)</f>
        <v>0</v>
      </c>
      <c r="DTK6" s="18">
        <f ca="1">OFFSET('表四（录入表）'!$B$6,COLUMN(内置数据!GP$2),7)</f>
        <v>0</v>
      </c>
      <c r="DTL6" s="18">
        <f ca="1">OFFSET('表四（录入表）'!$B$6,COLUMN(内置数据!GQ$2),7)</f>
        <v>0</v>
      </c>
      <c r="DTM6" s="18">
        <f ca="1">OFFSET('表四（录入表）'!$B$6,COLUMN(内置数据!GR$2),7)</f>
        <v>0</v>
      </c>
      <c r="DTN6" s="18">
        <f ca="1">OFFSET('表四（录入表）'!$B$6,COLUMN(内置数据!GS$2),7)</f>
        <v>0</v>
      </c>
      <c r="DTO6" s="18">
        <f ca="1">OFFSET('表四（录入表）'!$B$6,COLUMN(内置数据!GT$2),7)</f>
        <v>0</v>
      </c>
      <c r="DTP6" s="18">
        <f ca="1">OFFSET('表四（录入表）'!$B$6,COLUMN(内置数据!GU$2),7)</f>
        <v>0</v>
      </c>
      <c r="DTQ6" s="18">
        <f ca="1">OFFSET('表四（录入表）'!$B$6,COLUMN(内置数据!GV$2),7)</f>
        <v>0</v>
      </c>
      <c r="DTR6" s="18">
        <f ca="1">OFFSET('表四（录入表）'!$B$6,COLUMN(内置数据!GW$2),7)</f>
        <v>0</v>
      </c>
      <c r="DTS6" s="18">
        <f ca="1">OFFSET('表四（录入表）'!$B$6,COLUMN(内置数据!GX$2),7)</f>
        <v>0</v>
      </c>
      <c r="DTT6" s="18">
        <f ca="1">OFFSET('表四（录入表）'!$B$6,COLUMN(内置数据!GY$2),7)</f>
        <v>0</v>
      </c>
      <c r="DTU6" s="18">
        <f ca="1">OFFSET('表四（录入表）'!$B$6,COLUMN(内置数据!GZ$2),7)</f>
        <v>0</v>
      </c>
      <c r="DTV6" s="18">
        <f ca="1">OFFSET('表四（录入表）'!$B$6,COLUMN(内置数据!HA$2),7)</f>
        <v>0</v>
      </c>
      <c r="DTW6" s="18">
        <f ca="1">OFFSET('表四（录入表）'!$B$6,COLUMN(内置数据!HB$2),7)</f>
        <v>0</v>
      </c>
      <c r="DTX6" s="18">
        <f ca="1">OFFSET('表四（录入表）'!$B$6,COLUMN(内置数据!HC$2),7)</f>
        <v>0</v>
      </c>
      <c r="DTY6" s="18">
        <f ca="1">OFFSET('表四（录入表）'!$B$6,COLUMN(内置数据!HD$2),7)</f>
        <v>0</v>
      </c>
      <c r="DTZ6" s="18">
        <f ca="1">OFFSET('表四（录入表）'!$B$6,COLUMN(内置数据!HE$2),7)</f>
        <v>0</v>
      </c>
      <c r="DUA6" s="18">
        <f ca="1">OFFSET('表四（录入表）'!$B$6,COLUMN(内置数据!HF$2),7)</f>
        <v>0</v>
      </c>
      <c r="DUB6" s="18">
        <f ca="1">OFFSET('表四（录入表）'!$B$6,COLUMN(内置数据!HG$2),7)</f>
        <v>0</v>
      </c>
      <c r="DUC6" s="18">
        <f ca="1">OFFSET('表四（录入表）'!$B$6,COLUMN(内置数据!HH$2),7)</f>
        <v>0</v>
      </c>
      <c r="DUD6" s="18">
        <f ca="1">OFFSET('表四（录入表）'!$B$6,COLUMN(内置数据!HI$2),7)</f>
        <v>0</v>
      </c>
      <c r="DUE6" s="18">
        <f ca="1">OFFSET('表四（录入表）'!$B$6,COLUMN(内置数据!HJ$2),7)</f>
        <v>0</v>
      </c>
      <c r="DUF6" s="18">
        <f ca="1">OFFSET('表四（录入表）'!$B$6,COLUMN(内置数据!HK$2),7)</f>
        <v>0</v>
      </c>
      <c r="DUG6" s="18">
        <f ca="1">OFFSET('表四（录入表）'!$B$6,COLUMN(内置数据!HL$2),7)</f>
        <v>0</v>
      </c>
      <c r="DUH6" s="19"/>
      <c r="DUI6" s="18">
        <f ca="1">OFFSET('表四（录入表）'!$B$6,COLUMN(内置数据!HN$2),7)</f>
        <v>0</v>
      </c>
      <c r="DUJ6" s="19"/>
      <c r="DUK6" s="18">
        <f ca="1">OFFSET('表五（录入表）'!$B$6,COLUMN(内置数据!A$2),1)</f>
        <v>5354</v>
      </c>
      <c r="DUL6" s="18">
        <f ca="1">OFFSET('表五（录入表）'!$B$6,COLUMN(内置数据!B$2),1)</f>
        <v>0</v>
      </c>
      <c r="DUM6" s="18">
        <f ca="1">OFFSET('表五（录入表）'!$B$6,COLUMN(内置数据!C$2),1)</f>
        <v>49</v>
      </c>
      <c r="DUN6" s="18">
        <f ca="1">OFFSET('表五（录入表）'!$B$6,COLUMN(内置数据!D$2),1)</f>
        <v>5634</v>
      </c>
      <c r="DUO6" s="18">
        <f ca="1">OFFSET('表五（录入表）'!$B$6,COLUMN(内置数据!E$2),1)</f>
        <v>112841</v>
      </c>
      <c r="DUP6" s="18">
        <f ca="1">OFFSET('表五（录入表）'!$B$6,COLUMN(内置数据!F$2),1)</f>
        <v>11568</v>
      </c>
      <c r="DUQ6" s="18">
        <f ca="1">OFFSET('表五（录入表）'!$B$6,COLUMN(内置数据!G$2),1)</f>
        <v>6671</v>
      </c>
      <c r="DUR6" s="18">
        <f ca="1">OFFSET('表五（录入表）'!$B$6,COLUMN(内置数据!H$2),1)</f>
        <v>61517</v>
      </c>
      <c r="DUS6" s="18">
        <f ca="1">OFFSET('表五（录入表）'!$B$6,COLUMN(内置数据!I$2),1)</f>
        <v>40388</v>
      </c>
      <c r="DUT6" s="18">
        <f ca="1">OFFSET('表五（录入表）'!$B$6,COLUMN(内置数据!J$2),1)</f>
        <v>10067</v>
      </c>
      <c r="DUU6" s="18">
        <f ca="1">OFFSET('表五（录入表）'!$B$6,COLUMN(内置数据!K$2),1)</f>
        <v>3974</v>
      </c>
      <c r="DUV6" s="18">
        <f ca="1">OFFSET('表五（录入表）'!$B$6,COLUMN(内置数据!L$2),1)</f>
        <v>67088</v>
      </c>
      <c r="DUW6" s="18">
        <f ca="1">OFFSET('表五（录入表）'!$B$6,COLUMN(内置数据!M$2),1)</f>
        <v>3571</v>
      </c>
      <c r="DUX6" s="18">
        <f ca="1">OFFSET('表五（录入表）'!$B$6,COLUMN(内置数据!N$2),1)</f>
        <v>1350</v>
      </c>
      <c r="DUY6" s="18">
        <f ca="1">OFFSET('表五（录入表）'!$B$6,COLUMN(内置数据!O$2),1)</f>
        <v>1099</v>
      </c>
      <c r="DUZ6" s="18">
        <f ca="1">OFFSET('表五（录入表）'!$B$6,COLUMN(内置数据!P$2),1)</f>
        <v>26</v>
      </c>
      <c r="DVA6" s="18">
        <f ca="1">OFFSET('表五（录入表）'!$B$6,COLUMN(内置数据!Q$2),1)</f>
        <v>0</v>
      </c>
      <c r="DVB6" s="18">
        <f ca="1">OFFSET('表五（录入表）'!$B$6,COLUMN(内置数据!R$2),1)</f>
        <v>374</v>
      </c>
      <c r="DVC6" s="18">
        <f ca="1">OFFSET('表五（录入表）'!$B$6,COLUMN(内置数据!S$2),1)</f>
        <v>2753</v>
      </c>
      <c r="DVD6" s="18">
        <f ca="1">OFFSET('表五（录入表）'!$B$6,COLUMN(内置数据!T$2),1)</f>
        <v>42</v>
      </c>
      <c r="DVE6" s="18">
        <f ca="1">OFFSET('表五（录入表）'!$B$6,COLUMN(内置数据!U$2),1)</f>
        <v>1956</v>
      </c>
      <c r="DVF6" s="18">
        <f ca="1">OFFSET('表五（录入表）'!$B$6,COLUMN(内置数据!V$2),1)</f>
        <v>3505</v>
      </c>
      <c r="DVG6" s="18">
        <f ca="1">OFFSET('表五（录入表）'!$B$6,COLUMN(内置数据!W$2),1)</f>
        <v>0</v>
      </c>
      <c r="DVH6" s="18">
        <f ca="1">OFFSET('表五（录入表）'!$B$6,COLUMN(内置数据!X$2),1)</f>
        <v>5067</v>
      </c>
      <c r="DVI6" s="18">
        <f ca="1">OFFSET('表五（录入表）'!$B$6,COLUMN(内置数据!Y$2),1)</f>
        <v>0</v>
      </c>
      <c r="DVJ6" s="18">
        <f ca="1">OFFSET('表五（录入表）'!$B$6,COLUMN(内置数据!Z$2),1)</f>
        <v>38978</v>
      </c>
      <c r="DVK6" s="18">
        <f ca="1">OFFSET('表五（录入表）'!$B$6,COLUMN(内置数据!AA$2),1)</f>
        <v>1520</v>
      </c>
      <c r="DVL6" s="19"/>
      <c r="DVM6" s="18">
        <f ca="1">OFFSET('表五（录入表）'!$B$6,COLUMN(内置数据!AC$2),1)</f>
        <v>385392</v>
      </c>
      <c r="DVN6" s="19"/>
      <c r="DVO6" s="18">
        <f ca="1">OFFSET('表五（录入表）'!$B$6,COLUMN(内置数据!A$2),2)</f>
        <v>3100</v>
      </c>
      <c r="DVP6" s="18">
        <f ca="1">OFFSET('表五（录入表）'!$B$6,COLUMN(内置数据!B$2),2)</f>
        <v>0</v>
      </c>
      <c r="DVQ6" s="18">
        <f ca="1">OFFSET('表五（录入表）'!$B$6,COLUMN(内置数据!C$2),2)</f>
        <v>0</v>
      </c>
      <c r="DVR6" s="18">
        <f ca="1">OFFSET('表五（录入表）'!$B$6,COLUMN(内置数据!D$2),2)</f>
        <v>3134</v>
      </c>
      <c r="DVS6" s="18">
        <f ca="1">OFFSET('表五（录入表）'!$B$6,COLUMN(内置数据!E$2),2)</f>
        <v>82560</v>
      </c>
      <c r="DVT6" s="18">
        <f ca="1">OFFSET('表五（录入表）'!$B$6,COLUMN(内置数据!F$2),2)</f>
        <v>2321</v>
      </c>
      <c r="DVU6" s="18">
        <f ca="1">OFFSET('表五（录入表）'!$B$6,COLUMN(内置数据!G$2),2)</f>
        <v>3625</v>
      </c>
      <c r="DVV6" s="18">
        <f ca="1">OFFSET('表五（录入表）'!$B$6,COLUMN(内置数据!H$2),2)</f>
        <v>6932</v>
      </c>
      <c r="DVW6" s="18">
        <f ca="1">OFFSET('表五（录入表）'!$B$6,COLUMN(内置数据!I$2),2)</f>
        <v>2693</v>
      </c>
      <c r="DVX6" s="18">
        <f ca="1">OFFSET('表五（录入表）'!$B$6,COLUMN(内置数据!J$2),2)</f>
        <v>210</v>
      </c>
      <c r="DVY6" s="18">
        <f ca="1">OFFSET('表五（录入表）'!$B$6,COLUMN(内置数据!K$2),2)</f>
        <v>1954</v>
      </c>
      <c r="DVZ6" s="18">
        <f ca="1">OFFSET('表五（录入表）'!$B$6,COLUMN(内置数据!L$2),2)</f>
        <v>6950</v>
      </c>
      <c r="DWA6" s="18">
        <f ca="1">OFFSET('表五（录入表）'!$B$6,COLUMN(内置数据!M$2),2)</f>
        <v>2932</v>
      </c>
      <c r="DWB6" s="18">
        <f ca="1">OFFSET('表五（录入表）'!$B$6,COLUMN(内置数据!N$2),2)</f>
        <v>521</v>
      </c>
      <c r="DWC6" s="18">
        <f ca="1">OFFSET('表五（录入表）'!$B$6,COLUMN(内置数据!O$2),2)</f>
        <v>204</v>
      </c>
      <c r="DWD6" s="18">
        <f ca="1">OFFSET('表五（录入表）'!$B$6,COLUMN(内置数据!P$2),2)</f>
        <v>0</v>
      </c>
      <c r="DWE6" s="18">
        <f ca="1">OFFSET('表五（录入表）'!$B$6,COLUMN(内置数据!Q$2),2)</f>
        <v>0</v>
      </c>
      <c r="DWF6" s="18">
        <f ca="1">OFFSET('表五（录入表）'!$B$6,COLUMN(内置数据!R$2),2)</f>
        <v>0</v>
      </c>
      <c r="DWG6" s="18">
        <f ca="1">OFFSET('表五（录入表）'!$B$6,COLUMN(内置数据!S$2),2)</f>
        <v>0</v>
      </c>
      <c r="DWH6" s="18">
        <f ca="1">OFFSET('表五（录入表）'!$B$6,COLUMN(内置数据!T$2),2)</f>
        <v>0</v>
      </c>
      <c r="DWI6" s="18">
        <f ca="1">OFFSET('表五（录入表）'!$B$6,COLUMN(内置数据!U$2),2)</f>
        <v>475</v>
      </c>
      <c r="DWJ6" s="19"/>
      <c r="DWK6" s="18">
        <f ca="1">OFFSET('表五（录入表）'!$B$6,COLUMN(内置数据!W$2),2)</f>
        <v>0</v>
      </c>
      <c r="DWL6" s="19"/>
      <c r="DWM6" s="19"/>
      <c r="DWN6" s="19"/>
      <c r="DWO6" s="19"/>
      <c r="DWP6" s="19"/>
      <c r="DWQ6" s="18">
        <f ca="1">OFFSET('表五（录入表）'!$B$6,COLUMN(内置数据!AC$2),2)</f>
        <v>117611</v>
      </c>
      <c r="DWR6" s="19"/>
      <c r="DWS6" s="18">
        <f ca="1">OFFSET('表五（录入表）'!$B$6,COLUMN(内置数据!A$2),3)</f>
        <v>1054</v>
      </c>
      <c r="DWT6" s="18">
        <f ca="1">OFFSET('表五（录入表）'!$B$6,COLUMN(内置数据!B$2),3)</f>
        <v>0</v>
      </c>
      <c r="DWU6" s="18">
        <f ca="1">OFFSET('表五（录入表）'!$B$6,COLUMN(内置数据!C$2),3)</f>
        <v>0</v>
      </c>
      <c r="DWV6" s="18">
        <f ca="1">OFFSET('表五（录入表）'!$B$6,COLUMN(内置数据!D$2),3)</f>
        <v>931</v>
      </c>
      <c r="DWW6" s="18">
        <f ca="1">OFFSET('表五（录入表）'!$B$6,COLUMN(内置数据!E$2),3)</f>
        <v>6325</v>
      </c>
      <c r="DWX6" s="18">
        <f ca="1">OFFSET('表五（录入表）'!$B$6,COLUMN(内置数据!F$2),3)</f>
        <v>129</v>
      </c>
      <c r="DWY6" s="18">
        <f ca="1">OFFSET('表五（录入表）'!$B$6,COLUMN(内置数据!G$2),3)</f>
        <v>89</v>
      </c>
      <c r="DWZ6" s="18">
        <f ca="1">OFFSET('表五（录入表）'!$B$6,COLUMN(内置数据!H$2),3)</f>
        <v>630</v>
      </c>
      <c r="DXA6" s="18">
        <f ca="1">OFFSET('表五（录入表）'!$B$6,COLUMN(内置数据!I$2),3)</f>
        <v>581</v>
      </c>
      <c r="DXB6" s="18">
        <f ca="1">OFFSET('表五（录入表）'!$B$6,COLUMN(内置数据!J$2),3)</f>
        <v>105</v>
      </c>
      <c r="DXC6" s="18">
        <f ca="1">OFFSET('表五（录入表）'!$B$6,COLUMN(内置数据!K$2),3)</f>
        <v>869</v>
      </c>
      <c r="DXD6" s="18">
        <f ca="1">OFFSET('表五（录入表）'!$B$6,COLUMN(内置数据!L$2),3)</f>
        <v>1278</v>
      </c>
      <c r="DXE6" s="18">
        <f ca="1">OFFSET('表五（录入表）'!$B$6,COLUMN(内置数据!M$2),3)</f>
        <v>156</v>
      </c>
      <c r="DXF6" s="18">
        <f ca="1">OFFSET('表五（录入表）'!$B$6,COLUMN(内置数据!N$2),3)</f>
        <v>52</v>
      </c>
      <c r="DXG6" s="18">
        <f ca="1">OFFSET('表五（录入表）'!$B$6,COLUMN(内置数据!O$2),3)</f>
        <v>44</v>
      </c>
      <c r="DXH6" s="18">
        <f ca="1">OFFSET('表五（录入表）'!$B$6,COLUMN(内置数据!P$2),3)</f>
        <v>0</v>
      </c>
      <c r="DXI6" s="18">
        <f ca="1">OFFSET('表五（录入表）'!$B$6,COLUMN(内置数据!Q$2),3)</f>
        <v>0</v>
      </c>
      <c r="DXJ6" s="18">
        <f ca="1">OFFSET('表五（录入表）'!$B$6,COLUMN(内置数据!R$2),3)</f>
        <v>374</v>
      </c>
      <c r="DXK6" s="18">
        <f ca="1">OFFSET('表五（录入表）'!$B$6,COLUMN(内置数据!S$2),3)</f>
        <v>0</v>
      </c>
      <c r="DXL6" s="18">
        <f ca="1">OFFSET('表五（录入表）'!$B$6,COLUMN(内置数据!T$2),3)</f>
        <v>0</v>
      </c>
      <c r="DXM6" s="18">
        <f ca="1">OFFSET('表五（录入表）'!$B$6,COLUMN(内置数据!U$2),3)</f>
        <v>42</v>
      </c>
      <c r="DXN6" s="19"/>
      <c r="DXO6" s="18">
        <f ca="1">OFFSET('表五（录入表）'!$B$6,COLUMN(内置数据!W$2),3)</f>
        <v>0</v>
      </c>
      <c r="DXP6" s="19"/>
      <c r="DXQ6" s="19"/>
      <c r="DXR6" s="19"/>
      <c r="DXS6" s="19"/>
      <c r="DXT6" s="19"/>
      <c r="DXU6" s="18">
        <f ca="1">OFFSET('表五（录入表）'!$B$6,COLUMN(内置数据!AC$2),3)</f>
        <v>12659</v>
      </c>
      <c r="DXV6" s="19"/>
      <c r="DXW6" s="18">
        <f ca="1">OFFSET('表五（录入表）'!$B$6,COLUMN(内置数据!A$2),4)</f>
        <v>0</v>
      </c>
      <c r="DXX6" s="18">
        <f ca="1">OFFSET('表五（录入表）'!$B$6,COLUMN(内置数据!B$2),4)</f>
        <v>0</v>
      </c>
      <c r="DXY6" s="18">
        <f ca="1">OFFSET('表五（录入表）'!$B$6,COLUMN(内置数据!C$2),4)</f>
        <v>0</v>
      </c>
      <c r="DXZ6" s="18">
        <f ca="1">OFFSET('表五（录入表）'!$B$6,COLUMN(内置数据!D$2),4)</f>
        <v>0</v>
      </c>
      <c r="DYA6" s="18">
        <f ca="1">OFFSET('表五（录入表）'!$B$6,COLUMN(内置数据!E$2),4)</f>
        <v>8510</v>
      </c>
      <c r="DYB6" s="18">
        <f ca="1">OFFSET('表五（录入表）'!$B$6,COLUMN(内置数据!F$2),4)</f>
        <v>7696</v>
      </c>
      <c r="DYC6" s="18">
        <f ca="1">OFFSET('表五（录入表）'!$B$6,COLUMN(内置数据!G$2),4)</f>
        <v>2869</v>
      </c>
      <c r="DYD6" s="18">
        <f ca="1">OFFSET('表五（录入表）'!$B$6,COLUMN(内置数据!H$2),4)</f>
        <v>6300</v>
      </c>
      <c r="DYE6" s="18">
        <f ca="1">OFFSET('表五（录入表）'!$B$6,COLUMN(内置数据!I$2),4)</f>
        <v>7762</v>
      </c>
      <c r="DYF6" s="18">
        <f ca="1">OFFSET('表五（录入表）'!$B$6,COLUMN(内置数据!J$2),4)</f>
        <v>796</v>
      </c>
      <c r="DYG6" s="18">
        <f ca="1">OFFSET('表五（录入表）'!$B$6,COLUMN(内置数据!K$2),4)</f>
        <v>1151</v>
      </c>
      <c r="DYH6" s="18">
        <f ca="1">OFFSET('表五（录入表）'!$B$6,COLUMN(内置数据!L$2),4)</f>
        <v>23654</v>
      </c>
      <c r="DYI6" s="18">
        <f ca="1">OFFSET('表五（录入表）'!$B$6,COLUMN(内置数据!M$2),4)</f>
        <v>483</v>
      </c>
      <c r="DYJ6" s="18">
        <f ca="1">OFFSET('表五（录入表）'!$B$6,COLUMN(内置数据!N$2),4)</f>
        <v>636</v>
      </c>
      <c r="DYK6" s="18">
        <f ca="1">OFFSET('表五（录入表）'!$B$6,COLUMN(内置数据!O$2),4)</f>
        <v>835</v>
      </c>
      <c r="DYL6" s="18">
        <f ca="1">OFFSET('表五（录入表）'!$B$6,COLUMN(内置数据!P$2),4)</f>
        <v>26</v>
      </c>
      <c r="DYM6" s="18">
        <f ca="1">OFFSET('表五（录入表）'!$B$6,COLUMN(内置数据!Q$2),4)</f>
        <v>0</v>
      </c>
      <c r="DYN6" s="18">
        <f ca="1">OFFSET('表五（录入表）'!$B$6,COLUMN(内置数据!R$2),4)</f>
        <v>0</v>
      </c>
      <c r="DYO6" s="18">
        <f ca="1">OFFSET('表五（录入表）'!$B$6,COLUMN(内置数据!S$2),4)</f>
        <v>783</v>
      </c>
      <c r="DYP6" s="18">
        <f ca="1">OFFSET('表五（录入表）'!$B$6,COLUMN(内置数据!T$2),4)</f>
        <v>42</v>
      </c>
      <c r="DYQ6" s="18">
        <f ca="1">OFFSET('表五（录入表）'!$B$6,COLUMN(内置数据!U$2),4)</f>
        <v>1431</v>
      </c>
      <c r="DYR6" s="19"/>
      <c r="DYS6" s="18">
        <f ca="1">OFFSET('表五（录入表）'!$B$6,COLUMN(内置数据!W$2),4)</f>
        <v>0</v>
      </c>
      <c r="DYT6" s="19"/>
      <c r="DYU6" s="19"/>
      <c r="DYV6" s="19"/>
      <c r="DYW6" s="19"/>
      <c r="DYX6" s="19"/>
      <c r="DYY6" s="18">
        <f ca="1">OFFSET('表五（录入表）'!$B$6,COLUMN(内置数据!AC$2),4)</f>
        <v>62974</v>
      </c>
      <c r="DYZ6" s="19"/>
      <c r="DZA6" s="18">
        <f ca="1">OFFSET('表五（录入表）'!$B$6,COLUMN(内置数据!A$2),5)</f>
        <v>0</v>
      </c>
      <c r="DZB6" s="18">
        <f ca="1">OFFSET('表五（录入表）'!$B$6,COLUMN(内置数据!B$2),5)</f>
        <v>0</v>
      </c>
      <c r="DZC6" s="18">
        <f ca="1">OFFSET('表五（录入表）'!$B$6,COLUMN(内置数据!C$2),5)</f>
        <v>0</v>
      </c>
      <c r="DZD6" s="18">
        <f ca="1">OFFSET('表五（录入表）'!$B$6,COLUMN(内置数据!D$2),5)</f>
        <v>0</v>
      </c>
      <c r="DZE6" s="18">
        <f ca="1">OFFSET('表五（录入表）'!$B$6,COLUMN(内置数据!E$2),5)</f>
        <v>0</v>
      </c>
      <c r="DZF6" s="18">
        <f ca="1">OFFSET('表五（录入表）'!$B$6,COLUMN(内置数据!F$2),5)</f>
        <v>0</v>
      </c>
      <c r="DZG6" s="18">
        <f ca="1">OFFSET('表五（录入表）'!$B$6,COLUMN(内置数据!G$2),5)</f>
        <v>0</v>
      </c>
      <c r="DZH6" s="18">
        <f ca="1">OFFSET('表五（录入表）'!$B$6,COLUMN(内置数据!H$2),5)</f>
        <v>0</v>
      </c>
      <c r="DZI6" s="18">
        <f ca="1">OFFSET('表五（录入表）'!$B$6,COLUMN(内置数据!I$2),5)</f>
        <v>0</v>
      </c>
      <c r="DZJ6" s="18">
        <f ca="1">OFFSET('表五（录入表）'!$B$6,COLUMN(内置数据!J$2),5)</f>
        <v>0</v>
      </c>
      <c r="DZK6" s="18">
        <f ca="1">OFFSET('表五（录入表）'!$B$6,COLUMN(内置数据!K$2),5)</f>
        <v>0</v>
      </c>
      <c r="DZL6" s="18">
        <f ca="1">OFFSET('表五（录入表）'!$B$6,COLUMN(内置数据!L$2),5)</f>
        <v>0</v>
      </c>
      <c r="DZM6" s="18">
        <f ca="1">OFFSET('表五（录入表）'!$B$6,COLUMN(内置数据!M$2),5)</f>
        <v>0</v>
      </c>
      <c r="DZN6" s="18">
        <f ca="1">OFFSET('表五（录入表）'!$B$6,COLUMN(内置数据!N$2),5)</f>
        <v>0</v>
      </c>
      <c r="DZO6" s="18">
        <f ca="1">OFFSET('表五（录入表）'!$B$6,COLUMN(内置数据!O$2),5)</f>
        <v>0</v>
      </c>
      <c r="DZP6" s="18">
        <f ca="1">OFFSET('表五（录入表）'!$B$6,COLUMN(内置数据!P$2),5)</f>
        <v>0</v>
      </c>
      <c r="DZQ6" s="18">
        <f ca="1">OFFSET('表五（录入表）'!$B$6,COLUMN(内置数据!Q$2),5)</f>
        <v>0</v>
      </c>
      <c r="DZR6" s="18">
        <f ca="1">OFFSET('表五（录入表）'!$B$6,COLUMN(内置数据!R$2),5)</f>
        <v>0</v>
      </c>
      <c r="DZS6" s="18">
        <f ca="1">OFFSET('表五（录入表）'!$B$6,COLUMN(内置数据!S$2),5)</f>
        <v>0</v>
      </c>
      <c r="DZT6" s="18">
        <f ca="1">OFFSET('表五（录入表）'!$B$6,COLUMN(内置数据!T$2),5)</f>
        <v>0</v>
      </c>
      <c r="DZU6" s="18">
        <f ca="1">OFFSET('表五（录入表）'!$B$6,COLUMN(内置数据!U$2),5)</f>
        <v>0</v>
      </c>
      <c r="DZV6" s="19"/>
      <c r="DZW6" s="18">
        <f ca="1">OFFSET('表五（录入表）'!$B$6,COLUMN(内置数据!W$2),5)</f>
        <v>0</v>
      </c>
      <c r="DZX6" s="19"/>
      <c r="DZY6" s="19"/>
      <c r="DZZ6" s="19"/>
      <c r="EAA6" s="19"/>
      <c r="EAB6" s="19"/>
      <c r="EAC6" s="18">
        <f ca="1">OFFSET('表五（录入表）'!$B$6,COLUMN(内置数据!AC$2),5)</f>
        <v>0</v>
      </c>
      <c r="EAD6" s="19"/>
      <c r="EAE6" s="18">
        <f ca="1">OFFSET('表五（录入表）'!$B$6,COLUMN(内置数据!A$2),6)</f>
        <v>0</v>
      </c>
      <c r="EAF6" s="18">
        <f ca="1">OFFSET('表五（录入表）'!$B$6,COLUMN(内置数据!B$2),6)</f>
        <v>0</v>
      </c>
      <c r="EAG6" s="18">
        <f ca="1">OFFSET('表五（录入表）'!$B$6,COLUMN(内置数据!C$2),6)</f>
        <v>0</v>
      </c>
      <c r="EAH6" s="18">
        <f ca="1">OFFSET('表五（录入表）'!$B$6,COLUMN(内置数据!D$2),6)</f>
        <v>1000</v>
      </c>
      <c r="EAI6" s="18">
        <f ca="1">OFFSET('表五（录入表）'!$B$6,COLUMN(内置数据!E$2),6)</f>
        <v>8923</v>
      </c>
      <c r="EAJ6" s="18">
        <f ca="1">OFFSET('表五（录入表）'!$B$6,COLUMN(内置数据!F$2),6)</f>
        <v>763</v>
      </c>
      <c r="EAK6" s="18">
        <f ca="1">OFFSET('表五（录入表）'!$B$6,COLUMN(内置数据!G$2),6)</f>
        <v>0</v>
      </c>
      <c r="EAL6" s="18">
        <f ca="1">OFFSET('表五（录入表）'!$B$6,COLUMN(内置数据!H$2),6)</f>
        <v>18962</v>
      </c>
      <c r="EAM6" s="18">
        <f ca="1">OFFSET('表五（录入表）'!$B$6,COLUMN(内置数据!I$2),6)</f>
        <v>16593</v>
      </c>
      <c r="EAN6" s="18">
        <f ca="1">OFFSET('表五（录入表）'!$B$6,COLUMN(内置数据!J$2),6)</f>
        <v>8956</v>
      </c>
      <c r="EAO6" s="18">
        <f ca="1">OFFSET('表五（录入表）'!$B$6,COLUMN(内置数据!K$2),6)</f>
        <v>0</v>
      </c>
      <c r="EAP6" s="18">
        <f ca="1">OFFSET('表五（录入表）'!$B$6,COLUMN(内置数据!L$2),6)</f>
        <v>35206</v>
      </c>
      <c r="EAQ6" s="18">
        <f ca="1">OFFSET('表五（录入表）'!$B$6,COLUMN(内置数据!M$2),6)</f>
        <v>0</v>
      </c>
      <c r="EAR6" s="18">
        <f ca="1">OFFSET('表五（录入表）'!$B$6,COLUMN(内置数据!N$2),6)</f>
        <v>0</v>
      </c>
      <c r="EAS6" s="18">
        <f ca="1">OFFSET('表五（录入表）'!$B$6,COLUMN(内置数据!O$2),6)</f>
        <v>0</v>
      </c>
      <c r="EAT6" s="18">
        <f ca="1">OFFSET('表五（录入表）'!$B$6,COLUMN(内置数据!P$2),6)</f>
        <v>0</v>
      </c>
      <c r="EAU6" s="18">
        <f ca="1">OFFSET('表五（录入表）'!$B$6,COLUMN(内置数据!Q$2),6)</f>
        <v>0</v>
      </c>
      <c r="EAV6" s="18">
        <f ca="1">OFFSET('表五（录入表）'!$B$6,COLUMN(内置数据!R$2),6)</f>
        <v>0</v>
      </c>
      <c r="EAW6" s="18">
        <f ca="1">OFFSET('表五（录入表）'!$B$6,COLUMN(内置数据!S$2),6)</f>
        <v>1970</v>
      </c>
      <c r="EAX6" s="18">
        <f ca="1">OFFSET('表五（录入表）'!$B$6,COLUMN(内置数据!T$2),6)</f>
        <v>0</v>
      </c>
      <c r="EAY6" s="18">
        <f ca="1">OFFSET('表五（录入表）'!$B$6,COLUMN(内置数据!U$2),6)</f>
        <v>0</v>
      </c>
      <c r="EAZ6" s="19"/>
      <c r="EBA6" s="18">
        <f ca="1">OFFSET('表五（录入表）'!$B$6,COLUMN(内置数据!W$2),6)</f>
        <v>0</v>
      </c>
      <c r="EBB6" s="19"/>
      <c r="EBC6" s="19"/>
      <c r="EBD6" s="19"/>
      <c r="EBE6" s="19"/>
      <c r="EBF6" s="19"/>
      <c r="EBG6" s="18">
        <f ca="1">OFFSET('表五（录入表）'!$B$6,COLUMN(内置数据!AC$2),6)</f>
        <v>92373</v>
      </c>
      <c r="EBH6" s="19"/>
      <c r="EBI6" s="18">
        <f ca="1">OFFSET('表五（录入表）'!$B$6,COLUMN(内置数据!A$2),7)</f>
        <v>0</v>
      </c>
      <c r="EBJ6" s="18">
        <f ca="1">OFFSET('表五（录入表）'!$B$6,COLUMN(内置数据!B$2),7)</f>
        <v>0</v>
      </c>
      <c r="EBK6" s="18">
        <f ca="1">OFFSET('表五（录入表）'!$B$6,COLUMN(内置数据!C$2),7)</f>
        <v>0</v>
      </c>
      <c r="EBL6" s="18">
        <f ca="1">OFFSET('表五（录入表）'!$B$6,COLUMN(内置数据!D$2),7)</f>
        <v>0</v>
      </c>
      <c r="EBM6" s="18">
        <f ca="1">OFFSET('表五（录入表）'!$B$6,COLUMN(内置数据!E$2),7)</f>
        <v>0</v>
      </c>
      <c r="EBN6" s="18">
        <f ca="1">OFFSET('表五（录入表）'!$B$6,COLUMN(内置数据!F$2),7)</f>
        <v>0</v>
      </c>
      <c r="EBO6" s="18">
        <f ca="1">OFFSET('表五（录入表）'!$B$6,COLUMN(内置数据!G$2),7)</f>
        <v>0</v>
      </c>
      <c r="EBP6" s="18">
        <f ca="1">OFFSET('表五（录入表）'!$B$6,COLUMN(内置数据!H$2),7)</f>
        <v>0</v>
      </c>
      <c r="EBQ6" s="18">
        <f ca="1">OFFSET('表五（录入表）'!$B$6,COLUMN(内置数据!I$2),7)</f>
        <v>0</v>
      </c>
      <c r="EBR6" s="18">
        <f ca="1">OFFSET('表五（录入表）'!$B$6,COLUMN(内置数据!J$2),7)</f>
        <v>0</v>
      </c>
      <c r="EBS6" s="18">
        <f ca="1">OFFSET('表五（录入表）'!$B$6,COLUMN(内置数据!K$2),7)</f>
        <v>0</v>
      </c>
      <c r="EBT6" s="18">
        <f ca="1">OFFSET('表五（录入表）'!$B$6,COLUMN(内置数据!L$2),7)</f>
        <v>0</v>
      </c>
      <c r="EBU6" s="18">
        <f ca="1">OFFSET('表五（录入表）'!$B$6,COLUMN(内置数据!M$2),7)</f>
        <v>0</v>
      </c>
      <c r="EBV6" s="18">
        <f ca="1">OFFSET('表五（录入表）'!$B$6,COLUMN(内置数据!N$2),7)</f>
        <v>0</v>
      </c>
      <c r="EBW6" s="18">
        <f ca="1">OFFSET('表五（录入表）'!$B$6,COLUMN(内置数据!O$2),7)</f>
        <v>0</v>
      </c>
      <c r="EBX6" s="18">
        <f ca="1">OFFSET('表五（录入表）'!$B$6,COLUMN(内置数据!P$2),7)</f>
        <v>0</v>
      </c>
      <c r="EBY6" s="18">
        <f ca="1">OFFSET('表五（录入表）'!$B$6,COLUMN(内置数据!Q$2),7)</f>
        <v>0</v>
      </c>
      <c r="EBZ6" s="18">
        <f ca="1">OFFSET('表五（录入表）'!$B$6,COLUMN(内置数据!R$2),7)</f>
        <v>0</v>
      </c>
      <c r="ECA6" s="18">
        <f ca="1">OFFSET('表五（录入表）'!$B$6,COLUMN(内置数据!S$2),7)</f>
        <v>0</v>
      </c>
      <c r="ECB6" s="18">
        <f ca="1">OFFSET('表五（录入表）'!$B$6,COLUMN(内置数据!T$2),7)</f>
        <v>0</v>
      </c>
      <c r="ECC6" s="18">
        <f ca="1">OFFSET('表五（录入表）'!$B$6,COLUMN(内置数据!U$2),7)</f>
        <v>0</v>
      </c>
      <c r="ECD6" s="19"/>
      <c r="ECE6" s="18">
        <f ca="1">OFFSET('表五（录入表）'!$B$6,COLUMN(内置数据!W$2),7)</f>
        <v>0</v>
      </c>
      <c r="ECF6" s="19"/>
      <c r="ECG6" s="19"/>
      <c r="ECH6" s="19"/>
      <c r="ECI6" s="19"/>
      <c r="ECJ6" s="19"/>
      <c r="ECK6" s="18">
        <f ca="1">OFFSET('表五（录入表）'!$B$6,COLUMN(内置数据!AC$2),7)</f>
        <v>0</v>
      </c>
      <c r="ECL6" s="19"/>
      <c r="ECM6" s="18">
        <f ca="1">OFFSET('表五（录入表）'!$B$6,COLUMN(内置数据!A$2),8)</f>
        <v>0</v>
      </c>
      <c r="ECN6" s="18">
        <f ca="1">OFFSET('表五（录入表）'!$B$6,COLUMN(内置数据!B$2),8)</f>
        <v>0</v>
      </c>
      <c r="ECO6" s="18">
        <f ca="1">OFFSET('表五（录入表）'!$B$6,COLUMN(内置数据!C$2),8)</f>
        <v>0</v>
      </c>
      <c r="ECP6" s="18">
        <f ca="1">OFFSET('表五（录入表）'!$B$6,COLUMN(内置数据!D$2),8)</f>
        <v>0</v>
      </c>
      <c r="ECQ6" s="18">
        <f ca="1">OFFSET('表五（录入表）'!$B$6,COLUMN(内置数据!E$2),8)</f>
        <v>0</v>
      </c>
      <c r="ECR6" s="18">
        <f ca="1">OFFSET('表五（录入表）'!$B$6,COLUMN(内置数据!F$2),8)</f>
        <v>0</v>
      </c>
      <c r="ECS6" s="18">
        <f ca="1">OFFSET('表五（录入表）'!$B$6,COLUMN(内置数据!G$2),8)</f>
        <v>0</v>
      </c>
      <c r="ECT6" s="18">
        <f ca="1">OFFSET('表五（录入表）'!$B$6,COLUMN(内置数据!H$2),8)</f>
        <v>0</v>
      </c>
      <c r="ECU6" s="18">
        <f ca="1">OFFSET('表五（录入表）'!$B$6,COLUMN(内置数据!I$2),8)</f>
        <v>0</v>
      </c>
      <c r="ECV6" s="18">
        <f ca="1">OFFSET('表五（录入表）'!$B$6,COLUMN(内置数据!J$2),8)</f>
        <v>0</v>
      </c>
      <c r="ECW6" s="18">
        <f ca="1">OFFSET('表五（录入表）'!$B$6,COLUMN(内置数据!K$2),8)</f>
        <v>0</v>
      </c>
      <c r="ECX6" s="18">
        <f ca="1">OFFSET('表五（录入表）'!$B$6,COLUMN(内置数据!L$2),8)</f>
        <v>0</v>
      </c>
      <c r="ECY6" s="18">
        <f ca="1">OFFSET('表五（录入表）'!$B$6,COLUMN(内置数据!M$2),8)</f>
        <v>0</v>
      </c>
      <c r="ECZ6" s="18">
        <f ca="1">OFFSET('表五（录入表）'!$B$6,COLUMN(内置数据!N$2),8)</f>
        <v>0</v>
      </c>
      <c r="EDA6" s="18">
        <f ca="1">OFFSET('表五（录入表）'!$B$6,COLUMN(内置数据!O$2),8)</f>
        <v>0</v>
      </c>
      <c r="EDB6" s="18">
        <f ca="1">OFFSET('表五（录入表）'!$B$6,COLUMN(内置数据!P$2),8)</f>
        <v>0</v>
      </c>
      <c r="EDC6" s="18">
        <f ca="1">OFFSET('表五（录入表）'!$B$6,COLUMN(内置数据!Q$2),8)</f>
        <v>0</v>
      </c>
      <c r="EDD6" s="18">
        <f ca="1">OFFSET('表五（录入表）'!$B$6,COLUMN(内置数据!R$2),8)</f>
        <v>0</v>
      </c>
      <c r="EDE6" s="18">
        <f ca="1">OFFSET('表五（录入表）'!$B$6,COLUMN(内置数据!S$2),8)</f>
        <v>0</v>
      </c>
      <c r="EDF6" s="18">
        <f ca="1">OFFSET('表五（录入表）'!$B$6,COLUMN(内置数据!T$2),8)</f>
        <v>0</v>
      </c>
      <c r="EDG6" s="18">
        <f ca="1">OFFSET('表五（录入表）'!$B$6,COLUMN(内置数据!U$2),8)</f>
        <v>0</v>
      </c>
      <c r="EDH6" s="19"/>
      <c r="EDI6" s="18">
        <f ca="1">OFFSET('表五（录入表）'!$B$6,COLUMN(内置数据!W$2),8)</f>
        <v>0</v>
      </c>
      <c r="EDJ6" s="19"/>
      <c r="EDK6" s="19"/>
      <c r="EDL6" s="19"/>
      <c r="EDM6" s="19"/>
      <c r="EDN6" s="19"/>
      <c r="EDO6" s="18">
        <f ca="1">OFFSET('表五（录入表）'!$B$6,COLUMN(内置数据!AC$2),8)</f>
        <v>0</v>
      </c>
      <c r="EDP6" s="19"/>
      <c r="EDQ6" s="18">
        <f ca="1">OFFSET('表五（录入表）'!$B$6,COLUMN(内置数据!A$2),9)</f>
        <v>0</v>
      </c>
      <c r="EDR6" s="18">
        <f ca="1">OFFSET('表五（录入表）'!$B$6,COLUMN(内置数据!B$2),9)</f>
        <v>0</v>
      </c>
      <c r="EDS6" s="18">
        <f ca="1">OFFSET('表五（录入表）'!$B$6,COLUMN(内置数据!C$2),9)</f>
        <v>0</v>
      </c>
      <c r="EDT6" s="18">
        <f ca="1">OFFSET('表五（录入表）'!$B$6,COLUMN(内置数据!D$2),9)</f>
        <v>0</v>
      </c>
      <c r="EDU6" s="18">
        <f ca="1">OFFSET('表五（录入表）'!$B$6,COLUMN(内置数据!E$2),9)</f>
        <v>0</v>
      </c>
      <c r="EDV6" s="18">
        <f ca="1">OFFSET('表五（录入表）'!$B$6,COLUMN(内置数据!F$2),9)</f>
        <v>0</v>
      </c>
      <c r="EDW6" s="18">
        <f ca="1">OFFSET('表五（录入表）'!$B$6,COLUMN(内置数据!G$2),9)</f>
        <v>0</v>
      </c>
      <c r="EDX6" s="18">
        <f ca="1">OFFSET('表五（录入表）'!$B$6,COLUMN(内置数据!H$2),9)</f>
        <v>0</v>
      </c>
      <c r="EDY6" s="18">
        <f ca="1">OFFSET('表五（录入表）'!$B$6,COLUMN(内置数据!I$2),9)</f>
        <v>0</v>
      </c>
      <c r="EDZ6" s="18">
        <f ca="1">OFFSET('表五（录入表）'!$B$6,COLUMN(内置数据!J$2),9)</f>
        <v>0</v>
      </c>
      <c r="EEA6" s="18">
        <f ca="1">OFFSET('表五（录入表）'!$B$6,COLUMN(内置数据!K$2),9)</f>
        <v>0</v>
      </c>
      <c r="EEB6" s="18">
        <f ca="1">OFFSET('表五（录入表）'!$B$6,COLUMN(内置数据!L$2),9)</f>
        <v>0</v>
      </c>
      <c r="EEC6" s="18">
        <f ca="1">OFFSET('表五（录入表）'!$B$6,COLUMN(内置数据!M$2),9)</f>
        <v>0</v>
      </c>
      <c r="EED6" s="18">
        <f ca="1">OFFSET('表五（录入表）'!$B$6,COLUMN(内置数据!N$2),9)</f>
        <v>0</v>
      </c>
      <c r="EEE6" s="18">
        <f ca="1">OFFSET('表五（录入表）'!$B$6,COLUMN(内置数据!O$2),9)</f>
        <v>0</v>
      </c>
      <c r="EEF6" s="18">
        <f ca="1">OFFSET('表五（录入表）'!$B$6,COLUMN(内置数据!P$2),9)</f>
        <v>0</v>
      </c>
      <c r="EEG6" s="18">
        <f ca="1">OFFSET('表五（录入表）'!$B$6,COLUMN(内置数据!Q$2),9)</f>
        <v>0</v>
      </c>
      <c r="EEH6" s="18">
        <f ca="1">OFFSET('表五（录入表）'!$B$6,COLUMN(内置数据!R$2),9)</f>
        <v>0</v>
      </c>
      <c r="EEI6" s="18">
        <f ca="1">OFFSET('表五（录入表）'!$B$6,COLUMN(内置数据!S$2),9)</f>
        <v>0</v>
      </c>
      <c r="EEJ6" s="18">
        <f ca="1">OFFSET('表五（录入表）'!$B$6,COLUMN(内置数据!T$2),9)</f>
        <v>0</v>
      </c>
      <c r="EEK6" s="18">
        <f ca="1">OFFSET('表五（录入表）'!$B$6,COLUMN(内置数据!U$2),9)</f>
        <v>0</v>
      </c>
      <c r="EEL6" s="19"/>
      <c r="EEM6" s="18">
        <f ca="1">OFFSET('表五（录入表）'!$B$6,COLUMN(内置数据!W$2),9)</f>
        <v>0</v>
      </c>
      <c r="EEN6" s="19"/>
      <c r="EEO6" s="19"/>
      <c r="EEP6" s="19"/>
      <c r="EEQ6" s="19"/>
      <c r="EER6" s="19"/>
      <c r="EES6" s="18">
        <f ca="1">OFFSET('表五（录入表）'!$B$6,COLUMN(内置数据!AC$2),9)</f>
        <v>0</v>
      </c>
      <c r="EET6" s="19"/>
      <c r="EEU6" s="18">
        <f ca="1">OFFSET('表五（录入表）'!$B$6,COLUMN(内置数据!A$2),10)</f>
        <v>1200</v>
      </c>
      <c r="EEV6" s="18">
        <f ca="1">OFFSET('表五（录入表）'!$B$6,COLUMN(内置数据!B$2),10)</f>
        <v>0</v>
      </c>
      <c r="EEW6" s="18">
        <f ca="1">OFFSET('表五（录入表）'!$B$6,COLUMN(内置数据!C$2),10)</f>
        <v>49</v>
      </c>
      <c r="EEX6" s="18">
        <f ca="1">OFFSET('表五（录入表）'!$B$6,COLUMN(内置数据!D$2),10)</f>
        <v>569</v>
      </c>
      <c r="EEY6" s="18">
        <f ca="1">OFFSET('表五（录入表）'!$B$6,COLUMN(内置数据!E$2),10)</f>
        <v>6523</v>
      </c>
      <c r="EEZ6" s="18">
        <f ca="1">OFFSET('表五（录入表）'!$B$6,COLUMN(内置数据!F$2),10)</f>
        <v>659</v>
      </c>
      <c r="EFA6" s="18">
        <f ca="1">OFFSET('表五（录入表）'!$B$6,COLUMN(内置数据!G$2),10)</f>
        <v>88</v>
      </c>
      <c r="EFB6" s="18">
        <f ca="1">OFFSET('表五（录入表）'!$B$6,COLUMN(内置数据!H$2),10)</f>
        <v>25693</v>
      </c>
      <c r="EFC6" s="18">
        <f ca="1">OFFSET('表五（录入表）'!$B$6,COLUMN(内置数据!I$2),10)</f>
        <v>659</v>
      </c>
      <c r="EFD6" s="18">
        <f ca="1">OFFSET('表五（录入表）'!$B$6,COLUMN(内置数据!J$2),10)</f>
        <v>0</v>
      </c>
      <c r="EFE6" s="18">
        <f ca="1">OFFSET('表五（录入表）'!$B$6,COLUMN(内置数据!K$2),10)</f>
        <v>0</v>
      </c>
      <c r="EFF6" s="18">
        <f ca="1">OFFSET('表五（录入表）'!$B$6,COLUMN(内置数据!L$2),10)</f>
        <v>0</v>
      </c>
      <c r="EFG6" s="18">
        <f ca="1">OFFSET('表五（录入表）'!$B$6,COLUMN(内置数据!M$2),10)</f>
        <v>0</v>
      </c>
      <c r="EFH6" s="18">
        <f ca="1">OFFSET('表五（录入表）'!$B$6,COLUMN(内置数据!N$2),10)</f>
        <v>141</v>
      </c>
      <c r="EFI6" s="18">
        <f ca="1">OFFSET('表五（录入表）'!$B$6,COLUMN(内置数据!O$2),10)</f>
        <v>16</v>
      </c>
      <c r="EFJ6" s="18">
        <f ca="1">OFFSET('表五（录入表）'!$B$6,COLUMN(内置数据!P$2),10)</f>
        <v>0</v>
      </c>
      <c r="EFK6" s="18">
        <f ca="1">OFFSET('表五（录入表）'!$B$6,COLUMN(内置数据!Q$2),10)</f>
        <v>0</v>
      </c>
      <c r="EFL6" s="18">
        <f ca="1">OFFSET('表五（录入表）'!$B$6,COLUMN(内置数据!R$2),10)</f>
        <v>0</v>
      </c>
      <c r="EFM6" s="18">
        <f ca="1">OFFSET('表五（录入表）'!$B$6,COLUMN(内置数据!S$2),10)</f>
        <v>0</v>
      </c>
      <c r="EFN6" s="18">
        <f ca="1">OFFSET('表五（录入表）'!$B$6,COLUMN(内置数据!T$2),10)</f>
        <v>0</v>
      </c>
      <c r="EFO6" s="18">
        <f ca="1">OFFSET('表五（录入表）'!$B$6,COLUMN(内置数据!U$2),10)</f>
        <v>8</v>
      </c>
      <c r="EFP6" s="19"/>
      <c r="EFQ6" s="18">
        <f ca="1">OFFSET('表五（录入表）'!$B$6,COLUMN(内置数据!W$2),10)</f>
        <v>0</v>
      </c>
      <c r="EFR6" s="19"/>
      <c r="EFS6" s="19"/>
      <c r="EFT6" s="19"/>
      <c r="EFU6" s="19"/>
      <c r="EFV6" s="19"/>
      <c r="EFW6" s="18">
        <f ca="1">OFFSET('表五（录入表）'!$B$6,COLUMN(内置数据!AC$2),10)</f>
        <v>35605</v>
      </c>
      <c r="EFX6" s="19"/>
      <c r="EFY6" s="18">
        <f ca="1">OFFSET('表五（录入表）'!$B$6,COLUMN(内置数据!A$2),11)</f>
        <v>0</v>
      </c>
      <c r="EFZ6" s="18">
        <f ca="1">OFFSET('表五（录入表）'!$B$6,COLUMN(内置数据!B$2),11)</f>
        <v>0</v>
      </c>
      <c r="EGA6" s="18">
        <f ca="1">OFFSET('表五（录入表）'!$B$6,COLUMN(内置数据!C$2),11)</f>
        <v>0</v>
      </c>
      <c r="EGB6" s="18">
        <f ca="1">OFFSET('表五（录入表）'!$B$6,COLUMN(内置数据!D$2),11)</f>
        <v>0</v>
      </c>
      <c r="EGC6" s="18">
        <f ca="1">OFFSET('表五（录入表）'!$B$6,COLUMN(内置数据!E$2),11)</f>
        <v>0</v>
      </c>
      <c r="EGD6" s="18">
        <f ca="1">OFFSET('表五（录入表）'!$B$6,COLUMN(内置数据!F$2),11)</f>
        <v>0</v>
      </c>
      <c r="EGE6" s="18">
        <f ca="1">OFFSET('表五（录入表）'!$B$6,COLUMN(内置数据!G$2),11)</f>
        <v>0</v>
      </c>
      <c r="EGF6" s="18">
        <f ca="1">OFFSET('表五（录入表）'!$B$6,COLUMN(内置数据!H$2),11)</f>
        <v>3000</v>
      </c>
      <c r="EGG6" s="18">
        <f ca="1">OFFSET('表五（录入表）'!$B$6,COLUMN(内置数据!I$2),11)</f>
        <v>12100</v>
      </c>
      <c r="EGH6" s="18">
        <f ca="1">OFFSET('表五（录入表）'!$B$6,COLUMN(内置数据!J$2),11)</f>
        <v>0</v>
      </c>
      <c r="EGI6" s="18">
        <f ca="1">OFFSET('表五（录入表）'!$B$6,COLUMN(内置数据!K$2),11)</f>
        <v>0</v>
      </c>
      <c r="EGJ6" s="18">
        <f ca="1">OFFSET('表五（录入表）'!$B$6,COLUMN(内置数据!L$2),11)</f>
        <v>0</v>
      </c>
      <c r="EGK6" s="18">
        <f ca="1">OFFSET('表五（录入表）'!$B$6,COLUMN(内置数据!M$2),11)</f>
        <v>0</v>
      </c>
      <c r="EGL6" s="18">
        <f ca="1">OFFSET('表五（录入表）'!$B$6,COLUMN(内置数据!N$2),11)</f>
        <v>0</v>
      </c>
      <c r="EGM6" s="18">
        <f ca="1">OFFSET('表五（录入表）'!$B$6,COLUMN(内置数据!O$2),11)</f>
        <v>0</v>
      </c>
      <c r="EGN6" s="18">
        <f ca="1">OFFSET('表五（录入表）'!$B$6,COLUMN(内置数据!P$2),11)</f>
        <v>0</v>
      </c>
      <c r="EGO6" s="18">
        <f ca="1">OFFSET('表五（录入表）'!$B$6,COLUMN(内置数据!Q$2),11)</f>
        <v>0</v>
      </c>
      <c r="EGP6" s="18">
        <f ca="1">OFFSET('表五（录入表）'!$B$6,COLUMN(内置数据!R$2),11)</f>
        <v>0</v>
      </c>
      <c r="EGQ6" s="18">
        <f ca="1">OFFSET('表五（录入表）'!$B$6,COLUMN(内置数据!S$2),11)</f>
        <v>0</v>
      </c>
      <c r="EGR6" s="18">
        <f ca="1">OFFSET('表五（录入表）'!$B$6,COLUMN(内置数据!T$2),11)</f>
        <v>0</v>
      </c>
      <c r="EGS6" s="18">
        <f ca="1">OFFSET('表五（录入表）'!$B$6,COLUMN(内置数据!U$2),11)</f>
        <v>0</v>
      </c>
      <c r="EGT6" s="19"/>
      <c r="EGU6" s="18">
        <f ca="1">OFFSET('表五（录入表）'!$B$6,COLUMN(内置数据!W$2),11)</f>
        <v>0</v>
      </c>
      <c r="EGV6" s="19"/>
      <c r="EGW6" s="19"/>
      <c r="EGX6" s="19"/>
      <c r="EGY6" s="19"/>
      <c r="EGZ6" s="19"/>
      <c r="EHA6" s="18">
        <f ca="1">OFFSET('表五（录入表）'!$B$6,COLUMN(内置数据!AC$2),11)</f>
        <v>15100</v>
      </c>
      <c r="EHB6" s="19"/>
      <c r="EHC6" s="19"/>
      <c r="EHD6" s="19"/>
      <c r="EHE6" s="19"/>
      <c r="EHF6" s="19"/>
      <c r="EHG6" s="19"/>
      <c r="EHH6" s="19"/>
      <c r="EHI6" s="19"/>
      <c r="EHJ6" s="19"/>
      <c r="EHK6" s="19"/>
      <c r="EHL6" s="19"/>
      <c r="EHM6" s="19"/>
      <c r="EHN6" s="19"/>
      <c r="EHO6" s="19"/>
      <c r="EHP6" s="19"/>
      <c r="EHQ6" s="19"/>
      <c r="EHR6" s="19"/>
      <c r="EHS6" s="19"/>
      <c r="EHT6" s="19"/>
      <c r="EHU6" s="19"/>
      <c r="EHV6" s="19"/>
      <c r="EHW6" s="19"/>
      <c r="EHX6" s="19"/>
      <c r="EHY6" s="19"/>
      <c r="EHZ6" s="18">
        <f ca="1">OFFSET('表五（录入表）'!$B$6,COLUMN(内置数据!X$2),12)</f>
        <v>5067</v>
      </c>
      <c r="EIA6" s="18">
        <f ca="1">OFFSET('表五（录入表）'!$B$6,COLUMN(内置数据!Y$2),12)</f>
        <v>0</v>
      </c>
      <c r="EIB6" s="19"/>
      <c r="EIC6" s="19"/>
      <c r="EID6" s="19"/>
      <c r="EIE6" s="18">
        <f ca="1">OFFSET('表五（录入表）'!$B$6,COLUMN(内置数据!AC$2),12)</f>
        <v>5067</v>
      </c>
      <c r="EIF6" s="19"/>
      <c r="EIG6" s="19"/>
      <c r="EIH6" s="19"/>
      <c r="EII6" s="19"/>
      <c r="EIJ6" s="19"/>
      <c r="EIK6" s="19"/>
      <c r="EIL6" s="19"/>
      <c r="EIM6" s="19"/>
      <c r="EIN6" s="19"/>
      <c r="EIO6" s="19"/>
      <c r="EIP6" s="19"/>
      <c r="EIQ6" s="19"/>
      <c r="EIR6" s="19"/>
      <c r="EIS6" s="19"/>
      <c r="EIT6" s="19"/>
      <c r="EIU6" s="19"/>
      <c r="EIV6" s="19"/>
      <c r="EIW6" s="19"/>
      <c r="EIX6" s="19"/>
      <c r="EIY6" s="19"/>
      <c r="EIZ6" s="19"/>
      <c r="EJA6" s="19"/>
      <c r="EJB6" s="19"/>
      <c r="EJC6" s="19"/>
      <c r="EJD6" s="19"/>
      <c r="EJE6" s="19"/>
      <c r="EJF6" s="19"/>
      <c r="EJG6" s="18">
        <f ca="1">OFFSET('表五（录入表）'!$B$6,COLUMN(内置数据!AA$2),13)</f>
        <v>1520</v>
      </c>
      <c r="EJH6" s="19"/>
      <c r="EJI6" s="18">
        <f ca="1">OFFSET('表五（录入表）'!$B$6,COLUMN(内置数据!AC$2),13)</f>
        <v>1520</v>
      </c>
      <c r="EJJ6" s="19"/>
      <c r="EJK6" s="19"/>
      <c r="EJL6" s="19"/>
      <c r="EJM6" s="19"/>
      <c r="EJN6" s="19"/>
      <c r="EJO6" s="19"/>
      <c r="EJP6" s="19"/>
      <c r="EJQ6" s="19"/>
      <c r="EJR6" s="19"/>
      <c r="EJS6" s="19"/>
      <c r="EJT6" s="19"/>
      <c r="EJU6" s="19"/>
      <c r="EJV6" s="19"/>
      <c r="EJW6" s="19"/>
      <c r="EJX6" s="19"/>
      <c r="EJY6" s="19"/>
      <c r="EJZ6" s="19"/>
      <c r="EKA6" s="19"/>
      <c r="EKB6" s="19"/>
      <c r="EKC6" s="19"/>
      <c r="EKD6" s="19"/>
      <c r="EKE6" s="19"/>
      <c r="EKF6" s="19"/>
      <c r="EKG6" s="19"/>
      <c r="EKH6" s="19"/>
      <c r="EKI6" s="19"/>
      <c r="EKJ6" s="18">
        <f ca="1">OFFSET('表五（录入表）'!$B$6,COLUMN(内置数据!Z$2),14)</f>
        <v>38978</v>
      </c>
      <c r="EKK6" s="19"/>
      <c r="EKL6" s="19"/>
      <c r="EKM6" s="18">
        <f ca="1">OFFSET('表五（录入表）'!$B$6,COLUMN(内置数据!AC$2),14)</f>
        <v>38978</v>
      </c>
      <c r="EKN6" s="19"/>
      <c r="EKO6" s="19"/>
      <c r="EKP6" s="19"/>
      <c r="EKQ6" s="19"/>
      <c r="EKR6" s="19"/>
      <c r="EKS6" s="19"/>
      <c r="EKT6" s="19"/>
      <c r="EKU6" s="19"/>
      <c r="EKV6" s="19"/>
      <c r="EKW6" s="19"/>
      <c r="EKX6" s="19"/>
      <c r="EKY6" s="19"/>
      <c r="EKZ6" s="19"/>
      <c r="ELA6" s="19"/>
      <c r="ELB6" s="19"/>
      <c r="ELC6" s="19"/>
      <c r="ELD6" s="19"/>
      <c r="ELE6" s="19"/>
      <c r="ELF6" s="19"/>
      <c r="ELG6" s="19"/>
      <c r="ELH6" s="19"/>
      <c r="ELI6" s="19"/>
      <c r="ELJ6" s="18">
        <f ca="1">OFFSET('表五（录入表）'!$B$6,COLUMN(内置数据!V$2),15)</f>
        <v>3505</v>
      </c>
      <c r="ELK6" s="18">
        <f ca="1">OFFSET('表五（录入表）'!$B$6,COLUMN(内置数据!W$2),15)</f>
        <v>0</v>
      </c>
      <c r="ELL6" s="19"/>
      <c r="ELM6" s="19"/>
      <c r="ELN6" s="19"/>
      <c r="ELO6" s="19"/>
      <c r="ELP6" s="19"/>
      <c r="ELQ6" s="18">
        <f ca="1">OFFSET('表五（录入表）'!$B$6,COLUMN(内置数据!AC$2),15)</f>
        <v>3505</v>
      </c>
      <c r="ELR6" s="19"/>
      <c r="ELS6" s="18">
        <f ca="1">OFFSET('表五（录入表）'!$B$6,COLUMN(内置数据!A$2),16)</f>
        <v>0</v>
      </c>
      <c r="ELT6" s="18">
        <f ca="1">OFFSET('表五（录入表）'!$B$6,COLUMN(内置数据!B$2),16)</f>
        <v>0</v>
      </c>
      <c r="ELU6" s="18">
        <f ca="1">OFFSET('表五（录入表）'!$B$6,COLUMN(内置数据!C$2),16)</f>
        <v>0</v>
      </c>
      <c r="ELV6" s="18">
        <f ca="1">OFFSET('表五（录入表）'!$B$6,COLUMN(内置数据!D$2),16)</f>
        <v>0</v>
      </c>
      <c r="ELW6" s="18">
        <f ca="1">OFFSET('表五（录入表）'!$B$6,COLUMN(内置数据!E$2),16)</f>
        <v>0</v>
      </c>
      <c r="ELX6" s="18">
        <f ca="1">OFFSET('表五（录入表）'!$B$6,COLUMN(内置数据!F$2),16)</f>
        <v>0</v>
      </c>
      <c r="ELY6" s="18">
        <f ca="1">OFFSET('表五（录入表）'!$B$6,COLUMN(内置数据!G$2),16)</f>
        <v>0</v>
      </c>
      <c r="ELZ6" s="18">
        <f ca="1">OFFSET('表五（录入表）'!$B$6,COLUMN(内置数据!H$2),16)</f>
        <v>0</v>
      </c>
      <c r="EMA6" s="18">
        <f ca="1">OFFSET('表五（录入表）'!$B$6,COLUMN(内置数据!I$2),16)</f>
        <v>0</v>
      </c>
      <c r="EMB6" s="18">
        <f ca="1">OFFSET('表五（录入表）'!$B$6,COLUMN(内置数据!J$2),16)</f>
        <v>0</v>
      </c>
      <c r="EMC6" s="18">
        <f ca="1">OFFSET('表五（录入表）'!$B$6,COLUMN(内置数据!K$2),16)</f>
        <v>0</v>
      </c>
      <c r="EMD6" s="18">
        <f ca="1">OFFSET('表五（录入表）'!$B$6,COLUMN(内置数据!L$2),16)</f>
        <v>0</v>
      </c>
      <c r="EME6" s="18">
        <f ca="1">OFFSET('表五（录入表）'!$B$6,COLUMN(内置数据!M$2),16)</f>
        <v>0</v>
      </c>
      <c r="EMF6" s="18">
        <f ca="1">OFFSET('表五（录入表）'!$B$6,COLUMN(内置数据!N$2),16)</f>
        <v>0</v>
      </c>
      <c r="EMG6" s="18">
        <f ca="1">OFFSET('表五（录入表）'!$B$6,COLUMN(内置数据!O$2),16)</f>
        <v>0</v>
      </c>
      <c r="EMH6" s="18">
        <f ca="1">OFFSET('表五（录入表）'!$B$6,COLUMN(内置数据!P$2),16)</f>
        <v>0</v>
      </c>
      <c r="EMI6" s="18">
        <f ca="1">OFFSET('表五（录入表）'!$B$6,COLUMN(内置数据!Q$2),16)</f>
        <v>0</v>
      </c>
      <c r="EMJ6" s="18">
        <f ca="1">OFFSET('表五（录入表）'!$B$6,COLUMN(内置数据!R$2),16)</f>
        <v>0</v>
      </c>
      <c r="EMK6" s="18">
        <f ca="1">OFFSET('表五（录入表）'!$B$6,COLUMN(内置数据!S$2),16)</f>
        <v>0</v>
      </c>
      <c r="EML6" s="18">
        <f ca="1">OFFSET('表五（录入表）'!$B$6,COLUMN(内置数据!T$2),16)</f>
        <v>0</v>
      </c>
      <c r="EMM6" s="18">
        <f ca="1">OFFSET('表五（录入表）'!$B$6,COLUMN(内置数据!U$2),16)</f>
        <v>0</v>
      </c>
      <c r="EMN6" s="19"/>
      <c r="EMO6" s="18">
        <f ca="1">OFFSET('表五（录入表）'!$B$6,COLUMN(内置数据!W$2),16)</f>
        <v>0</v>
      </c>
      <c r="EMP6" s="19"/>
      <c r="EMQ6" s="19"/>
      <c r="EMR6" s="19"/>
      <c r="EMS6" s="19"/>
      <c r="EMT6" s="19"/>
      <c r="EMU6" s="18">
        <f ca="1">OFFSET('表五（录入表）'!$B$6,COLUMN(内置数据!AC$2),16)</f>
        <v>0</v>
      </c>
      <c r="EMV6" s="19"/>
      <c r="EMW6" s="18">
        <f ca="1">OFFSET('表八（录入表）'!$B$6,COLUMN(内置数据!A$2),3)</f>
        <v>0</v>
      </c>
      <c r="EMX6" s="18">
        <f ca="1">OFFSET('表八（录入表）'!$B$6,COLUMN(内置数据!B$2),3)</f>
        <v>1437</v>
      </c>
      <c r="EMY6" s="18">
        <f ca="1">OFFSET('表八（录入表）'!$B$6,COLUMN(内置数据!C$2),3)</f>
        <v>125</v>
      </c>
      <c r="EMZ6" s="18">
        <f ca="1">OFFSET('表八（录入表）'!$B$6,COLUMN(内置数据!D$2),3)</f>
        <v>1312</v>
      </c>
      <c r="ENA6" s="18">
        <f ca="1">OFFSET('表八（录入表）'!$B$6,COLUMN(内置数据!E$2),3)</f>
        <v>1805</v>
      </c>
      <c r="ENB6" s="18">
        <f ca="1">OFFSET('表八（录入表）'!$B$6,COLUMN(内置数据!F$2),3)</f>
        <v>3242</v>
      </c>
      <c r="ENC6" s="19"/>
      <c r="END6" s="18">
        <f ca="1">OFFSET(表九!$B$7,COLUMN(内置数据!A$2)-1,3)</f>
        <v>56000.01</v>
      </c>
      <c r="ENE6" s="18">
        <f ca="1">OFFSET(表九!$B$7,COLUMN(内置数据!B$2)-1,3)</f>
        <v>0</v>
      </c>
      <c r="ENF6" s="18">
        <f ca="1">OFFSET(表九!$B$7,COLUMN(内置数据!C$2)-1,3)</f>
        <v>0</v>
      </c>
      <c r="ENG6" s="18">
        <f ca="1">OFFSET(表九!$B$7,COLUMN(内置数据!D$2)-1,3)</f>
        <v>0</v>
      </c>
      <c r="ENH6" s="18">
        <f ca="1">OFFSET(表九!$B$7,COLUMN(内置数据!E$2)-1,3)</f>
        <v>0</v>
      </c>
      <c r="ENI6" s="18">
        <f ca="1">OFFSET(表九!$B$7,COLUMN(内置数据!F$2)-1,3)</f>
        <v>938</v>
      </c>
      <c r="ENJ6" s="18">
        <f ca="1">OFFSET(表九!$B$7,COLUMN(内置数据!G$2)-1,3)</f>
        <v>504</v>
      </c>
      <c r="ENK6" s="18">
        <f ca="1">OFFSET(表九!$B$7,COLUMN(内置数据!H$2)-1,3)</f>
        <v>49558.01</v>
      </c>
      <c r="ENL6" s="18">
        <f ca="1">OFFSET(表九!$B$7,COLUMN(内置数据!I$2)-1,3)</f>
        <v>49363</v>
      </c>
      <c r="ENM6" s="18">
        <f ca="1">OFFSET(表九!$B$7,COLUMN(内置数据!J$2)-1,3)</f>
        <v>117</v>
      </c>
      <c r="ENN6" s="18">
        <f ca="1">OFFSET(表九!$B$7,COLUMN(内置数据!K$2)-1,3)</f>
        <v>0</v>
      </c>
      <c r="ENO6" s="18">
        <f ca="1">OFFSET(表九!$B$7,COLUMN(内置数据!L$2)-1,3)</f>
        <v>0</v>
      </c>
      <c r="ENP6" s="18">
        <f ca="1">OFFSET(表九!$B$7,COLUMN(内置数据!M$2)-1,3)</f>
        <v>78.01</v>
      </c>
      <c r="ENQ6" s="18">
        <f ca="1">OFFSET(表九!$B$7,COLUMN(内置数据!N$2)-1,3)</f>
        <v>0</v>
      </c>
      <c r="ENR6" s="18">
        <f ca="1">OFFSET(表九!$B$7,COLUMN(内置数据!O$2)-1,3)</f>
        <v>0</v>
      </c>
      <c r="ENS6" s="18">
        <f ca="1">OFFSET(表九!$B$7,COLUMN(内置数据!P$2)-1,3)</f>
        <v>0</v>
      </c>
      <c r="ENT6" s="18">
        <f ca="1">OFFSET(表九!$B$7,COLUMN(内置数据!Q$2)-1,3)</f>
        <v>0</v>
      </c>
      <c r="ENU6" s="18">
        <f ca="1">OFFSET(表九!$B$7,COLUMN(内置数据!R$2)-1,3)</f>
        <v>0</v>
      </c>
      <c r="ENV6" s="18">
        <f ca="1">OFFSET(表九!$B$7,COLUMN(内置数据!S$2)-1,3)</f>
        <v>0</v>
      </c>
      <c r="ENW6" s="18">
        <f ca="1">OFFSET(表九!$B$7,COLUMN(内置数据!T$2)-1,3)</f>
        <v>0</v>
      </c>
      <c r="ENX6" s="18">
        <f ca="1">OFFSET(表九!$B$7,COLUMN(内置数据!U$2)-1,3)</f>
        <v>0</v>
      </c>
      <c r="ENY6" s="18">
        <f ca="1">OFFSET(表九!$B$7,COLUMN(内置数据!V$2)-1,3)</f>
        <v>0</v>
      </c>
      <c r="ENZ6" s="18">
        <f ca="1">OFFSET(表九!$B$7,COLUMN(内置数据!W$2)-1,3)</f>
        <v>0</v>
      </c>
      <c r="EOA6" s="18">
        <f ca="1">OFFSET(表九!$B$7,COLUMN(内置数据!X$2)-1,3)</f>
        <v>5000</v>
      </c>
      <c r="EOB6" s="18">
        <f ca="1">OFFSET(表九!$B$7,COLUMN(内置数据!Y$2)-1,3)</f>
        <v>0</v>
      </c>
      <c r="EOC6" s="18">
        <f ca="1">OFFSET(表九!$B$7,COLUMN(内置数据!Z$2)-1,3)</f>
        <v>0</v>
      </c>
      <c r="EOD6" s="18">
        <f ca="1">OFFSET(表九!$B$7,COLUMN(内置数据!AA$2)-1,3)</f>
        <v>0</v>
      </c>
      <c r="EOE6" s="18">
        <f ca="1">OFFSET(表九!$B$7,COLUMN(内置数据!AB$2)-1,3)</f>
        <v>0</v>
      </c>
      <c r="EOF6" s="18">
        <f ca="1">OFFSET(表九!$B$7,COLUMN(内置数据!AC$2)-1,3)</f>
        <v>0</v>
      </c>
      <c r="EOG6" s="18">
        <f ca="1">OFFSET(表九!$B$7,COLUMN(内置数据!AD$2)-1,3)</f>
        <v>0</v>
      </c>
      <c r="EOH6" s="18">
        <f ca="1">OFFSET(表九!$B$7,COLUMN(内置数据!AE$2)-1,3)</f>
        <v>0</v>
      </c>
      <c r="EOI6" s="18">
        <f ca="1">OFFSET(表九!$B$7,COLUMN(内置数据!AF$2)-1,3)</f>
        <v>0</v>
      </c>
      <c r="EOJ6" s="18">
        <f ca="1">OFFSET(表九!$B$7,COLUMN(内置数据!AG$2)-1,3)</f>
        <v>0</v>
      </c>
      <c r="EOK6" s="18">
        <f ca="1">OFFSET(表九!$B$7,COLUMN(内置数据!AH$2)-1,3)</f>
        <v>0</v>
      </c>
      <c r="EOL6" s="18">
        <f ca="1">OFFSET(表九!$B$7,COLUMN(内置数据!AI$2)-1,3)</f>
        <v>0</v>
      </c>
      <c r="EOM6" s="18">
        <f ca="1">OFFSET(表九!$B$7,COLUMN(内置数据!AJ$2)-1,3)</f>
        <v>0</v>
      </c>
      <c r="EON6" s="18">
        <f ca="1">OFFSET(表九!$B$7,COLUMN(内置数据!AK$2)-1,3)</f>
        <v>0</v>
      </c>
      <c r="EOO6" s="18">
        <f ca="1">OFFSET(表九!$B$7,COLUMN(内置数据!AL$2)-1,3)</f>
        <v>0</v>
      </c>
      <c r="EOP6" s="18">
        <f ca="1">OFFSET(表九!$B$7,COLUMN(内置数据!AM$2)-1,3)</f>
        <v>0</v>
      </c>
      <c r="EOQ6" s="18">
        <f ca="1">OFFSET(表九!$B$7,COLUMN(内置数据!AN$2)-1,3)</f>
        <v>0</v>
      </c>
      <c r="EOR6" s="18">
        <f ca="1">OFFSET(表九!$B$7,COLUMN(内置数据!AO$2)-1,3)</f>
        <v>0</v>
      </c>
      <c r="EOS6" s="18">
        <f ca="1">OFFSET(表九!$B$7,COLUMN(内置数据!AP$2)-1,3)</f>
        <v>0</v>
      </c>
      <c r="EOT6" s="18">
        <f ca="1">OFFSET(表九!$B$7,COLUMN(内置数据!AQ$2)-1,3)</f>
        <v>0</v>
      </c>
      <c r="EOU6" s="18">
        <f ca="1">OFFSET(表九!$B$7,COLUMN(内置数据!AR$2)-1,3)</f>
        <v>0</v>
      </c>
      <c r="EOV6" s="18">
        <f ca="1">OFFSET(表九!$B$7,COLUMN(内置数据!AS$2)-1,3)</f>
        <v>0</v>
      </c>
      <c r="EOW6" s="18">
        <f ca="1">OFFSET(表九!$B$7,COLUMN(内置数据!AT$2)-1,3)</f>
        <v>0</v>
      </c>
      <c r="EOX6" s="18">
        <f ca="1">OFFSET(表九!$B$7,COLUMN(内置数据!AU$2)-1,3)</f>
        <v>0</v>
      </c>
      <c r="EOY6" s="18">
        <f ca="1">OFFSET(表九!$B$7,COLUMN(内置数据!AV$2)-1,3)</f>
        <v>0</v>
      </c>
      <c r="EOZ6" s="18">
        <f ca="1">OFFSET(表九!$B$7,COLUMN(内置数据!AW$2)-1,3)</f>
        <v>0</v>
      </c>
      <c r="EPA6" s="18">
        <f ca="1">OFFSET(表九!$B$7,COLUMN(内置数据!AX$2)-1,3)</f>
        <v>0</v>
      </c>
      <c r="EPB6" s="18">
        <f ca="1">OFFSET(表九!$B$7,COLUMN(内置数据!AY$2)-1,3)</f>
        <v>0</v>
      </c>
      <c r="EPC6" s="18">
        <f ca="1">OFFSET(表九!$B$7,COLUMN(内置数据!AZ$2)-1,3)</f>
        <v>0</v>
      </c>
      <c r="EPD6" s="19"/>
      <c r="EPE6" s="19"/>
      <c r="EPF6" s="19"/>
      <c r="EPG6" s="19"/>
      <c r="EPH6" s="19"/>
      <c r="EPI6" s="19"/>
      <c r="EPJ6" s="19"/>
      <c r="EPK6" s="19"/>
      <c r="EPL6" s="19"/>
      <c r="EPM6" s="19"/>
      <c r="EPN6" s="19"/>
      <c r="EPO6" s="19"/>
      <c r="EPP6" s="19"/>
      <c r="EPQ6" s="19"/>
      <c r="EPR6" s="19"/>
      <c r="EPS6" s="19"/>
      <c r="EPT6" s="19"/>
      <c r="EPU6" s="19"/>
      <c r="EPV6" s="19"/>
      <c r="EPW6" s="19"/>
      <c r="EPX6" s="19"/>
      <c r="EPY6" s="19"/>
      <c r="EPZ6" s="19"/>
      <c r="EQA6" s="19"/>
      <c r="EQB6" s="19"/>
      <c r="EQC6" s="19"/>
      <c r="EQD6" s="19"/>
      <c r="EQE6" s="19"/>
      <c r="EQF6" s="19"/>
      <c r="EQG6" s="19"/>
      <c r="EQH6" s="19"/>
      <c r="EQI6" s="19"/>
      <c r="EQJ6" s="19"/>
      <c r="EQK6" s="19"/>
      <c r="EQL6" s="19"/>
      <c r="EQM6" s="19"/>
      <c r="EQN6" s="19"/>
      <c r="EQO6" s="19"/>
      <c r="EQP6" s="19"/>
      <c r="EQQ6" s="19"/>
      <c r="EQR6" s="19"/>
      <c r="EQS6" s="19"/>
      <c r="EQT6" s="19"/>
      <c r="EQU6" s="19"/>
      <c r="EQV6" s="19"/>
      <c r="EQW6" s="19"/>
      <c r="EQX6" s="19"/>
      <c r="EQY6" s="19"/>
      <c r="EQZ6" s="19"/>
      <c r="ERA6" s="19"/>
      <c r="ERB6" s="19"/>
      <c r="ERC6" s="19"/>
      <c r="ERD6" s="19"/>
      <c r="ERE6" s="19"/>
      <c r="ERF6" s="19"/>
      <c r="ERG6" s="19"/>
      <c r="ERH6" s="19"/>
      <c r="ERI6" s="19"/>
      <c r="ERJ6" s="19"/>
      <c r="ERK6" s="19"/>
      <c r="ERL6" s="19"/>
      <c r="ERM6" s="19"/>
      <c r="ERN6" s="19"/>
      <c r="ERO6" s="19"/>
      <c r="ERP6" s="19"/>
      <c r="ERQ6" s="19"/>
      <c r="ERR6" s="19"/>
      <c r="ERS6" s="19"/>
      <c r="ERT6" s="19"/>
      <c r="ERU6" s="19"/>
      <c r="ERV6" s="19"/>
      <c r="ERW6" s="19"/>
      <c r="ERX6" s="19"/>
      <c r="ERY6" s="19"/>
      <c r="ERZ6" s="19"/>
      <c r="ESA6" s="19"/>
      <c r="ESB6" s="19"/>
      <c r="ESC6" s="19"/>
      <c r="ESD6" s="19"/>
      <c r="ESE6" s="19"/>
      <c r="ESF6" s="19"/>
      <c r="ESG6" s="19"/>
      <c r="ESH6" s="19"/>
      <c r="ESI6" s="19"/>
      <c r="ESJ6" s="19"/>
      <c r="ESK6" s="19"/>
      <c r="ESL6" s="19"/>
      <c r="ESM6" s="19"/>
      <c r="ESN6" s="19"/>
      <c r="ESO6" s="19"/>
      <c r="ESP6" s="19"/>
      <c r="ESQ6" s="19"/>
      <c r="ESR6" s="19"/>
      <c r="ESS6" s="19"/>
      <c r="EST6" s="19"/>
      <c r="ESU6" s="19"/>
      <c r="ESV6" s="19"/>
      <c r="ESW6" s="19"/>
      <c r="ESX6" s="19"/>
      <c r="ESY6" s="19"/>
      <c r="ESZ6" s="19"/>
      <c r="ETA6" s="19"/>
      <c r="ETB6" s="19"/>
      <c r="ETC6" s="19"/>
      <c r="ETD6" s="19"/>
      <c r="ETE6" s="19"/>
      <c r="ETF6" s="19"/>
      <c r="ETG6" s="19"/>
      <c r="ETH6" s="19"/>
      <c r="ETI6" s="19"/>
      <c r="ETJ6" s="19"/>
      <c r="ETK6" s="19"/>
      <c r="ETL6" s="19"/>
      <c r="ETM6" s="19"/>
      <c r="ETN6" s="19"/>
      <c r="ETO6" s="19"/>
      <c r="ETP6" s="19"/>
      <c r="ETQ6" s="19"/>
      <c r="ETR6" s="19"/>
      <c r="ETS6" s="19"/>
      <c r="ETT6" s="19"/>
      <c r="ETU6" s="19"/>
      <c r="ETV6" s="19"/>
      <c r="ETW6" s="19"/>
      <c r="ETX6" s="19"/>
      <c r="ETY6" s="19"/>
      <c r="ETZ6" s="19"/>
      <c r="EUA6" s="19"/>
      <c r="EUB6" s="19"/>
      <c r="EUC6" s="19"/>
      <c r="EUD6" s="19"/>
      <c r="EUE6" s="19"/>
      <c r="EUF6" s="19"/>
      <c r="EUG6" s="19"/>
      <c r="EUH6" s="19"/>
      <c r="EUI6" s="19"/>
      <c r="EUJ6" s="19"/>
      <c r="EUK6" s="19"/>
      <c r="EUL6" s="19"/>
      <c r="EUM6" s="19"/>
      <c r="EUN6" s="19"/>
      <c r="EUO6" s="19"/>
      <c r="EUP6" s="19"/>
      <c r="EUQ6" s="19"/>
      <c r="EUR6" s="19"/>
      <c r="EUS6" s="19"/>
      <c r="EUT6" s="19"/>
      <c r="EUU6" s="19"/>
      <c r="EUV6" s="19"/>
      <c r="EUW6" s="19"/>
      <c r="EUX6" s="19"/>
      <c r="EUY6" s="19"/>
      <c r="EUZ6" s="19"/>
      <c r="EVA6" s="19"/>
      <c r="EVB6" s="19"/>
      <c r="EVC6" s="19"/>
      <c r="EVD6" s="19"/>
      <c r="EVE6" s="19"/>
      <c r="EVF6" s="19"/>
      <c r="EVG6" s="19"/>
      <c r="EVH6" s="19"/>
      <c r="EVI6" s="19"/>
      <c r="EVJ6" s="19"/>
      <c r="EVK6" s="19"/>
      <c r="EVL6" s="19"/>
      <c r="EVM6" s="19"/>
      <c r="EVN6" s="19"/>
      <c r="EVO6" s="19"/>
      <c r="EVP6" s="19"/>
      <c r="EVQ6" s="19"/>
      <c r="EVR6" s="19"/>
      <c r="EVS6" s="19"/>
      <c r="EVT6" s="19"/>
      <c r="EVU6" s="19"/>
      <c r="EVV6" s="19"/>
      <c r="EVW6" s="19"/>
      <c r="EVX6" s="19"/>
      <c r="EVY6" s="19"/>
      <c r="EVZ6" s="19"/>
      <c r="EWA6" s="19"/>
      <c r="EWB6" s="19"/>
      <c r="EWC6" s="19"/>
      <c r="EWD6" s="19"/>
      <c r="EWE6" s="19"/>
      <c r="EWF6" s="19"/>
      <c r="EWG6" s="19"/>
      <c r="EWH6" s="19"/>
      <c r="EWI6" s="19"/>
      <c r="EWJ6" s="19"/>
      <c r="EWK6" s="19"/>
      <c r="EWL6" s="19"/>
      <c r="EWM6" s="19"/>
      <c r="EWN6" s="19"/>
      <c r="EWO6" s="19"/>
      <c r="EWP6" s="19"/>
      <c r="EWQ6" s="19"/>
      <c r="EWR6" s="19"/>
      <c r="EWS6" s="19"/>
      <c r="EWT6" s="19"/>
      <c r="EWU6" s="19"/>
      <c r="EWV6" s="19"/>
      <c r="EWW6" s="19"/>
      <c r="EWX6" s="19"/>
      <c r="EWY6" s="19"/>
      <c r="EWZ6" s="19"/>
      <c r="EXA6" s="19"/>
      <c r="EXB6" s="19"/>
      <c r="EXC6" s="19"/>
      <c r="EXD6" s="19"/>
      <c r="EXE6" s="19"/>
      <c r="EXF6" s="19"/>
      <c r="EXG6" s="19"/>
      <c r="EXH6" s="19"/>
      <c r="EXI6" s="19"/>
      <c r="EXJ6" s="19"/>
      <c r="EXK6" s="19"/>
      <c r="EXL6" s="19"/>
      <c r="EXM6" s="19"/>
      <c r="EXN6" s="19"/>
      <c r="EXO6" s="19"/>
      <c r="EXP6" s="19"/>
      <c r="EXQ6" s="19"/>
      <c r="EXR6" s="19"/>
      <c r="EXS6" s="19"/>
      <c r="EXT6" s="19"/>
      <c r="EXU6" s="19"/>
      <c r="EXV6" s="19"/>
      <c r="EXW6" s="19"/>
      <c r="EXX6" s="19"/>
      <c r="EXY6" s="19"/>
      <c r="EXZ6" s="19"/>
      <c r="EYA6" s="19"/>
      <c r="EYB6" s="19"/>
      <c r="EYC6" s="19"/>
      <c r="EYD6" s="19"/>
      <c r="EYE6" s="19"/>
      <c r="EYF6" s="19"/>
      <c r="EYG6" s="19"/>
      <c r="EYH6" s="19"/>
      <c r="EYI6" s="19"/>
      <c r="EYJ6" s="19"/>
      <c r="EYK6" s="19"/>
      <c r="EYL6" s="19"/>
      <c r="EYM6" s="19"/>
      <c r="EYN6" s="19"/>
      <c r="EYO6" s="19"/>
      <c r="EYP6" s="19"/>
      <c r="EYQ6" s="19"/>
      <c r="EYR6" s="19"/>
      <c r="EYS6" s="19"/>
      <c r="EYT6" s="19"/>
      <c r="EYU6" s="19"/>
      <c r="EYV6" s="19"/>
      <c r="EYW6" s="19"/>
      <c r="EYX6" s="19"/>
      <c r="EYY6" s="19"/>
      <c r="EYZ6" s="19"/>
      <c r="EZA6" s="19"/>
      <c r="EZB6" s="19"/>
      <c r="EZC6" s="19"/>
      <c r="EZD6" s="19"/>
      <c r="EZE6" s="19"/>
      <c r="EZF6" s="19"/>
      <c r="EZG6" s="19"/>
      <c r="EZH6" s="19"/>
      <c r="EZI6" s="19"/>
      <c r="EZJ6" s="19"/>
      <c r="EZK6" s="19"/>
      <c r="EZL6" s="19"/>
      <c r="EZM6" s="19"/>
      <c r="EZN6" s="19"/>
      <c r="EZO6" s="19"/>
      <c r="EZP6" s="19"/>
      <c r="EZQ6" s="19"/>
      <c r="EZR6" s="19"/>
      <c r="EZS6" s="19"/>
      <c r="EZT6" s="19"/>
      <c r="EZU6" s="19"/>
      <c r="EZV6" s="19"/>
      <c r="EZW6" s="19"/>
      <c r="EZX6" s="19"/>
      <c r="EZY6" s="19"/>
      <c r="EZZ6" s="19"/>
      <c r="FAA6" s="19"/>
      <c r="FAB6" s="19"/>
      <c r="FAC6" s="19"/>
      <c r="FAD6" s="19"/>
      <c r="FAE6" s="19"/>
      <c r="FAF6" s="19"/>
      <c r="FAG6" s="19"/>
      <c r="FAH6" s="18">
        <f ca="1">OFFSET(表九!$B$7,COLUMN(内置数据!ME$2)-1,3)</f>
        <v>56000.01</v>
      </c>
      <c r="FAI6" s="18">
        <f ca="1">OFFSET(表九!$B$7,COLUMN(内置数据!MF$2)-1,3)</f>
        <v>7456</v>
      </c>
      <c r="FAJ6" s="18">
        <f ca="1">OFFSET(表九!$B$7,COLUMN(内置数据!MG$2)-1,3)</f>
        <v>856</v>
      </c>
      <c r="FAK6" s="18">
        <f ca="1">OFFSET(表九!$B$7,COLUMN(内置数据!MH$2)-1,3)</f>
        <v>0</v>
      </c>
      <c r="FAL6" s="18">
        <f ca="1">OFFSET(表九!$B$7,COLUMN(内置数据!MI$2)-1,3)</f>
        <v>0</v>
      </c>
      <c r="FAM6" s="18">
        <f ca="1">OFFSET(表九!$B$7,COLUMN(内置数据!MJ$2)-1,3)</f>
        <v>0</v>
      </c>
      <c r="FAN6" s="18">
        <f ca="1">OFFSET(表九!$B$7,COLUMN(内置数据!MK$2)-1,3)</f>
        <v>0</v>
      </c>
      <c r="FAO6" s="18">
        <f ca="1">OFFSET(表九!$B$7,COLUMN(内置数据!ML$2)-1,3)</f>
        <v>0</v>
      </c>
      <c r="FAP6" s="18">
        <f ca="1">OFFSET(表九!$B$7,COLUMN(内置数据!MM$2)-1,3)</f>
        <v>0</v>
      </c>
      <c r="FAQ6" s="18">
        <f ca="1">OFFSET(表九!$B$7,COLUMN(内置数据!MN$2)-1,3)</f>
        <v>6600</v>
      </c>
      <c r="FAR6" s="18">
        <f ca="1">OFFSET(表九!$B$7,COLUMN(内置数据!MO$2)-1,3)</f>
        <v>6600</v>
      </c>
      <c r="FAS6" s="18">
        <f ca="1">OFFSET(表九!$B$7,COLUMN(内置数据!MP$2)-1,3)</f>
        <v>0</v>
      </c>
      <c r="FAT6" s="18">
        <f ca="1">OFFSET(表九!$B$7,COLUMN(内置数据!MQ$2)-1,3)</f>
        <v>0</v>
      </c>
      <c r="FAU6" s="18">
        <f ca="1">OFFSET(表九!$B$7,COLUMN(内置数据!MR$2)-1,3)</f>
        <v>0</v>
      </c>
      <c r="FAV6" s="18">
        <f ca="1">OFFSET(表九!$B$7,COLUMN(内置数据!MS$2)-1,3)</f>
        <v>0</v>
      </c>
      <c r="FAW6" s="18">
        <f ca="1">OFFSET(表九!$B$7,COLUMN(内置数据!MT$2)-1,3)</f>
        <v>0</v>
      </c>
      <c r="FAX6" s="18">
        <f ca="1">OFFSET(表九!$B$7,COLUMN(内置数据!MU$2)-1,3)</f>
        <v>0</v>
      </c>
      <c r="FAY6" s="18">
        <f ca="1">OFFSET(表九!$B$7,COLUMN(内置数据!MV$2)-1,3)</f>
        <v>0</v>
      </c>
      <c r="FAZ6" s="18">
        <f ca="1">OFFSET(表九!$B$7,COLUMN(内置数据!MW$2)-1,3)</f>
        <v>0</v>
      </c>
      <c r="FBA6" s="18">
        <f ca="1">OFFSET(表九!$B$7,COLUMN(内置数据!MX$2)-1,3)</f>
        <v>0</v>
      </c>
      <c r="FBB6" s="18">
        <f ca="1">OFFSET(表九!$B$7,COLUMN(内置数据!MY$2)-1,3)</f>
        <v>0</v>
      </c>
      <c r="FBC6" s="18">
        <f ca="1">OFFSET(表九!$B$7,COLUMN(内置数据!MZ$2)-1,3)</f>
        <v>0</v>
      </c>
      <c r="FBD6" s="18">
        <f ca="1">OFFSET(表九!$B$7,COLUMN(内置数据!NA$2)-1,3)</f>
        <v>0</v>
      </c>
      <c r="FBE6" s="18">
        <f ca="1">OFFSET(表九!$B$7,COLUMN(内置数据!NB$2)-1,3)</f>
        <v>0</v>
      </c>
      <c r="FBF6" s="19"/>
      <c r="FBG6" s="18">
        <f ca="1">OFFSET(表九!$B$7,COLUMN(内置数据!ND$2)-1,3)</f>
        <v>0</v>
      </c>
      <c r="FBH6" s="18">
        <f ca="1">OFFSET(表九!$B$7,COLUMN(内置数据!NE$2)-1,3)</f>
        <v>0</v>
      </c>
      <c r="FBI6" s="18">
        <f ca="1">OFFSET(表九!$B$7,COLUMN(内置数据!NF$2)-1,3)</f>
        <v>0</v>
      </c>
      <c r="FBJ6" s="19"/>
      <c r="FBK6" s="18">
        <f ca="1">OFFSET(表九!$B$7,COLUMN(内置数据!NH$2)-1,3)</f>
        <v>63456.01</v>
      </c>
      <c r="FBL6" s="19"/>
      <c r="FBM6" s="18">
        <f ca="1">OFFSET(表九!$I$7,COLUMN(内置数据!A$2)-1,3)</f>
        <v>0</v>
      </c>
      <c r="FBN6" s="18">
        <f ca="1">OFFSET(表九!$I$7,COLUMN(内置数据!B$2)-1,3)</f>
        <v>0</v>
      </c>
      <c r="FBO6" s="18">
        <f ca="1">OFFSET(表九!$I$7,COLUMN(内置数据!C$2)-1,3)</f>
        <v>0</v>
      </c>
      <c r="FBP6" s="18">
        <f ca="1">OFFSET(表九!$I$7,COLUMN(内置数据!D$2)-1,3)</f>
        <v>0</v>
      </c>
      <c r="FBQ6" s="18">
        <f ca="1">OFFSET(表九!$I$7,COLUMN(内置数据!E$2)-1,3)</f>
        <v>0</v>
      </c>
      <c r="FBR6" s="18">
        <f ca="1">OFFSET(表九!$I$7,COLUMN(内置数据!F$2)-1,3)</f>
        <v>0</v>
      </c>
      <c r="FBS6" s="18">
        <f ca="1">OFFSET(表九!$I$7,COLUMN(内置数据!G$2)-1,3)</f>
        <v>0</v>
      </c>
      <c r="FBT6" s="18">
        <f ca="1">OFFSET(表九!$I$7,COLUMN(内置数据!H$2)-1,3)</f>
        <v>0</v>
      </c>
      <c r="FBU6" s="18">
        <f ca="1">OFFSET(表九!$I$7,COLUMN(内置数据!I$2)-1,3)</f>
        <v>0</v>
      </c>
      <c r="FBV6" s="18">
        <f ca="1">OFFSET(表九!$I$7,COLUMN(内置数据!J$2)-1,3)</f>
        <v>0</v>
      </c>
      <c r="FBW6" s="18">
        <f ca="1">OFFSET(表九!$I$7,COLUMN(内置数据!K$2)-1,3)</f>
        <v>0</v>
      </c>
      <c r="FBX6" s="18">
        <f ca="1">OFFSET(表九!$I$7,COLUMN(内置数据!L$2)-1,3)</f>
        <v>0</v>
      </c>
      <c r="FBY6" s="18">
        <f ca="1">OFFSET(表九!$I$7,COLUMN(内置数据!M$2)-1,3)</f>
        <v>0</v>
      </c>
      <c r="FBZ6" s="18">
        <f ca="1">OFFSET(表九!$I$7,COLUMN(内置数据!N$2)-1,3)</f>
        <v>0</v>
      </c>
      <c r="FCA6" s="18">
        <f ca="1">OFFSET(表九!$I$7,COLUMN(内置数据!O$2)-1,3)</f>
        <v>0</v>
      </c>
      <c r="FCB6" s="18">
        <f ca="1">OFFSET(表九!$I$7,COLUMN(内置数据!P$2)-1,3)</f>
        <v>0</v>
      </c>
      <c r="FCC6" s="18">
        <f ca="1">OFFSET(表九!$I$7,COLUMN(内置数据!Q$2)-1,3)</f>
        <v>0</v>
      </c>
      <c r="FCD6" s="18">
        <f ca="1">OFFSET(表九!$I$7,COLUMN(内置数据!R$2)-1,3)</f>
        <v>0</v>
      </c>
      <c r="FCE6" s="18">
        <f ca="1">OFFSET(表九!$I$7,COLUMN(内置数据!S$2)-1,3)</f>
        <v>0</v>
      </c>
      <c r="FCF6" s="18">
        <f ca="1">OFFSET(表九!$I$7,COLUMN(内置数据!T$2)-1,3)</f>
        <v>0</v>
      </c>
      <c r="FCG6" s="18">
        <f ca="1">OFFSET(表九!$I$7,COLUMN(内置数据!U$2)-1,3)</f>
        <v>0</v>
      </c>
      <c r="FCH6" s="18">
        <f ca="1">OFFSET(表九!$I$7,COLUMN(内置数据!V$2)-1,3)</f>
        <v>0</v>
      </c>
      <c r="FCI6" s="18">
        <f ca="1">OFFSET(表九!$I$7,COLUMN(内置数据!W$2)-1,3)</f>
        <v>1</v>
      </c>
      <c r="FCJ6" s="18">
        <f ca="1">OFFSET(表九!$I$7,COLUMN(内置数据!X$2)-1,3)</f>
        <v>1</v>
      </c>
      <c r="FCK6" s="18">
        <f ca="1">OFFSET(表九!$I$7,COLUMN(内置数据!Y$2)-1,3)</f>
        <v>0</v>
      </c>
      <c r="FCL6" s="18">
        <f ca="1">OFFSET(表九!$I$7,COLUMN(内置数据!Z$2)-1,3)</f>
        <v>1</v>
      </c>
      <c r="FCM6" s="18">
        <f ca="1">OFFSET(表九!$I$7,COLUMN(内置数据!AA$2)-1,3)</f>
        <v>0</v>
      </c>
      <c r="FCN6" s="18">
        <f ca="1">OFFSET(表九!$I$7,COLUMN(内置数据!AB$2)-1,3)</f>
        <v>0</v>
      </c>
      <c r="FCO6" s="18">
        <f ca="1">OFFSET(表九!$I$7,COLUMN(内置数据!AC$2)-1,3)</f>
        <v>0</v>
      </c>
      <c r="FCP6" s="18">
        <f ca="1">OFFSET(表九!$I$7,COLUMN(内置数据!AD$2)-1,3)</f>
        <v>0</v>
      </c>
      <c r="FCQ6" s="18">
        <f ca="1">OFFSET(表九!$I$7,COLUMN(内置数据!AE$2)-1,3)</f>
        <v>0</v>
      </c>
      <c r="FCR6" s="18">
        <f ca="1">OFFSET(表九!$I$7,COLUMN(内置数据!AF$2)-1,3)</f>
        <v>0</v>
      </c>
      <c r="FCS6" s="18">
        <f ca="1">OFFSET(表九!$I$7,COLUMN(内置数据!AG$2)-1,3)</f>
        <v>0</v>
      </c>
      <c r="FCT6" s="18">
        <f ca="1">OFFSET(表九!$I$7,COLUMN(内置数据!AH$2)-1,3)</f>
        <v>0</v>
      </c>
      <c r="FCU6" s="18">
        <f ca="1">OFFSET(表九!$I$7,COLUMN(内置数据!AI$2)-1,3)</f>
        <v>0</v>
      </c>
      <c r="FCV6" s="18">
        <f ca="1">OFFSET(表九!$I$7,COLUMN(内置数据!AJ$2)-1,3)</f>
        <v>0</v>
      </c>
      <c r="FCW6" s="18">
        <f ca="1">OFFSET(表九!$I$7,COLUMN(内置数据!AK$2)-1,3)</f>
        <v>0</v>
      </c>
      <c r="FCX6" s="18">
        <f ca="1">OFFSET(表九!$I$7,COLUMN(内置数据!AL$2)-1,3)</f>
        <v>0</v>
      </c>
      <c r="FCY6" s="18">
        <f ca="1">OFFSET(表九!$I$7,COLUMN(内置数据!AM$2)-1,3)</f>
        <v>0</v>
      </c>
      <c r="FCZ6" s="18">
        <f ca="1">OFFSET(表九!$I$7,COLUMN(内置数据!AN$2)-1,3)</f>
        <v>0</v>
      </c>
      <c r="FDA6" s="18">
        <f ca="1">OFFSET(表九!$I$7,COLUMN(内置数据!AO$2)-1,3)</f>
        <v>0</v>
      </c>
      <c r="FDB6" s="18">
        <f ca="1">OFFSET(表九!$I$7,COLUMN(内置数据!AP$2)-1,3)</f>
        <v>0</v>
      </c>
      <c r="FDC6" s="18">
        <f ca="1">OFFSET(表九!$I$7,COLUMN(内置数据!AQ$2)-1,3)</f>
        <v>0</v>
      </c>
      <c r="FDD6" s="18">
        <f ca="1">OFFSET(表九!$I$7,COLUMN(内置数据!AR$2)-1,3)</f>
        <v>0</v>
      </c>
      <c r="FDE6" s="18">
        <f ca="1">OFFSET(表九!$I$7,COLUMN(内置数据!AS$2)-1,3)</f>
        <v>0</v>
      </c>
      <c r="FDF6" s="18">
        <f ca="1">OFFSET(表九!$I$7,COLUMN(内置数据!AT$2)-1,3)</f>
        <v>0</v>
      </c>
      <c r="FDG6" s="18">
        <f ca="1">OFFSET(表九!$I$7,COLUMN(内置数据!AU$2)-1,3)</f>
        <v>0</v>
      </c>
      <c r="FDH6" s="18">
        <f ca="1">OFFSET(表九!$I$7,COLUMN(内置数据!AV$2)-1,3)</f>
        <v>0</v>
      </c>
      <c r="FDI6" s="18">
        <f ca="1">OFFSET(表九!$I$7,COLUMN(内置数据!AW$2)-1,3)</f>
        <v>0</v>
      </c>
      <c r="FDJ6" s="18">
        <f ca="1">OFFSET(表九!$I$7,COLUMN(内置数据!AX$2)-1,3)</f>
        <v>0</v>
      </c>
      <c r="FDK6" s="18">
        <f ca="1">OFFSET(表九!$I$7,COLUMN(内置数据!AY$2)-1,3)</f>
        <v>0</v>
      </c>
      <c r="FDL6" s="18">
        <f ca="1">OFFSET(表九!$I$7,COLUMN(内置数据!AZ$2)-1,3)</f>
        <v>0</v>
      </c>
      <c r="FDM6" s="18">
        <f ca="1">OFFSET(表九!$I$7,COLUMN(内置数据!BA$2)-1,3)</f>
        <v>0</v>
      </c>
      <c r="FDN6" s="18">
        <f ca="1">OFFSET(表九!$I$7,COLUMN(内置数据!BB$2)-1,3)</f>
        <v>0</v>
      </c>
      <c r="FDO6" s="18">
        <f ca="1">OFFSET(表九!$I$7,COLUMN(内置数据!BC$2)-1,3)</f>
        <v>0</v>
      </c>
      <c r="FDP6" s="18">
        <f ca="1">OFFSET(表九!$I$7,COLUMN(内置数据!BD$2)-1,3)</f>
        <v>0</v>
      </c>
      <c r="FDQ6" s="18">
        <f ca="1">OFFSET(表九!$I$7,COLUMN(内置数据!BE$2)-1,3)</f>
        <v>0</v>
      </c>
      <c r="FDR6" s="18">
        <f ca="1">OFFSET(表九!$I$7,COLUMN(内置数据!BF$2)-1,3)</f>
        <v>2400</v>
      </c>
      <c r="FDS6" s="18">
        <f ca="1">OFFSET(表九!$I$7,COLUMN(内置数据!BG$2)-1,3)</f>
        <v>0</v>
      </c>
      <c r="FDT6" s="18">
        <f ca="1">OFFSET(表九!$I$7,COLUMN(内置数据!BH$2)-1,3)</f>
        <v>0</v>
      </c>
      <c r="FDU6" s="18">
        <f ca="1">OFFSET(表九!$I$7,COLUMN(内置数据!BI$2)-1,3)</f>
        <v>0</v>
      </c>
      <c r="FDV6" s="18">
        <f ca="1">OFFSET(表九!$I$7,COLUMN(内置数据!BJ$2)-1,3)</f>
        <v>0</v>
      </c>
      <c r="FDW6" s="18">
        <f ca="1">OFFSET(表九!$I$7,COLUMN(内置数据!BK$2)-1,3)</f>
        <v>0</v>
      </c>
      <c r="FDX6" s="18">
        <f ca="1">OFFSET(表九!$I$7,COLUMN(内置数据!BL$2)-1,3)</f>
        <v>0</v>
      </c>
      <c r="FDY6" s="18">
        <f ca="1">OFFSET(表九!$I$7,COLUMN(内置数据!BM$2)-1,3)</f>
        <v>0</v>
      </c>
      <c r="FDZ6" s="18">
        <f ca="1">OFFSET(表九!$I$7,COLUMN(内置数据!BN$2)-1,3)</f>
        <v>0</v>
      </c>
      <c r="FEA6" s="18">
        <f ca="1">OFFSET(表九!$I$7,COLUMN(内置数据!BO$2)-1,3)</f>
        <v>0</v>
      </c>
      <c r="FEB6" s="18">
        <f ca="1">OFFSET(表九!$I$7,COLUMN(内置数据!BP$2)-1,3)</f>
        <v>0</v>
      </c>
      <c r="FEC6" s="18">
        <f ca="1">OFFSET(表九!$I$7,COLUMN(内置数据!BQ$2)-1,3)</f>
        <v>2400</v>
      </c>
      <c r="FED6" s="18">
        <f ca="1">OFFSET(表九!$I$7,COLUMN(内置数据!BR$2)-1,3)</f>
        <v>0</v>
      </c>
      <c r="FEE6" s="18">
        <f ca="1">OFFSET(表九!$I$7,COLUMN(内置数据!BS$2)-1,3)</f>
        <v>0</v>
      </c>
      <c r="FEF6" s="18">
        <f ca="1">OFFSET(表九!$I$7,COLUMN(内置数据!BT$2)-1,3)</f>
        <v>0</v>
      </c>
      <c r="FEG6" s="18">
        <f ca="1">OFFSET(表九!$I$7,COLUMN(内置数据!BU$2)-1,3)</f>
        <v>2400</v>
      </c>
      <c r="FEH6" s="18">
        <f ca="1">OFFSET(表九!$I$7,COLUMN(内置数据!BV$2)-1,3)</f>
        <v>1692</v>
      </c>
      <c r="FEI6" s="18">
        <f ca="1">OFFSET(表九!$I$7,COLUMN(内置数据!BW$2)-1,3)</f>
        <v>1692</v>
      </c>
      <c r="FEJ6" s="18">
        <f ca="1">OFFSET(表九!$I$7,COLUMN(内置数据!BX$2)-1,3)</f>
        <v>600</v>
      </c>
      <c r="FEK6" s="18">
        <f ca="1">OFFSET(表九!$I$7,COLUMN(内置数据!BY$2)-1,3)</f>
        <v>0</v>
      </c>
      <c r="FEL6" s="18">
        <f ca="1">OFFSET(表九!$I$7,COLUMN(内置数据!BZ$2)-1,3)</f>
        <v>0</v>
      </c>
      <c r="FEM6" s="18">
        <f ca="1">OFFSET(表九!$I$7,COLUMN(内置数据!CA$2)-1,3)</f>
        <v>200</v>
      </c>
      <c r="FEN6" s="18">
        <f ca="1">OFFSET(表九!$I$7,COLUMN(内置数据!CB$2)-1,3)</f>
        <v>0</v>
      </c>
      <c r="FEO6" s="18">
        <f ca="1">OFFSET(表九!$I$7,COLUMN(内置数据!CC$2)-1,3)</f>
        <v>0</v>
      </c>
      <c r="FEP6" s="18">
        <f ca="1">OFFSET(表九!$I$7,COLUMN(内置数据!CD$2)-1,3)</f>
        <v>0</v>
      </c>
      <c r="FEQ6" s="18">
        <f ca="1">OFFSET(表九!$I$7,COLUMN(内置数据!CE$2)-1,3)</f>
        <v>0</v>
      </c>
      <c r="FER6" s="18">
        <f ca="1">OFFSET(表九!$I$7,COLUMN(内置数据!CF$2)-1,3)</f>
        <v>0</v>
      </c>
      <c r="FES6" s="18">
        <f ca="1">OFFSET(表九!$I$7,COLUMN(内置数据!CG$2)-1,3)</f>
        <v>0</v>
      </c>
      <c r="FET6" s="18">
        <f ca="1">OFFSET(表九!$I$7,COLUMN(内置数据!CH$2)-1,3)</f>
        <v>0</v>
      </c>
      <c r="FEU6" s="18">
        <f ca="1">OFFSET(表九!$I$7,COLUMN(内置数据!CI$2)-1,3)</f>
        <v>0</v>
      </c>
      <c r="FEV6" s="18">
        <f ca="1">OFFSET(表九!$I$7,COLUMN(内置数据!CJ$2)-1,3)</f>
        <v>0</v>
      </c>
      <c r="FEW6" s="18">
        <f ca="1">OFFSET(表九!$I$7,COLUMN(内置数据!CK$2)-1,3)</f>
        <v>0</v>
      </c>
      <c r="FEX6" s="18">
        <f ca="1">OFFSET(表九!$I$7,COLUMN(内置数据!CL$2)-1,3)</f>
        <v>892</v>
      </c>
      <c r="FEY6" s="18">
        <f ca="1">OFFSET(表九!$I$7,COLUMN(内置数据!CM$2)-1,3)</f>
        <v>0</v>
      </c>
      <c r="FEZ6" s="18">
        <f ca="1">OFFSET(表九!$I$7,COLUMN(内置数据!CN$2)-1,3)</f>
        <v>0</v>
      </c>
      <c r="FFA6" s="18">
        <f ca="1">OFFSET(表九!$I$7,COLUMN(内置数据!CO$2)-1,3)</f>
        <v>0</v>
      </c>
      <c r="FFB6" s="18">
        <f ca="1">OFFSET(表九!$I$7,COLUMN(内置数据!CP$2)-1,3)</f>
        <v>0</v>
      </c>
      <c r="FFC6" s="18">
        <f ca="1">OFFSET(表九!$I$7,COLUMN(内置数据!CQ$2)-1,3)</f>
        <v>0</v>
      </c>
      <c r="FFD6" s="18">
        <f ca="1">OFFSET(表九!$I$7,COLUMN(内置数据!CR$2)-1,3)</f>
        <v>0</v>
      </c>
      <c r="FFE6" s="18">
        <f ca="1">OFFSET(表九!$I$7,COLUMN(内置数据!CS$2)-1,3)</f>
        <v>0</v>
      </c>
      <c r="FFF6" s="18">
        <f ca="1">OFFSET(表九!$I$7,COLUMN(内置数据!CT$2)-1,3)</f>
        <v>0</v>
      </c>
      <c r="FFG6" s="18">
        <f ca="1">OFFSET(表九!$I$7,COLUMN(内置数据!CU$2)-1,3)</f>
        <v>0</v>
      </c>
      <c r="FFH6" s="18">
        <f ca="1">OFFSET(表九!$I$7,COLUMN(内置数据!CV$2)-1,3)</f>
        <v>0</v>
      </c>
      <c r="FFI6" s="18">
        <f ca="1">OFFSET(表九!$I$7,COLUMN(内置数据!CW$2)-1,3)</f>
        <v>0</v>
      </c>
      <c r="FFJ6" s="18">
        <f ca="1">OFFSET(表九!$I$7,COLUMN(内置数据!CX$2)-1,3)</f>
        <v>0</v>
      </c>
      <c r="FFK6" s="18">
        <f ca="1">OFFSET(表九!$I$7,COLUMN(内置数据!CY$2)-1,3)</f>
        <v>0</v>
      </c>
      <c r="FFL6" s="18">
        <f ca="1">OFFSET(表九!$I$7,COLUMN(内置数据!CZ$2)-1,3)</f>
        <v>0</v>
      </c>
      <c r="FFM6" s="18">
        <f ca="1">OFFSET(表九!$I$7,COLUMN(内置数据!DA$2)-1,3)</f>
        <v>0</v>
      </c>
      <c r="FFN6" s="18">
        <f ca="1">OFFSET(表九!$I$7,COLUMN(内置数据!DB$2)-1,3)</f>
        <v>0</v>
      </c>
      <c r="FFO6" s="18">
        <f ca="1">OFFSET(表九!$I$7,COLUMN(内置数据!DC$2)-1,3)</f>
        <v>0</v>
      </c>
      <c r="FFP6" s="18">
        <f ca="1">OFFSET(表九!$I$7,COLUMN(内置数据!DD$2)-1,3)</f>
        <v>0</v>
      </c>
      <c r="FFQ6" s="18">
        <f ca="1">OFFSET(表九!$I$7,COLUMN(内置数据!DE$2)-1,3)</f>
        <v>0</v>
      </c>
      <c r="FFR6" s="18">
        <f ca="1">OFFSET(表九!$I$7,COLUMN(内置数据!DF$2)-1,3)</f>
        <v>0</v>
      </c>
      <c r="FFS6" s="18">
        <f ca="1">OFFSET(表九!$I$7,COLUMN(内置数据!DG$2)-1,3)</f>
        <v>0</v>
      </c>
      <c r="FFT6" s="18">
        <f ca="1">OFFSET(表九!$I$7,COLUMN(内置数据!DH$2)-1,3)</f>
        <v>0</v>
      </c>
      <c r="FFU6" s="18">
        <f ca="1">OFFSET(表九!$I$7,COLUMN(内置数据!DI$2)-1,3)</f>
        <v>0</v>
      </c>
      <c r="FFV6" s="18">
        <f ca="1">OFFSET(表九!$I$7,COLUMN(内置数据!DJ$2)-1,3)</f>
        <v>0</v>
      </c>
      <c r="FFW6" s="18">
        <f ca="1">OFFSET(表九!$I$7,COLUMN(内置数据!DK$2)-1,3)</f>
        <v>0</v>
      </c>
      <c r="FFX6" s="18">
        <f ca="1">OFFSET(表九!$I$7,COLUMN(内置数据!DL$2)-1,3)</f>
        <v>0</v>
      </c>
      <c r="FFY6" s="18">
        <f ca="1">OFFSET(表九!$I$7,COLUMN(内置数据!DM$2)-1,3)</f>
        <v>0</v>
      </c>
      <c r="FFZ6" s="18">
        <f ca="1">OFFSET(表九!$I$7,COLUMN(内置数据!DN$2)-1,3)</f>
        <v>0</v>
      </c>
      <c r="FGA6" s="18">
        <f ca="1">OFFSET(表九!$I$7,COLUMN(内置数据!DO$2)-1,3)</f>
        <v>0</v>
      </c>
      <c r="FGB6" s="18">
        <f ca="1">OFFSET(表九!$I$7,COLUMN(内置数据!DP$2)-1,3)</f>
        <v>0</v>
      </c>
      <c r="FGC6" s="18">
        <f ca="1">OFFSET(表九!$I$7,COLUMN(内置数据!DQ$2)-1,3)</f>
        <v>0</v>
      </c>
      <c r="FGD6" s="18">
        <f ca="1">OFFSET(表九!$I$7,COLUMN(内置数据!DR$2)-1,3)</f>
        <v>0</v>
      </c>
      <c r="FGE6" s="18">
        <f ca="1">OFFSET(表九!$I$7,COLUMN(内置数据!DS$2)-1,3)</f>
        <v>0</v>
      </c>
      <c r="FGF6" s="18">
        <f ca="1">OFFSET(表九!$I$7,COLUMN(内置数据!DT$2)-1,3)</f>
        <v>0</v>
      </c>
      <c r="FGG6" s="18">
        <f ca="1">OFFSET(表九!$I$7,COLUMN(内置数据!DU$2)-1,3)</f>
        <v>0</v>
      </c>
      <c r="FGH6" s="18">
        <f ca="1">OFFSET(表九!$I$7,COLUMN(内置数据!DV$2)-1,3)</f>
        <v>0</v>
      </c>
      <c r="FGI6" s="18">
        <f ca="1">OFFSET(表九!$I$7,COLUMN(内置数据!DW$2)-1,3)</f>
        <v>0</v>
      </c>
      <c r="FGJ6" s="18">
        <f ca="1">OFFSET(表九!$I$7,COLUMN(内置数据!DX$2)-1,3)</f>
        <v>0</v>
      </c>
      <c r="FGK6" s="18">
        <f ca="1">OFFSET(表九!$I$7,COLUMN(内置数据!DY$2)-1,3)</f>
        <v>0</v>
      </c>
      <c r="FGL6" s="18">
        <f ca="1">OFFSET(表九!$I$7,COLUMN(内置数据!DZ$2)-1,3)</f>
        <v>0</v>
      </c>
      <c r="FGM6" s="18">
        <f ca="1">OFFSET(表九!$I$7,COLUMN(内置数据!EA$2)-1,3)</f>
        <v>0</v>
      </c>
      <c r="FGN6" s="18">
        <f ca="1">OFFSET(表九!$I$7,COLUMN(内置数据!EB$2)-1,3)</f>
        <v>0</v>
      </c>
      <c r="FGO6" s="18">
        <f ca="1">OFFSET(表九!$I$7,COLUMN(内置数据!EC$2)-1,3)</f>
        <v>0</v>
      </c>
      <c r="FGP6" s="18">
        <f ca="1">OFFSET(表九!$I$7,COLUMN(内置数据!ED$2)-1,3)</f>
        <v>0</v>
      </c>
      <c r="FGQ6" s="18">
        <f ca="1">OFFSET(表九!$I$7,COLUMN(内置数据!EE$2)-1,3)</f>
        <v>689</v>
      </c>
      <c r="FGR6" s="18">
        <f ca="1">OFFSET(表九!$I$7,COLUMN(内置数据!EF$2)-1,3)</f>
        <v>0</v>
      </c>
      <c r="FGS6" s="18">
        <f ca="1">OFFSET(表九!$I$7,COLUMN(内置数据!EG$2)-1,3)</f>
        <v>0</v>
      </c>
      <c r="FGT6" s="18">
        <f ca="1">OFFSET(表九!$I$7,COLUMN(内置数据!EH$2)-1,3)</f>
        <v>0</v>
      </c>
      <c r="FGU6" s="18">
        <f ca="1">OFFSET(表九!$I$7,COLUMN(内置数据!EI$2)-1,3)</f>
        <v>0</v>
      </c>
      <c r="FGV6" s="18">
        <f ca="1">OFFSET(表九!$I$7,COLUMN(内置数据!EJ$2)-1,3)</f>
        <v>0</v>
      </c>
      <c r="FGW6" s="18">
        <f ca="1">OFFSET(表九!$I$7,COLUMN(内置数据!EK$2)-1,3)</f>
        <v>0</v>
      </c>
      <c r="FGX6" s="18">
        <f ca="1">OFFSET(表九!$I$7,COLUMN(内置数据!EL$2)-1,3)</f>
        <v>0</v>
      </c>
      <c r="FGY6" s="18">
        <f ca="1">OFFSET(表九!$I$7,COLUMN(内置数据!EM$2)-1,3)</f>
        <v>0</v>
      </c>
      <c r="FGZ6" s="18">
        <f ca="1">OFFSET(表九!$I$7,COLUMN(内置数据!EN$2)-1,3)</f>
        <v>0</v>
      </c>
      <c r="FHA6" s="18">
        <f ca="1">OFFSET(表九!$I$7,COLUMN(内置数据!EO$2)-1,3)</f>
        <v>0</v>
      </c>
      <c r="FHB6" s="18">
        <f ca="1">OFFSET(表九!$I$7,COLUMN(内置数据!EP$2)-1,3)</f>
        <v>0</v>
      </c>
      <c r="FHC6" s="18">
        <f ca="1">OFFSET(表九!$I$7,COLUMN(内置数据!EQ$2)-1,3)</f>
        <v>0</v>
      </c>
      <c r="FHD6" s="18">
        <f ca="1">OFFSET(表九!$I$7,COLUMN(内置数据!ER$2)-1,3)</f>
        <v>0</v>
      </c>
      <c r="FHE6" s="18">
        <f ca="1">OFFSET(表九!$I$7,COLUMN(内置数据!ES$2)-1,3)</f>
        <v>0</v>
      </c>
      <c r="FHF6" s="18">
        <f ca="1">OFFSET(表九!$I$7,COLUMN(内置数据!ET$2)-1,3)</f>
        <v>0</v>
      </c>
      <c r="FHG6" s="18">
        <f ca="1">OFFSET(表九!$I$7,COLUMN(内置数据!EU$2)-1,3)</f>
        <v>0</v>
      </c>
      <c r="FHH6" s="18">
        <f ca="1">OFFSET(表九!$I$7,COLUMN(内置数据!EV$2)-1,3)</f>
        <v>0</v>
      </c>
      <c r="FHI6" s="18">
        <f ca="1">OFFSET(表九!$I$7,COLUMN(内置数据!EW$2)-1,3)</f>
        <v>0</v>
      </c>
      <c r="FHJ6" s="18">
        <f ca="1">OFFSET(表九!$I$7,COLUMN(内置数据!EX$2)-1,3)</f>
        <v>0</v>
      </c>
      <c r="FHK6" s="18">
        <f ca="1">OFFSET(表九!$I$7,COLUMN(内置数据!EY$2)-1,3)</f>
        <v>0</v>
      </c>
      <c r="FHL6" s="18">
        <f ca="1">OFFSET(表九!$I$7,COLUMN(内置数据!EZ$2)-1,3)</f>
        <v>0</v>
      </c>
      <c r="FHM6" s="18">
        <f ca="1">OFFSET(表九!$I$7,COLUMN(内置数据!FA$2)-1,3)</f>
        <v>0</v>
      </c>
      <c r="FHN6" s="18">
        <f ca="1">OFFSET(表九!$I$7,COLUMN(内置数据!FB$2)-1,3)</f>
        <v>0</v>
      </c>
      <c r="FHO6" s="18">
        <f ca="1">OFFSET(表九!$I$7,COLUMN(内置数据!FC$2)-1,3)</f>
        <v>689</v>
      </c>
      <c r="FHP6" s="18">
        <f ca="1">OFFSET(表九!$I$7,COLUMN(内置数据!FD$2)-1,3)</f>
        <v>192</v>
      </c>
      <c r="FHQ6" s="18">
        <f ca="1">OFFSET(表九!$I$7,COLUMN(内置数据!FE$2)-1,3)</f>
        <v>497</v>
      </c>
      <c r="FHR6" s="18">
        <f ca="1">OFFSET(表九!$I$7,COLUMN(内置数据!FF$2)-1,3)</f>
        <v>0</v>
      </c>
      <c r="FHS6" s="18">
        <f ca="1">OFFSET(表九!$I$7,COLUMN(内置数据!FG$2)-1,3)</f>
        <v>0</v>
      </c>
      <c r="FHT6" s="18">
        <f ca="1">OFFSET(表九!$I$7,COLUMN(内置数据!FH$2)-1,3)</f>
        <v>0</v>
      </c>
      <c r="FHU6" s="18">
        <f ca="1">OFFSET(表九!$I$7,COLUMN(内置数据!FI$2)-1,3)</f>
        <v>0</v>
      </c>
      <c r="FHV6" s="18">
        <f ca="1">OFFSET(表九!$I$7,COLUMN(内置数据!FJ$2)-1,3)</f>
        <v>0</v>
      </c>
      <c r="FHW6" s="18">
        <f ca="1">OFFSET(表九!$I$7,COLUMN(内置数据!FK$2)-1,3)</f>
        <v>0</v>
      </c>
      <c r="FHX6" s="18">
        <f ca="1">OFFSET(表九!$I$7,COLUMN(内置数据!FL$2)-1,3)</f>
        <v>0</v>
      </c>
      <c r="FHY6" s="18">
        <f ca="1">OFFSET(表九!$I$7,COLUMN(内置数据!FM$2)-1,3)</f>
        <v>0</v>
      </c>
      <c r="FHZ6" s="18">
        <f ca="1">OFFSET(表九!$I$7,COLUMN(内置数据!FN$2)-1,3)</f>
        <v>0</v>
      </c>
      <c r="FIA6" s="18">
        <f ca="1">OFFSET(表九!$I$7,COLUMN(内置数据!FO$2)-1,3)</f>
        <v>0</v>
      </c>
      <c r="FIB6" s="18">
        <f ca="1">OFFSET(表九!$I$7,COLUMN(内置数据!FP$2)-1,3)</f>
        <v>0</v>
      </c>
      <c r="FIC6" s="18">
        <f ca="1">OFFSET(表九!$I$7,COLUMN(内置数据!FQ$2)-1,3)</f>
        <v>0</v>
      </c>
      <c r="FID6" s="18">
        <f ca="1">OFFSET(表九!$I$7,COLUMN(内置数据!FR$2)-1,3)</f>
        <v>0</v>
      </c>
      <c r="FIE6" s="18">
        <f ca="1">OFFSET(表九!$I$7,COLUMN(内置数据!FS$2)-1,3)</f>
        <v>0</v>
      </c>
      <c r="FIF6" s="18">
        <f ca="1">OFFSET(表九!$I$7,COLUMN(内置数据!FT$2)-1,3)</f>
        <v>0</v>
      </c>
      <c r="FIG6" s="18">
        <f ca="1">OFFSET(表九!$I$7,COLUMN(内置数据!FU$2)-1,3)</f>
        <v>0</v>
      </c>
      <c r="FIH6" s="18">
        <f ca="1">OFFSET(表九!$I$7,COLUMN(内置数据!FV$2)-1,3)</f>
        <v>0</v>
      </c>
      <c r="FII6" s="18">
        <f ca="1">OFFSET(表九!$I$7,COLUMN(内置数据!FW$2)-1,3)</f>
        <v>0</v>
      </c>
      <c r="FIJ6" s="18">
        <f ca="1">OFFSET(表九!$I$7,COLUMN(内置数据!FX$2)-1,3)</f>
        <v>0</v>
      </c>
      <c r="FIK6" s="18">
        <f ca="1">OFFSET(表九!$I$7,COLUMN(内置数据!FY$2)-1,3)</f>
        <v>0</v>
      </c>
      <c r="FIL6" s="18">
        <f ca="1">OFFSET(表九!$I$7,COLUMN(内置数据!FZ$2)-1,3)</f>
        <v>0</v>
      </c>
      <c r="FIM6" s="18">
        <f ca="1">OFFSET(表九!$I$7,COLUMN(内置数据!GA$2)-1,3)</f>
        <v>0</v>
      </c>
      <c r="FIN6" s="18">
        <f ca="1">OFFSET(表九!$I$7,COLUMN(内置数据!GB$2)-1,3)</f>
        <v>0</v>
      </c>
      <c r="FIO6" s="18">
        <f ca="1">OFFSET(表九!$I$7,COLUMN(内置数据!GC$2)-1,3)</f>
        <v>0</v>
      </c>
      <c r="FIP6" s="18">
        <f ca="1">OFFSET(表九!$I$7,COLUMN(内置数据!GD$2)-1,3)</f>
        <v>0</v>
      </c>
      <c r="FIQ6" s="18">
        <f ca="1">OFFSET(表九!$I$7,COLUMN(内置数据!GE$2)-1,3)</f>
        <v>0</v>
      </c>
      <c r="FIR6" s="18">
        <f ca="1">OFFSET(表九!$I$7,COLUMN(内置数据!GF$2)-1,3)</f>
        <v>0</v>
      </c>
      <c r="FIS6" s="18">
        <f ca="1">OFFSET(表九!$I$7,COLUMN(内置数据!GG$2)-1,3)</f>
        <v>0</v>
      </c>
      <c r="FIT6" s="18">
        <f ca="1">OFFSET(表九!$I$7,COLUMN(内置数据!GH$2)-1,3)</f>
        <v>0</v>
      </c>
      <c r="FIU6" s="18">
        <f ca="1">OFFSET(表九!$I$7,COLUMN(内置数据!GI$2)-1,3)</f>
        <v>0</v>
      </c>
      <c r="FIV6" s="18">
        <f ca="1">OFFSET(表九!$I$7,COLUMN(内置数据!GJ$2)-1,3)</f>
        <v>0</v>
      </c>
      <c r="FIW6" s="18">
        <f ca="1">OFFSET(表九!$I$7,COLUMN(内置数据!GK$2)-1,3)</f>
        <v>0</v>
      </c>
      <c r="FIX6" s="18">
        <f ca="1">OFFSET(表九!$I$7,COLUMN(内置数据!GL$2)-1,3)</f>
        <v>0</v>
      </c>
      <c r="FIY6" s="18">
        <f ca="1">OFFSET(表九!$I$7,COLUMN(内置数据!GM$2)-1,3)</f>
        <v>0</v>
      </c>
      <c r="FIZ6" s="18">
        <f ca="1">OFFSET(表九!$I$7,COLUMN(内置数据!GN$2)-1,3)</f>
        <v>0</v>
      </c>
      <c r="FJA6" s="18">
        <f ca="1">OFFSET(表九!$I$7,COLUMN(内置数据!GO$2)-1,3)</f>
        <v>0</v>
      </c>
      <c r="FJB6" s="18">
        <f ca="1">OFFSET(表九!$I$7,COLUMN(内置数据!GP$2)-1,3)</f>
        <v>0</v>
      </c>
      <c r="FJC6" s="18">
        <f ca="1">OFFSET(表九!$I$7,COLUMN(内置数据!GQ$2)-1,3)</f>
        <v>0</v>
      </c>
      <c r="FJD6" s="18">
        <f ca="1">OFFSET(表九!$I$7,COLUMN(内置数据!GR$2)-1,3)</f>
        <v>0</v>
      </c>
      <c r="FJE6" s="18">
        <f ca="1">OFFSET(表九!$I$7,COLUMN(内置数据!GS$2)-1,3)</f>
        <v>0</v>
      </c>
      <c r="FJF6" s="18">
        <f ca="1">OFFSET(表九!$I$7,COLUMN(内置数据!GT$2)-1,3)</f>
        <v>0</v>
      </c>
      <c r="FJG6" s="18">
        <f ca="1">OFFSET(表九!$I$7,COLUMN(内置数据!GU$2)-1,3)</f>
        <v>0</v>
      </c>
      <c r="FJH6" s="18">
        <f ca="1">OFFSET(表九!$I$7,COLUMN(内置数据!GV$2)-1,3)</f>
        <v>0</v>
      </c>
      <c r="FJI6" s="18">
        <f ca="1">OFFSET(表九!$I$7,COLUMN(内置数据!GW$2)-1,3)</f>
        <v>0</v>
      </c>
      <c r="FJJ6" s="18">
        <f ca="1">OFFSET(表九!$I$7,COLUMN(内置数据!GX$2)-1,3)</f>
        <v>0</v>
      </c>
      <c r="FJK6" s="18">
        <f ca="1">OFFSET(表九!$I$7,COLUMN(内置数据!GY$2)-1,3)</f>
        <v>0</v>
      </c>
      <c r="FJL6" s="18">
        <f ca="1">OFFSET(表九!$I$7,COLUMN(内置数据!GZ$2)-1,3)</f>
        <v>0</v>
      </c>
      <c r="FJM6" s="18">
        <f ca="1">OFFSET(表九!$I$7,COLUMN(内置数据!HA$2)-1,3)</f>
        <v>0</v>
      </c>
      <c r="FJN6" s="18">
        <f ca="1">OFFSET(表九!$I$7,COLUMN(内置数据!HB$2)-1,3)</f>
        <v>0</v>
      </c>
      <c r="FJO6" s="18">
        <f ca="1">OFFSET(表九!$I$7,COLUMN(内置数据!HC$2)-1,3)</f>
        <v>0</v>
      </c>
      <c r="FJP6" s="18">
        <f ca="1">OFFSET(表九!$I$7,COLUMN(内置数据!HD$2)-1,3)</f>
        <v>0</v>
      </c>
      <c r="FJQ6" s="18">
        <f ca="1">OFFSET(表九!$I$7,COLUMN(内置数据!HE$2)-1,3)</f>
        <v>0</v>
      </c>
      <c r="FJR6" s="18">
        <f ca="1">OFFSET(表九!$I$7,COLUMN(内置数据!HF$2)-1,3)</f>
        <v>0</v>
      </c>
      <c r="FJS6" s="18">
        <f ca="1">OFFSET(表九!$I$7,COLUMN(内置数据!HG$2)-1,3)</f>
        <v>0</v>
      </c>
      <c r="FJT6" s="18">
        <f ca="1">OFFSET(表九!$I$7,COLUMN(内置数据!HH$2)-1,3)</f>
        <v>0</v>
      </c>
      <c r="FJU6" s="18">
        <f ca="1">OFFSET(表九!$I$7,COLUMN(内置数据!HI$2)-1,3)</f>
        <v>0</v>
      </c>
      <c r="FJV6" s="18">
        <f ca="1">OFFSET(表九!$I$7,COLUMN(内置数据!HJ$2)-1,3)</f>
        <v>0</v>
      </c>
      <c r="FJW6" s="18">
        <f ca="1">OFFSET(表九!$I$7,COLUMN(内置数据!HK$2)-1,3)</f>
        <v>0</v>
      </c>
      <c r="FJX6" s="18">
        <f ca="1">OFFSET(表九!$I$7,COLUMN(内置数据!HL$2)-1,3)</f>
        <v>0</v>
      </c>
      <c r="FJY6" s="18">
        <f ca="1">OFFSET(表九!$I$7,COLUMN(内置数据!HM$2)-1,3)</f>
        <v>0</v>
      </c>
      <c r="FJZ6" s="18">
        <f ca="1">OFFSET(表九!$I$7,COLUMN(内置数据!HN$2)-1,3)</f>
        <v>0</v>
      </c>
      <c r="FKA6" s="18">
        <f ca="1">OFFSET(表九!$I$7,COLUMN(内置数据!HO$2)-1,3)</f>
        <v>0</v>
      </c>
      <c r="FKB6" s="18">
        <f ca="1">OFFSET(表九!$I$7,COLUMN(内置数据!HP$2)-1,3)</f>
        <v>0</v>
      </c>
      <c r="FKC6" s="18">
        <f ca="1">OFFSET(表九!$I$7,COLUMN(内置数据!HQ$2)-1,3)</f>
        <v>0</v>
      </c>
      <c r="FKD6" s="18">
        <f ca="1">OFFSET(表九!$I$7,COLUMN(内置数据!HR$2)-1,3)</f>
        <v>0</v>
      </c>
      <c r="FKE6" s="18">
        <f ca="1">OFFSET(表九!$I$7,COLUMN(内置数据!HS$2)-1,3)</f>
        <v>0</v>
      </c>
      <c r="FKF6" s="18">
        <f ca="1">OFFSET(表九!$I$7,COLUMN(内置数据!HT$2)-1,3)</f>
        <v>0</v>
      </c>
      <c r="FKG6" s="18">
        <f ca="1">OFFSET(表九!$I$7,COLUMN(内置数据!HU$2)-1,3)</f>
        <v>0</v>
      </c>
      <c r="FKH6" s="18">
        <f ca="1">OFFSET(表九!$I$7,COLUMN(内置数据!HV$2)-1,3)</f>
        <v>0</v>
      </c>
      <c r="FKI6" s="18">
        <f ca="1">OFFSET(表九!$I$7,COLUMN(内置数据!HW$2)-1,3)</f>
        <v>0</v>
      </c>
      <c r="FKJ6" s="18">
        <f ca="1">OFFSET(表九!$I$7,COLUMN(内置数据!HX$2)-1,3)</f>
        <v>0</v>
      </c>
      <c r="FKK6" s="18">
        <f ca="1">OFFSET(表九!$I$7,COLUMN(内置数据!HY$2)-1,3)</f>
        <v>0</v>
      </c>
      <c r="FKL6" s="18">
        <f ca="1">OFFSET(表九!$I$7,COLUMN(内置数据!HZ$2)-1,3)</f>
        <v>0</v>
      </c>
      <c r="FKM6" s="18">
        <f ca="1">OFFSET(表九!$I$7,COLUMN(内置数据!IA$2)-1,3)</f>
        <v>0</v>
      </c>
      <c r="FKN6" s="18">
        <f ca="1">OFFSET(表九!$I$7,COLUMN(内置数据!IB$2)-1,3)</f>
        <v>0</v>
      </c>
      <c r="FKO6" s="18">
        <f ca="1">OFFSET(表九!$I$7,COLUMN(内置数据!IC$2)-1,3)</f>
        <v>0</v>
      </c>
      <c r="FKP6" s="18">
        <f ca="1">OFFSET(表九!$I$7,COLUMN(内置数据!ID$2)-1,3)</f>
        <v>0</v>
      </c>
      <c r="FKQ6" s="18">
        <f ca="1">OFFSET(表九!$I$7,COLUMN(内置数据!IE$2)-1,3)</f>
        <v>0</v>
      </c>
      <c r="FKR6" s="18">
        <f ca="1">OFFSET(表九!$I$7,COLUMN(内置数据!IF$2)-1,3)</f>
        <v>0</v>
      </c>
      <c r="FKS6" s="18">
        <f ca="1">OFFSET(表九!$I$7,COLUMN(内置数据!IG$2)-1,3)</f>
        <v>0</v>
      </c>
      <c r="FKT6" s="18">
        <f ca="1">OFFSET(表九!$I$7,COLUMN(内置数据!IH$2)-1,3)</f>
        <v>0</v>
      </c>
      <c r="FKU6" s="18">
        <f ca="1">OFFSET(表九!$I$7,COLUMN(内置数据!II$2)-1,3)</f>
        <v>0</v>
      </c>
      <c r="FKV6" s="18">
        <f ca="1">OFFSET(表九!$I$7,COLUMN(内置数据!IJ$2)-1,3)</f>
        <v>0</v>
      </c>
      <c r="FKW6" s="18">
        <f ca="1">OFFSET(表九!$I$7,COLUMN(内置数据!IK$2)-1,3)</f>
        <v>0</v>
      </c>
      <c r="FKX6" s="18">
        <f ca="1">OFFSET(表九!$I$7,COLUMN(内置数据!IL$2)-1,3)</f>
        <v>0</v>
      </c>
      <c r="FKY6" s="18">
        <f ca="1">OFFSET(表九!$I$7,COLUMN(内置数据!IM$2)-1,3)</f>
        <v>0</v>
      </c>
      <c r="FKZ6" s="18">
        <f ca="1">OFFSET(表九!$I$7,COLUMN(内置数据!IN$2)-1,3)</f>
        <v>0</v>
      </c>
      <c r="FLA6" s="18">
        <f ca="1">OFFSET(表九!$I$7,COLUMN(内置数据!IO$2)-1,3)</f>
        <v>0</v>
      </c>
      <c r="FLB6" s="18">
        <f ca="1">OFFSET(表九!$I$7,COLUMN(内置数据!IP$2)-1,3)</f>
        <v>0</v>
      </c>
      <c r="FLC6" s="18">
        <f ca="1">OFFSET(表九!$I$7,COLUMN(内置数据!IQ$2)-1,3)</f>
        <v>0</v>
      </c>
      <c r="FLD6" s="18">
        <f ca="1">OFFSET(表九!$I$7,COLUMN(内置数据!IR$2)-1,3)</f>
        <v>0</v>
      </c>
      <c r="FLE6" s="18">
        <f ca="1">OFFSET(表九!$I$7,COLUMN(内置数据!IS$2)-1,3)</f>
        <v>0</v>
      </c>
      <c r="FLF6" s="18">
        <f ca="1">OFFSET(表九!$I$7,COLUMN(内置数据!IT$2)-1,3)</f>
        <v>0</v>
      </c>
      <c r="FLG6" s="18">
        <f ca="1">OFFSET(表九!$I$7,COLUMN(内置数据!IU$2)-1,3)</f>
        <v>4744</v>
      </c>
      <c r="FLH6" s="18">
        <f ca="1">OFFSET(表九!$I$7,COLUMN(内置数据!IV$2)-1,3)</f>
        <v>4200</v>
      </c>
      <c r="FLI6" s="18">
        <f ca="1">OFFSET(表九!$I$7,COLUMN(内置数据!IW$2)-1,3)</f>
        <v>0</v>
      </c>
      <c r="FLJ6" s="18">
        <f ca="1">OFFSET(表九!$I$7,COLUMN(内置数据!IX$2)-1,3)</f>
        <v>4200</v>
      </c>
      <c r="FLK6" s="18">
        <f ca="1">OFFSET(表九!$I$7,COLUMN(内置数据!IY$2)-1,3)</f>
        <v>0</v>
      </c>
      <c r="FLL6" s="18">
        <f ca="1">OFFSET(表九!$I$7,COLUMN(内置数据!IZ$2)-1,3)</f>
        <v>0</v>
      </c>
      <c r="FLM6" s="18">
        <f ca="1">OFFSET(表九!$I$7,COLUMN(内置数据!JA$2)-1,3)</f>
        <v>0</v>
      </c>
      <c r="FLN6" s="18">
        <f ca="1">OFFSET(表九!$I$7,COLUMN(内置数据!JB$2)-1,3)</f>
        <v>0</v>
      </c>
      <c r="FLO6" s="18">
        <f ca="1">OFFSET(表九!$I$7,COLUMN(内置数据!JC$2)-1,3)</f>
        <v>0</v>
      </c>
      <c r="FLP6" s="18">
        <f ca="1">OFFSET(表九!$I$7,COLUMN(内置数据!JD$2)-1,3)</f>
        <v>0</v>
      </c>
      <c r="FLQ6" s="18">
        <f ca="1">OFFSET(表九!$I$7,COLUMN(内置数据!JE$2)-1,3)</f>
        <v>0</v>
      </c>
      <c r="FLR6" s="18">
        <f ca="1">OFFSET(表九!$I$7,COLUMN(内置数据!JF$2)-1,3)</f>
        <v>0</v>
      </c>
      <c r="FLS6" s="18">
        <f ca="1">OFFSET(表九!$I$7,COLUMN(内置数据!JG$2)-1,3)</f>
        <v>0</v>
      </c>
      <c r="FLT6" s="18">
        <f ca="1">OFFSET(表九!$I$7,COLUMN(内置数据!JH$2)-1,3)</f>
        <v>0</v>
      </c>
      <c r="FLU6" s="18">
        <f ca="1">OFFSET(表九!$I$7,COLUMN(内置数据!JI$2)-1,3)</f>
        <v>0</v>
      </c>
      <c r="FLV6" s="18">
        <f ca="1">OFFSET(表九!$I$7,COLUMN(内置数据!JJ$2)-1,3)</f>
        <v>0</v>
      </c>
      <c r="FLW6" s="18">
        <f ca="1">OFFSET(表九!$I$7,COLUMN(内置数据!JK$2)-1,3)</f>
        <v>0</v>
      </c>
      <c r="FLX6" s="18">
        <f ca="1">OFFSET(表九!$I$7,COLUMN(内置数据!JL$2)-1,3)</f>
        <v>0</v>
      </c>
      <c r="FLY6" s="18">
        <f ca="1">OFFSET(表九!$I$7,COLUMN(内置数据!JM$2)-1,3)</f>
        <v>280</v>
      </c>
      <c r="FLZ6" s="18">
        <f ca="1">OFFSET(表九!$I$7,COLUMN(内置数据!JN$2)-1,3)</f>
        <v>0</v>
      </c>
      <c r="FMA6" s="18">
        <f ca="1">OFFSET(表九!$I$7,COLUMN(内置数据!JO$2)-1,3)</f>
        <v>236</v>
      </c>
      <c r="FMB6" s="18">
        <f ca="1">OFFSET(表九!$I$7,COLUMN(内置数据!JP$2)-1,3)</f>
        <v>0</v>
      </c>
      <c r="FMC6" s="18">
        <f ca="1">OFFSET(表九!$I$7,COLUMN(内置数据!JQ$2)-1,3)</f>
        <v>0</v>
      </c>
      <c r="FMD6" s="18">
        <f ca="1">OFFSET(表九!$I$7,COLUMN(内置数据!JR$2)-1,3)</f>
        <v>0</v>
      </c>
      <c r="FME6" s="18">
        <f ca="1">OFFSET(表九!$I$7,COLUMN(内置数据!JS$2)-1,3)</f>
        <v>40</v>
      </c>
      <c r="FMF6" s="18">
        <f ca="1">OFFSET(表九!$I$7,COLUMN(内置数据!JT$2)-1,3)</f>
        <v>0</v>
      </c>
      <c r="FMG6" s="18">
        <f ca="1">OFFSET(表九!$I$7,COLUMN(内置数据!JU$2)-1,3)</f>
        <v>0</v>
      </c>
      <c r="FMH6" s="18">
        <f ca="1">OFFSET(表九!$I$7,COLUMN(内置数据!JV$2)-1,3)</f>
        <v>0</v>
      </c>
      <c r="FMI6" s="18">
        <f ca="1">OFFSET(表九!$I$7,COLUMN(内置数据!JW$2)-1,3)</f>
        <v>0</v>
      </c>
      <c r="FMJ6" s="18">
        <f ca="1">OFFSET(表九!$I$7,COLUMN(内置数据!JX$2)-1,3)</f>
        <v>4</v>
      </c>
      <c r="FMK6" s="18">
        <f ca="1">OFFSET(表九!$I$7,COLUMN(内置数据!JY$2)-1,3)</f>
        <v>264</v>
      </c>
      <c r="FML6" s="18">
        <f ca="1">OFFSET(表九!$I$7,COLUMN(内置数据!JZ$2)-1,3)</f>
        <v>264</v>
      </c>
      <c r="FMM6" s="18">
        <f ca="1">OFFSET(表九!$I$7,COLUMN(内置数据!KA$2)-1,3)</f>
        <v>16450</v>
      </c>
      <c r="FMN6" s="18">
        <f ca="1">OFFSET(表九!$I$7,COLUMN(内置数据!KB$2)-1,3)</f>
        <v>16450</v>
      </c>
      <c r="FMO6" s="18">
        <f ca="1">OFFSET(表九!$I$7,COLUMN(内置数据!KC$2)-1,3)</f>
        <v>0</v>
      </c>
      <c r="FMP6" s="18">
        <f ca="1">OFFSET(表九!$I$7,COLUMN(内置数据!KD$2)-1,3)</f>
        <v>0</v>
      </c>
      <c r="FMQ6" s="18">
        <f ca="1">OFFSET(表九!$I$7,COLUMN(内置数据!KE$2)-1,3)</f>
        <v>0</v>
      </c>
      <c r="FMR6" s="18">
        <f ca="1">OFFSET(表九!$I$7,COLUMN(内置数据!KF$2)-1,3)</f>
        <v>0</v>
      </c>
      <c r="FMS6" s="18">
        <f ca="1">OFFSET(表九!$I$7,COLUMN(内置数据!KG$2)-1,3)</f>
        <v>0</v>
      </c>
      <c r="FMT6" s="18">
        <f ca="1">OFFSET(表九!$I$7,COLUMN(内置数据!KH$2)-1,3)</f>
        <v>0</v>
      </c>
      <c r="FMU6" s="18">
        <f ca="1">OFFSET(表九!$I$7,COLUMN(内置数据!KI$2)-1,3)</f>
        <v>0</v>
      </c>
      <c r="FMV6" s="18">
        <f ca="1">OFFSET(表九!$I$7,COLUMN(内置数据!KJ$2)-1,3)</f>
        <v>0</v>
      </c>
      <c r="FMW6" s="18">
        <f ca="1">OFFSET(表九!$I$7,COLUMN(内置数据!KK$2)-1,3)</f>
        <v>0</v>
      </c>
      <c r="FMX6" s="18">
        <f ca="1">OFFSET(表九!$I$7,COLUMN(内置数据!KL$2)-1,3)</f>
        <v>0</v>
      </c>
      <c r="FMY6" s="18">
        <f ca="1">OFFSET(表九!$I$7,COLUMN(内置数据!KM$2)-1,3)</f>
        <v>0</v>
      </c>
      <c r="FMZ6" s="18">
        <f ca="1">OFFSET(表九!$I$7,COLUMN(内置数据!KN$2)-1,3)</f>
        <v>0</v>
      </c>
      <c r="FNA6" s="18">
        <f ca="1">OFFSET(表九!$I$7,COLUMN(内置数据!KO$2)-1,3)</f>
        <v>0</v>
      </c>
      <c r="FNB6" s="18">
        <f ca="1">OFFSET(表九!$I$7,COLUMN(内置数据!KP$2)-1,3)</f>
        <v>16450</v>
      </c>
      <c r="FNC6" s="18">
        <f ca="1">OFFSET(表九!$I$7,COLUMN(内置数据!KQ$2)-1,3)</f>
        <v>0</v>
      </c>
      <c r="FND6" s="18">
        <f ca="1">OFFSET(表九!$I$7,COLUMN(内置数据!KR$2)-1,3)</f>
        <v>0</v>
      </c>
      <c r="FNE6" s="18">
        <f ca="1">OFFSET(表九!$I$7,COLUMN(内置数据!KS$2)-1,3)</f>
        <v>0</v>
      </c>
      <c r="FNF6" s="18">
        <f ca="1">OFFSET(表九!$I$7,COLUMN(内置数据!KT$2)-1,3)</f>
        <v>0</v>
      </c>
      <c r="FNG6" s="18">
        <f ca="1">OFFSET(表九!$I$7,COLUMN(内置数据!KU$2)-1,3)</f>
        <v>0</v>
      </c>
      <c r="FNH6" s="18">
        <f ca="1">OFFSET(表九!$I$7,COLUMN(内置数据!KV$2)-1,3)</f>
        <v>0</v>
      </c>
      <c r="FNI6" s="18">
        <f ca="1">OFFSET(表九!$I$7,COLUMN(内置数据!KW$2)-1,3)</f>
        <v>0</v>
      </c>
      <c r="FNJ6" s="18">
        <f ca="1">OFFSET(表九!$I$7,COLUMN(内置数据!KX$2)-1,3)</f>
        <v>0</v>
      </c>
      <c r="FNK6" s="18">
        <f ca="1">OFFSET(表九!$I$7,COLUMN(内置数据!KY$2)-1,3)</f>
        <v>0</v>
      </c>
      <c r="FNL6" s="18">
        <f ca="1">OFFSET(表九!$I$7,COLUMN(内置数据!KZ$2)-1,3)</f>
        <v>0</v>
      </c>
      <c r="FNM6" s="18">
        <f ca="1">OFFSET(表九!$I$7,COLUMN(内置数据!LA$2)-1,3)</f>
        <v>0</v>
      </c>
      <c r="FNN6" s="18">
        <f ca="1">OFFSET(表九!$I$7,COLUMN(内置数据!LB$2)-1,3)</f>
        <v>0</v>
      </c>
      <c r="FNO6" s="18">
        <f ca="1">OFFSET(表九!$I$7,COLUMN(内置数据!LC$2)-1,3)</f>
        <v>0</v>
      </c>
      <c r="FNP6" s="18">
        <f ca="1">OFFSET(表九!$I$7,COLUMN(内置数据!LD$2)-1,3)</f>
        <v>0</v>
      </c>
      <c r="FNQ6" s="18">
        <f ca="1">OFFSET(表九!$I$7,COLUMN(内置数据!LE$2)-1,3)</f>
        <v>0</v>
      </c>
      <c r="FNR6" s="18">
        <f ca="1">OFFSET(表九!$I$7,COLUMN(内置数据!LF$2)-1,3)</f>
        <v>0</v>
      </c>
      <c r="FNS6" s="18">
        <f ca="1">OFFSET(表九!$I$7,COLUMN(内置数据!LG$2)-1,3)</f>
        <v>0</v>
      </c>
      <c r="FNT6" s="18">
        <f ca="1">OFFSET(表九!$I$7,COLUMN(内置数据!LH$2)-1,3)</f>
        <v>0</v>
      </c>
      <c r="FNU6" s="18">
        <f ca="1">OFFSET(表九!$I$7,COLUMN(内置数据!LI$2)-1,3)</f>
        <v>0</v>
      </c>
      <c r="FNV6" s="18">
        <f ca="1">OFFSET(表九!$I$7,COLUMN(内置数据!LJ$2)-1,3)</f>
        <v>0</v>
      </c>
      <c r="FNW6" s="18">
        <f ca="1">OFFSET(表九!$I$7,COLUMN(内置数据!LK$2)-1,3)</f>
        <v>0</v>
      </c>
      <c r="FNX6" s="18">
        <f ca="1">OFFSET(表九!$I$7,COLUMN(内置数据!LL$2)-1,3)</f>
        <v>0</v>
      </c>
      <c r="FNY6" s="18">
        <f ca="1">OFFSET(表九!$I$7,COLUMN(内置数据!LM$2)-1,3)</f>
        <v>0</v>
      </c>
      <c r="FNZ6" s="18">
        <f ca="1">OFFSET(表九!$I$7,COLUMN(内置数据!LN$2)-1,3)</f>
        <v>0</v>
      </c>
      <c r="FOA6" s="18">
        <f ca="1">OFFSET(表九!$I$7,COLUMN(内置数据!LO$2)-1,3)</f>
        <v>0</v>
      </c>
      <c r="FOB6" s="18">
        <f ca="1">OFFSET(表九!$I$7,COLUMN(内置数据!LP$2)-1,3)</f>
        <v>0</v>
      </c>
      <c r="FOC6" s="18">
        <f ca="1">OFFSET(表九!$I$7,COLUMN(内置数据!LQ$2)-1,3)</f>
        <v>0</v>
      </c>
      <c r="FOD6" s="18">
        <f ca="1">OFFSET(表九!$I$7,COLUMN(内置数据!LR$2)-1,3)</f>
        <v>0</v>
      </c>
      <c r="FOE6" s="18">
        <f ca="1">OFFSET(表九!$I$7,COLUMN(内置数据!LS$2)-1,3)</f>
        <v>0</v>
      </c>
      <c r="FOF6" s="18">
        <f ca="1">OFFSET(表九!$I$7,COLUMN(内置数据!LT$2)-1,3)</f>
        <v>0</v>
      </c>
      <c r="FOG6" s="18">
        <f ca="1">OFFSET(表九!$I$7,COLUMN(内置数据!LU$2)-1,3)</f>
        <v>0</v>
      </c>
      <c r="FOH6" s="18">
        <f ca="1">OFFSET(表九!$I$7,COLUMN(内置数据!LV$2)-1,3)</f>
        <v>0</v>
      </c>
      <c r="FOI6" s="18">
        <f ca="1">OFFSET(表九!$I$7,COLUMN(内置数据!LW$2)-1,3)</f>
        <v>0</v>
      </c>
      <c r="FOJ6" s="18">
        <f ca="1">OFFSET(表九!$I$7,COLUMN(内置数据!LX$2)-1,3)</f>
        <v>0</v>
      </c>
      <c r="FOK6" s="18">
        <f ca="1">OFFSET(表九!$I$7,COLUMN(内置数据!LY$2)-1,3)</f>
        <v>0</v>
      </c>
      <c r="FOL6" s="18">
        <f ca="1">OFFSET(表九!$I$7,COLUMN(内置数据!LZ$2)-1,3)</f>
        <v>0</v>
      </c>
      <c r="FOM6" s="18">
        <f ca="1">OFFSET(表九!$I$7,COLUMN(内置数据!MA$2)-1,3)</f>
        <v>0</v>
      </c>
      <c r="FON6" s="18">
        <f ca="1">OFFSET(表九!$I$7,COLUMN(内置数据!MB$2)-1,3)</f>
        <v>0</v>
      </c>
      <c r="FOO6" s="18">
        <f ca="1">OFFSET(表九!$I$7,COLUMN(内置数据!MC$2)-1,3)</f>
        <v>0</v>
      </c>
      <c r="FOP6" s="19"/>
      <c r="FOQ6" s="18">
        <f ca="1">OFFSET(表九!$I$7,COLUMN(内置数据!ME$2)-1,3)</f>
        <v>25976</v>
      </c>
      <c r="FOR6" s="18">
        <f ca="1">OFFSET(表九!$I$7,COLUMN(内置数据!MF$2)-1,3)</f>
        <v>36611</v>
      </c>
      <c r="FOS6" s="18">
        <f ca="1">OFFSET(表九!$I$7,COLUMN(内置数据!MG$2)-1,3)</f>
        <v>0</v>
      </c>
      <c r="FOT6" s="18">
        <f ca="1">OFFSET(表九!$I$7,COLUMN(内置数据!MH$2)-1,3)</f>
        <v>0</v>
      </c>
      <c r="FOU6" s="18">
        <f ca="1">OFFSET(表九!$I$7,COLUMN(内置数据!MI$2)-1,3)</f>
        <v>3611</v>
      </c>
      <c r="FOV6" s="18">
        <f ca="1">OFFSET(表九!$I$7,COLUMN(内置数据!MJ$2)-1,3)</f>
        <v>0</v>
      </c>
      <c r="FOW6" s="18">
        <f ca="1">OFFSET(表九!$I$7,COLUMN(内置数据!MK$2)-1,3)</f>
        <v>3611</v>
      </c>
      <c r="FOX6" s="18">
        <f ca="1">OFFSET(表九!$I$7,COLUMN(内置数据!ML$2)-1,3)</f>
        <v>0</v>
      </c>
      <c r="FOY6" s="18">
        <f ca="1">OFFSET(表九!$I$7,COLUMN(内置数据!MM$2)-1,3)</f>
        <v>33000</v>
      </c>
      <c r="FOZ6" s="18">
        <f ca="1">OFFSET(表九!$I$7,COLUMN(内置数据!MN$2)-1,3)</f>
        <v>33000</v>
      </c>
      <c r="FPA6" s="18">
        <f ca="1">OFFSET(表九!$I$7,COLUMN(内置数据!MO$2)-1,3)</f>
        <v>0</v>
      </c>
      <c r="FPB6" s="18">
        <f ca="1">OFFSET(表九!$I$7,COLUMN(内置数据!MP$2)-1,3)</f>
        <v>0</v>
      </c>
      <c r="FPC6" s="18">
        <f ca="1">OFFSET(表九!$I$7,COLUMN(内置数据!MQ$2)-1,3)</f>
        <v>0</v>
      </c>
      <c r="FPD6" s="18">
        <f ca="1">OFFSET(表九!$I$7,COLUMN(内置数据!MR$2)-1,3)</f>
        <v>0</v>
      </c>
      <c r="FPE6" s="18">
        <f ca="1">OFFSET(表九!$I$7,COLUMN(内置数据!MS$2)-1,3)</f>
        <v>0</v>
      </c>
      <c r="FPF6" s="19"/>
      <c r="FPG6" s="19"/>
      <c r="FPH6" s="19"/>
      <c r="FPI6" s="19"/>
      <c r="FPJ6" s="19"/>
      <c r="FPK6" s="19"/>
      <c r="FPL6" s="19"/>
      <c r="FPM6" s="19"/>
      <c r="FPN6" s="19"/>
      <c r="FPO6" s="19"/>
      <c r="FPP6" s="18">
        <f ca="1">OFFSET(表九!$I$7,COLUMN(内置数据!ND$2)-1,3)</f>
        <v>869</v>
      </c>
      <c r="FPQ6" s="18">
        <f ca="1">OFFSET(表九!$I$7,COLUMN(内置数据!NE$2)-1,3)</f>
        <v>869</v>
      </c>
      <c r="FPR6" s="19"/>
      <c r="FPS6" s="19"/>
      <c r="FPT6" s="18">
        <f ca="1">OFFSET(表九!$I$7,COLUMN(内置数据!NH$2)-1,3)</f>
        <v>63456</v>
      </c>
      <c r="FPU6" s="19"/>
      <c r="FPV6" s="18">
        <f ca="1">OFFSET('表九（录入表）'!$C$6,COLUMN(内置数据!A$2),3)</f>
        <v>6600</v>
      </c>
      <c r="FPW6" s="18">
        <f ca="1">OFFSET('表九（录入表）'!$C$6,COLUMN(内置数据!B$2),3)</f>
        <v>0</v>
      </c>
      <c r="FPX6" s="18">
        <f ca="1">OFFSET('表九（录入表）'!$C$6,COLUMN(内置数据!C$2),3)</f>
        <v>0</v>
      </c>
      <c r="FPY6" s="18">
        <f ca="1">OFFSET('表九（录入表）'!$C$6,COLUMN(内置数据!D$2),3)</f>
        <v>0</v>
      </c>
      <c r="FPZ6" s="18">
        <f ca="1">OFFSET('表九（录入表）'!$C$6,COLUMN(内置数据!E$2),3)</f>
        <v>938</v>
      </c>
      <c r="FQA6" s="18">
        <f ca="1">OFFSET('表九（录入表）'!$C$6,COLUMN(内置数据!F$2),3)</f>
        <v>504</v>
      </c>
      <c r="FQB6" s="18">
        <f ca="1">OFFSET('表九（录入表）'!$C$6,COLUMN(内置数据!G$2),3)</f>
        <v>49363</v>
      </c>
      <c r="FQC6" s="18">
        <f ca="1">OFFSET('表九（录入表）'!$C$6,COLUMN(内置数据!H$2),3)</f>
        <v>117</v>
      </c>
      <c r="FQD6" s="18">
        <f ca="1">OFFSET('表九（录入表）'!$C$6,COLUMN(内置数据!I$2),3)</f>
        <v>0</v>
      </c>
      <c r="FQE6" s="18">
        <f ca="1">OFFSET('表九（录入表）'!$C$6,COLUMN(内置数据!J$2),3)</f>
        <v>0</v>
      </c>
      <c r="FQF6" s="18">
        <f ca="1">OFFSET('表九（录入表）'!$C$6,COLUMN(内置数据!K$2),3)</f>
        <v>78.01</v>
      </c>
      <c r="FQG6" s="18">
        <f ca="1">OFFSET('表九（录入表）'!$C$6,COLUMN(内置数据!L$2),3)</f>
        <v>0</v>
      </c>
      <c r="FQH6" s="18">
        <f ca="1">OFFSET('表九（录入表）'!$C$6,COLUMN(内置数据!M$2),3)</f>
        <v>0</v>
      </c>
      <c r="FQI6" s="18">
        <f ca="1">OFFSET('表九（录入表）'!$C$6,COLUMN(内置数据!N$2),3)</f>
        <v>0</v>
      </c>
      <c r="FQJ6" s="18">
        <f ca="1">OFFSET('表九（录入表）'!$C$6,COLUMN(内置数据!O$2),3)</f>
        <v>0</v>
      </c>
      <c r="FQK6" s="18">
        <f ca="1">OFFSET('表九（录入表）'!$C$6,COLUMN(内置数据!P$2),3)</f>
        <v>0</v>
      </c>
      <c r="FQL6" s="18">
        <f ca="1">OFFSET('表九（录入表）'!$C$6,COLUMN(内置数据!Q$2),3)</f>
        <v>0</v>
      </c>
      <c r="FQM6" s="18">
        <f ca="1">OFFSET('表九（录入表）'!$C$6,COLUMN(内置数据!R$2),3)</f>
        <v>0</v>
      </c>
      <c r="FQN6" s="18">
        <f ca="1">OFFSET('表九（录入表）'!$C$6,COLUMN(内置数据!S$2),3)</f>
        <v>5000</v>
      </c>
      <c r="FQO6" s="18">
        <f ca="1">OFFSET('表九（录入表）'!$C$6,COLUMN(内置数据!T$2),3)</f>
        <v>0</v>
      </c>
      <c r="FQP6" s="18">
        <f ca="1">OFFSET('表九（录入表）'!$C$6,COLUMN(内置数据!U$2),3)</f>
        <v>0</v>
      </c>
      <c r="FQQ6" s="18">
        <f ca="1">OFFSET('表九（录入表）'!$C$6,COLUMN(内置数据!V$2),3)</f>
        <v>0</v>
      </c>
      <c r="FQR6" s="18">
        <f ca="1">OFFSET('表九（录入表）'!$C$6,COLUMN(内置数据!W$2),3)</f>
        <v>0</v>
      </c>
      <c r="FQS6" s="18">
        <f ca="1">OFFSET('表九（录入表）'!$C$6,COLUMN(内置数据!X$2),3)</f>
        <v>0</v>
      </c>
      <c r="FQT6" s="18">
        <f ca="1">OFFSET('表九（录入表）'!$C$6,COLUMN(内置数据!Y$2),3)</f>
        <v>0</v>
      </c>
      <c r="FQU6" s="18">
        <f ca="1">OFFSET('表九（录入表）'!$C$6,COLUMN(内置数据!Z$2),3)</f>
        <v>0</v>
      </c>
      <c r="FQV6" s="18">
        <f ca="1">OFFSET('表九（录入表）'!$C$6,COLUMN(内置数据!AA$2),3)</f>
        <v>0</v>
      </c>
      <c r="FQW6" s="18">
        <f ca="1">OFFSET('表九（录入表）'!$C$6,COLUMN(内置数据!AB$2),3)</f>
        <v>0</v>
      </c>
      <c r="FQX6" s="18">
        <f ca="1">OFFSET('表九（录入表）'!$C$6,COLUMN(内置数据!AC$2),3)</f>
        <v>0</v>
      </c>
      <c r="FQY6" s="18">
        <f ca="1">OFFSET('表九（录入表）'!$C$6,COLUMN(内置数据!AD$2),3)</f>
        <v>0</v>
      </c>
      <c r="FQZ6" s="18">
        <f ca="1">OFFSET('表九（录入表）'!$C$6,COLUMN(内置数据!AE$2),3)</f>
        <v>0</v>
      </c>
      <c r="FRA6" s="18">
        <f ca="1">OFFSET('表九（录入表）'!$C$6,COLUMN(内置数据!AF$2),3)</f>
        <v>0</v>
      </c>
      <c r="FRB6" s="18">
        <f ca="1">OFFSET('表九（录入表）'!$C$6,COLUMN(内置数据!AG$2),3)</f>
        <v>0</v>
      </c>
      <c r="FRC6" s="18">
        <f ca="1">OFFSET('表九（录入表）'!$C$6,COLUMN(内置数据!AH$2),3)</f>
        <v>0</v>
      </c>
      <c r="FRD6" s="18">
        <f ca="1">OFFSET('表九（录入表）'!$C$6,COLUMN(内置数据!AI$2),3)</f>
        <v>0</v>
      </c>
      <c r="FRE6" s="18">
        <f ca="1">OFFSET('表九（录入表）'!$C$6,COLUMN(内置数据!AJ$2),3)</f>
        <v>0</v>
      </c>
      <c r="FRF6" s="18">
        <f ca="1">OFFSET('表九（录入表）'!$C$6,COLUMN(内置数据!AK$2),3)</f>
        <v>0</v>
      </c>
      <c r="FRG6" s="18">
        <f ca="1">OFFSET('表九（录入表）'!$C$6,COLUMN(内置数据!AL$2),3)</f>
        <v>0</v>
      </c>
      <c r="FRH6" s="18">
        <f ca="1">OFFSET('表九（录入表）'!$C$6,COLUMN(内置数据!AM$2),3)</f>
        <v>0</v>
      </c>
      <c r="FRI6" s="18">
        <f ca="1">OFFSET('表九（录入表）'!$C$6,COLUMN(内置数据!AN$2),3)</f>
        <v>0</v>
      </c>
      <c r="FRJ6" s="18">
        <f ca="1">OFFSET('表九（录入表）'!$C$6,COLUMN(内置数据!AO$2),3)</f>
        <v>0</v>
      </c>
      <c r="FRK6" s="18">
        <f ca="1">OFFSET('表九（录入表）'!$C$6,COLUMN(内置数据!AP$2),3)</f>
        <v>0</v>
      </c>
      <c r="FRL6" s="18">
        <f ca="1">OFFSET('表九（录入表）'!$C$6,COLUMN(内置数据!AQ$2),3)</f>
        <v>856</v>
      </c>
      <c r="FRM6" s="18">
        <f ca="1">OFFSET('表九（录入表）'!$C$6,COLUMN(内置数据!AR$2),3)</f>
        <v>0</v>
      </c>
      <c r="FRN6" s="18">
        <f ca="1">OFFSET('表九（录入表）'!$C$6,COLUMN(内置数据!AS$2),3)</f>
        <v>0</v>
      </c>
      <c r="FRO6" s="18">
        <f ca="1">OFFSET('表九（录入表）'!$C$6,COLUMN(内置数据!AT$2),3)</f>
        <v>0</v>
      </c>
      <c r="FRP6" s="18">
        <f ca="1">OFFSET('表九（录入表）'!$C$6,COLUMN(内置数据!AU$2),3)</f>
        <v>0</v>
      </c>
      <c r="FRQ6" s="18">
        <f ca="1">OFFSET('表九（录入表）'!$C$6,COLUMN(内置数据!AV$2),3)</f>
        <v>0</v>
      </c>
      <c r="FRR6" s="18">
        <f ca="1">OFFSET('表九（录入表）'!$C$6,COLUMN(内置数据!AW$2),3)</f>
        <v>0</v>
      </c>
      <c r="FRS6" s="18">
        <f ca="1">OFFSET('表九（录入表）'!$C$6,COLUMN(内置数据!AX$2),3)</f>
        <v>0</v>
      </c>
      <c r="FRT6" s="18">
        <f ca="1">OFFSET('表九（录入表）'!$C$6,COLUMN(内置数据!AY$2),3)</f>
        <v>0</v>
      </c>
      <c r="FRU6" s="18">
        <f ca="1">OFFSET('表九（录入表）'!$C$6,COLUMN(内置数据!AZ$2),3)</f>
        <v>0</v>
      </c>
      <c r="FRV6" s="18">
        <f ca="1">OFFSET('表九（录入表）'!$C$6,COLUMN(内置数据!BA$2),3)</f>
        <v>0</v>
      </c>
      <c r="FRW6" s="18">
        <f ca="1">OFFSET('表九（录入表）'!$C$6,COLUMN(内置数据!BB$2),3)</f>
        <v>0</v>
      </c>
      <c r="FRX6" s="18">
        <f ca="1">OFFSET('表九（录入表）'!$C$6,COLUMN(内置数据!BC$2),3)</f>
        <v>0</v>
      </c>
      <c r="FRY6" s="18">
        <f ca="1">OFFSET('表九（录入表）'!$C$6,COLUMN(内置数据!BD$2),3)</f>
        <v>0</v>
      </c>
      <c r="FRZ6" s="18">
        <f ca="1">OFFSET('表九（录入表）'!$C$6,COLUMN(内置数据!BE$2),3)</f>
        <v>0</v>
      </c>
      <c r="FSA6" s="18">
        <f ca="1">OFFSET('表九（录入表）'!$C$6,COLUMN(内置数据!BF$2),3)</f>
        <v>0</v>
      </c>
      <c r="FSB6" s="18">
        <f ca="1">OFFSET('表九（录入表）'!$C$6,COLUMN(内置数据!BG$2),3)</f>
        <v>0</v>
      </c>
      <c r="FSC6" s="18">
        <f ca="1">OFFSET('表九（录入表）'!$C$6,COLUMN(内置数据!BH$2),3)</f>
        <v>0</v>
      </c>
      <c r="FSD6" s="18">
        <f ca="1">OFFSET('表九（录入表）'!$C$6,COLUMN(内置数据!BI$2),3)</f>
        <v>0</v>
      </c>
      <c r="FSE6" s="18">
        <f ca="1">OFFSET('表九（录入表）'!$C$6,COLUMN(内置数据!BJ$2),3)</f>
        <v>0</v>
      </c>
      <c r="FSF6" s="18">
        <f ca="1">OFFSET('表九（录入表）'!$C$6,COLUMN(内置数据!BK$2),3)</f>
        <v>0</v>
      </c>
      <c r="FSG6" s="18">
        <f ca="1">OFFSET('表九（录入表）'!$C$6,COLUMN(内置数据!BL$2),3)</f>
        <v>0</v>
      </c>
      <c r="FSH6" s="18">
        <f ca="1">OFFSET('表九（录入表）'!$C$6,COLUMN(内置数据!BM$2),3)</f>
        <v>0</v>
      </c>
      <c r="FSI6" s="18">
        <f ca="1">OFFSET('表九（录入表）'!$C$6,COLUMN(内置数据!BN$2),3)</f>
        <v>0</v>
      </c>
      <c r="FSJ6" s="18">
        <f ca="1">OFFSET('表九（录入表）'!$C$6,COLUMN(内置数据!BO$2),3)</f>
        <v>0</v>
      </c>
      <c r="FSK6" s="18">
        <f ca="1">OFFSET('表九（录入表）'!$C$6,COLUMN(内置数据!BP$2),3)</f>
        <v>0</v>
      </c>
      <c r="FSL6" s="18">
        <f ca="1">OFFSET('表九（录入表）'!$C$6,COLUMN(内置数据!BQ$2),3)</f>
        <v>0</v>
      </c>
      <c r="FSM6" s="18">
        <f ca="1">OFFSET('表九（录入表）'!$C$6,COLUMN(内置数据!BR$2),3)</f>
        <v>0</v>
      </c>
      <c r="FSN6" s="18">
        <f ca="1">OFFSET('表九（录入表）'!$C$6,COLUMN(内置数据!BS$2),3)</f>
        <v>0</v>
      </c>
      <c r="FSO6" s="18">
        <f ca="1">OFFSET('表九（录入表）'!$C$6,COLUMN(内置数据!BT$2),3)</f>
        <v>0</v>
      </c>
      <c r="FSP6" s="18">
        <f ca="1">OFFSET('表九（录入表）'!$C$6,COLUMN(内置数据!BU$2),3)</f>
        <v>0</v>
      </c>
      <c r="FSQ6" s="18">
        <f ca="1">OFFSET('表九（录入表）'!$C$6,COLUMN(内置数据!BV$2),3)</f>
        <v>0</v>
      </c>
      <c r="FSR6" s="18">
        <f ca="1">OFFSET('表九（录入表）'!$C$6,COLUMN(内置数据!BW$2),3)</f>
        <v>0</v>
      </c>
      <c r="FSS6" s="18">
        <f ca="1">OFFSET('表九（录入表）'!$C$6,COLUMN(内置数据!BX$2),3)</f>
        <v>0</v>
      </c>
      <c r="FST6" s="18">
        <f ca="1">OFFSET('表九（录入表）'!$C$6,COLUMN(内置数据!BY$2),3)</f>
        <v>0</v>
      </c>
      <c r="FSU6" s="18">
        <f ca="1">OFFSET('表九（录入表）'!$C$6,COLUMN(内置数据!BZ$2),3)</f>
        <v>0</v>
      </c>
      <c r="FSV6" s="18">
        <f ca="1">OFFSET('表九（录入表）'!$C$6,COLUMN(内置数据!CA$2),3)</f>
        <v>1</v>
      </c>
      <c r="FSW6" s="18">
        <f ca="1">OFFSET('表九（录入表）'!$C$6,COLUMN(内置数据!CB$2),3)</f>
        <v>0</v>
      </c>
      <c r="FSX6" s="18">
        <f ca="1">OFFSET('表九（录入表）'!$C$6,COLUMN(内置数据!CC$2),3)</f>
        <v>0</v>
      </c>
      <c r="FSY6" s="18">
        <f ca="1">OFFSET('表九（录入表）'!$C$6,COLUMN(内置数据!CD$2),3)</f>
        <v>0</v>
      </c>
      <c r="FSZ6" s="18">
        <f ca="1">OFFSET('表九（录入表）'!$C$6,COLUMN(内置数据!CE$2),3)</f>
        <v>0</v>
      </c>
      <c r="FTA6" s="18">
        <f ca="1">OFFSET('表九（录入表）'!$C$6,COLUMN(内置数据!CF$2),3)</f>
        <v>0</v>
      </c>
      <c r="FTB6" s="18">
        <f ca="1">OFFSET('表九（录入表）'!$C$6,COLUMN(内置数据!CG$2),3)</f>
        <v>0</v>
      </c>
      <c r="FTC6" s="18">
        <f ca="1">OFFSET('表九（录入表）'!$C$6,COLUMN(内置数据!CH$2),3)</f>
        <v>0</v>
      </c>
      <c r="FTD6" s="18">
        <f ca="1">OFFSET('表九（录入表）'!$C$6,COLUMN(内置数据!CI$2),3)</f>
        <v>0</v>
      </c>
      <c r="FTE6" s="18">
        <f ca="1">OFFSET('表九（录入表）'!$C$6,COLUMN(内置数据!CJ$2),3)</f>
        <v>0</v>
      </c>
      <c r="FTF6" s="18">
        <f ca="1">OFFSET('表九（录入表）'!$C$6,COLUMN(内置数据!CK$2),3)</f>
        <v>0</v>
      </c>
      <c r="FTG6" s="18">
        <f ca="1">OFFSET('表九（录入表）'!$C$6,COLUMN(内置数据!CL$2),3)</f>
        <v>0</v>
      </c>
      <c r="FTH6" s="18">
        <f ca="1">OFFSET('表九（录入表）'!$C$6,COLUMN(内置数据!CM$2),3)</f>
        <v>0</v>
      </c>
      <c r="FTI6" s="18">
        <f ca="1">OFFSET('表九（录入表）'!$C$6,COLUMN(内置数据!CN$2),3)</f>
        <v>0</v>
      </c>
      <c r="FTJ6" s="18">
        <f ca="1">OFFSET('表九（录入表）'!$C$6,COLUMN(内置数据!CO$2),3)</f>
        <v>0</v>
      </c>
      <c r="FTK6" s="18">
        <f ca="1">OFFSET('表九（录入表）'!$C$6,COLUMN(内置数据!CP$2),3)</f>
        <v>0</v>
      </c>
      <c r="FTL6" s="18">
        <f ca="1">OFFSET('表九（录入表）'!$C$6,COLUMN(内置数据!CQ$2),3)</f>
        <v>0</v>
      </c>
      <c r="FTM6" s="18">
        <f ca="1">OFFSET('表九（录入表）'!$C$6,COLUMN(内置数据!CR$2),3)</f>
        <v>0</v>
      </c>
      <c r="FTN6" s="18">
        <f ca="1">OFFSET('表九（录入表）'!$C$6,COLUMN(内置数据!CS$2),3)</f>
        <v>0</v>
      </c>
      <c r="FTO6" s="18">
        <f ca="1">OFFSET('表九（录入表）'!$C$6,COLUMN(内置数据!CT$2),3)</f>
        <v>0</v>
      </c>
      <c r="FTP6" s="18">
        <f ca="1">OFFSET('表九（录入表）'!$C$6,COLUMN(内置数据!CU$2),3)</f>
        <v>0</v>
      </c>
      <c r="FTQ6" s="18">
        <f ca="1">OFFSET('表九（录入表）'!$C$6,COLUMN(内置数据!CV$2),3)</f>
        <v>0</v>
      </c>
      <c r="FTR6" s="18">
        <f ca="1">OFFSET('表九（录入表）'!$C$6,COLUMN(内置数据!CW$2),3)</f>
        <v>0</v>
      </c>
      <c r="FTS6" s="18">
        <f ca="1">OFFSET('表九（录入表）'!$C$6,COLUMN(内置数据!CX$2),3)</f>
        <v>0</v>
      </c>
      <c r="FTT6" s="18">
        <f ca="1">OFFSET('表九（录入表）'!$C$6,COLUMN(内置数据!CY$2),3)</f>
        <v>0</v>
      </c>
      <c r="FTU6" s="18">
        <f ca="1">OFFSET('表九（录入表）'!$C$6,COLUMN(内置数据!CZ$2),3)</f>
        <v>0</v>
      </c>
      <c r="FTV6" s="18">
        <f ca="1">OFFSET('表九（录入表）'!$C$6,COLUMN(内置数据!DA$2),3)</f>
        <v>0</v>
      </c>
      <c r="FTW6" s="18">
        <f ca="1">OFFSET('表九（录入表）'!$C$6,COLUMN(内置数据!DB$2),3)</f>
        <v>0</v>
      </c>
      <c r="FTX6" s="18">
        <f ca="1">OFFSET('表九（录入表）'!$C$6,COLUMN(内置数据!DC$2),3)</f>
        <v>0</v>
      </c>
      <c r="FTY6" s="18">
        <f ca="1">OFFSET('表九（录入表）'!$C$6,COLUMN(内置数据!DD$2),3)</f>
        <v>0</v>
      </c>
      <c r="FTZ6" s="18">
        <f ca="1">OFFSET('表九（录入表）'!$C$6,COLUMN(内置数据!DE$2),3)</f>
        <v>0</v>
      </c>
      <c r="FUA6" s="18">
        <f ca="1">OFFSET('表九（录入表）'!$C$6,COLUMN(内置数据!DF$2),3)</f>
        <v>0</v>
      </c>
      <c r="FUB6" s="18">
        <f ca="1">OFFSET('表九（录入表）'!$C$6,COLUMN(内置数据!DG$2),3)</f>
        <v>0</v>
      </c>
      <c r="FUC6" s="18">
        <f ca="1">OFFSET('表九（录入表）'!$C$6,COLUMN(内置数据!DH$2),3)</f>
        <v>0</v>
      </c>
      <c r="FUD6" s="18">
        <f ca="1">OFFSET('表九（录入表）'!$C$6,COLUMN(内置数据!DI$2),3)</f>
        <v>0</v>
      </c>
      <c r="FUE6" s="18">
        <f ca="1">OFFSET('表九（录入表）'!$C$6,COLUMN(内置数据!DJ$2),3)</f>
        <v>0</v>
      </c>
      <c r="FUF6" s="18">
        <f ca="1">OFFSET('表九（录入表）'!$C$6,COLUMN(内置数据!DK$2),3)</f>
        <v>2400</v>
      </c>
      <c r="FUG6" s="18">
        <f ca="1">OFFSET('表九（录入表）'!$C$6,COLUMN(内置数据!DL$2),3)</f>
        <v>600</v>
      </c>
      <c r="FUH6" s="18">
        <f ca="1">OFFSET('表九（录入表）'!$C$6,COLUMN(内置数据!DM$2),3)</f>
        <v>0</v>
      </c>
      <c r="FUI6" s="18">
        <f ca="1">OFFSET('表九（录入表）'!$C$6,COLUMN(内置数据!DN$2),3)</f>
        <v>0</v>
      </c>
      <c r="FUJ6" s="18">
        <f ca="1">OFFSET('表九（录入表）'!$C$6,COLUMN(内置数据!DO$2),3)</f>
        <v>200</v>
      </c>
      <c r="FUK6" s="18">
        <f ca="1">OFFSET('表九（录入表）'!$C$6,COLUMN(内置数据!DP$2),3)</f>
        <v>0</v>
      </c>
      <c r="FUL6" s="18">
        <f ca="1">OFFSET('表九（录入表）'!$C$6,COLUMN(内置数据!DQ$2),3)</f>
        <v>0</v>
      </c>
      <c r="FUM6" s="18">
        <f ca="1">OFFSET('表九（录入表）'!$C$6,COLUMN(内置数据!DR$2),3)</f>
        <v>0</v>
      </c>
      <c r="FUN6" s="18">
        <f ca="1">OFFSET('表九（录入表）'!$C$6,COLUMN(内置数据!DS$2),3)</f>
        <v>0</v>
      </c>
      <c r="FUO6" s="18">
        <f ca="1">OFFSET('表九（录入表）'!$C$6,COLUMN(内置数据!DT$2),3)</f>
        <v>0</v>
      </c>
      <c r="FUP6" s="18">
        <f ca="1">OFFSET('表九（录入表）'!$C$6,COLUMN(内置数据!DU$2),3)</f>
        <v>0</v>
      </c>
      <c r="FUQ6" s="18">
        <f ca="1">OFFSET('表九（录入表）'!$C$6,COLUMN(内置数据!DV$2),3)</f>
        <v>0</v>
      </c>
      <c r="FUR6" s="18">
        <f ca="1">OFFSET('表九（录入表）'!$C$6,COLUMN(内置数据!DW$2),3)</f>
        <v>0</v>
      </c>
      <c r="FUS6" s="18">
        <f ca="1">OFFSET('表九（录入表）'!$C$6,COLUMN(内置数据!DX$2),3)</f>
        <v>0</v>
      </c>
      <c r="FUT6" s="18">
        <f ca="1">OFFSET('表九（录入表）'!$C$6,COLUMN(内置数据!DY$2),3)</f>
        <v>0</v>
      </c>
      <c r="FUU6" s="18">
        <f ca="1">OFFSET('表九（录入表）'!$C$6,COLUMN(内置数据!DZ$2),3)</f>
        <v>892</v>
      </c>
      <c r="FUV6" s="18">
        <f ca="1">OFFSET('表九（录入表）'!$C$6,COLUMN(内置数据!EA$2),3)</f>
        <v>0</v>
      </c>
      <c r="FUW6" s="18">
        <f ca="1">OFFSET('表九（录入表）'!$C$6,COLUMN(内置数据!EB$2),3)</f>
        <v>0</v>
      </c>
      <c r="FUX6" s="18">
        <f ca="1">OFFSET('表九（录入表）'!$C$6,COLUMN(内置数据!EC$2),3)</f>
        <v>0</v>
      </c>
      <c r="FUY6" s="18">
        <f ca="1">OFFSET('表九（录入表）'!$C$6,COLUMN(内置数据!ED$2),3)</f>
        <v>0</v>
      </c>
      <c r="FUZ6" s="18">
        <f ca="1">OFFSET('表九（录入表）'!$C$6,COLUMN(内置数据!EE$2),3)</f>
        <v>0</v>
      </c>
      <c r="FVA6" s="18">
        <f ca="1">OFFSET('表九（录入表）'!$C$6,COLUMN(内置数据!EF$2),3)</f>
        <v>0</v>
      </c>
      <c r="FVB6" s="18">
        <f ca="1">OFFSET('表九（录入表）'!$C$6,COLUMN(内置数据!EG$2),3)</f>
        <v>0</v>
      </c>
      <c r="FVC6" s="18">
        <f ca="1">OFFSET('表九（录入表）'!$C$6,COLUMN(内置数据!EH$2),3)</f>
        <v>0</v>
      </c>
      <c r="FVD6" s="18">
        <f ca="1">OFFSET('表九（录入表）'!$C$6,COLUMN(内置数据!EI$2),3)</f>
        <v>0</v>
      </c>
      <c r="FVE6" s="18">
        <f ca="1">OFFSET('表九（录入表）'!$C$6,COLUMN(内置数据!EJ$2),3)</f>
        <v>0</v>
      </c>
      <c r="FVF6" s="18">
        <f ca="1">OFFSET('表九（录入表）'!$C$6,COLUMN(内置数据!EK$2),3)</f>
        <v>0</v>
      </c>
      <c r="FVG6" s="18">
        <f ca="1">OFFSET('表九（录入表）'!$C$6,COLUMN(内置数据!EL$2),3)</f>
        <v>0</v>
      </c>
      <c r="FVH6" s="18">
        <f ca="1">OFFSET('表九（录入表）'!$C$6,COLUMN(内置数据!EM$2),3)</f>
        <v>0</v>
      </c>
      <c r="FVI6" s="18">
        <f ca="1">OFFSET('表九（录入表）'!$C$6,COLUMN(内置数据!EN$2),3)</f>
        <v>0</v>
      </c>
      <c r="FVJ6" s="18">
        <f ca="1">OFFSET('表九（录入表）'!$C$6,COLUMN(内置数据!EO$2),3)</f>
        <v>0</v>
      </c>
      <c r="FVK6" s="18">
        <f ca="1">OFFSET('表九（录入表）'!$C$6,COLUMN(内置数据!EP$2),3)</f>
        <v>0</v>
      </c>
      <c r="FVL6" s="18">
        <f ca="1">OFFSET('表九（录入表）'!$C$6,COLUMN(内置数据!EQ$2),3)</f>
        <v>0</v>
      </c>
      <c r="FVM6" s="18">
        <f ca="1">OFFSET('表九（录入表）'!$C$6,COLUMN(内置数据!ER$2),3)</f>
        <v>0</v>
      </c>
      <c r="FVN6" s="18">
        <f ca="1">OFFSET('表九（录入表）'!$C$6,COLUMN(内置数据!ES$2),3)</f>
        <v>0</v>
      </c>
      <c r="FVO6" s="18">
        <f ca="1">OFFSET('表九（录入表）'!$C$6,COLUMN(内置数据!ET$2),3)</f>
        <v>0</v>
      </c>
      <c r="FVP6" s="18">
        <f ca="1">OFFSET('表九（录入表）'!$C$6,COLUMN(内置数据!EU$2),3)</f>
        <v>0</v>
      </c>
      <c r="FVQ6" s="18">
        <f ca="1">OFFSET('表九（录入表）'!$C$6,COLUMN(内置数据!EV$2),3)</f>
        <v>0</v>
      </c>
      <c r="FVR6" s="18">
        <f ca="1">OFFSET('表九（录入表）'!$C$6,COLUMN(内置数据!EW$2),3)</f>
        <v>0</v>
      </c>
      <c r="FVS6" s="18">
        <f ca="1">OFFSET('表九（录入表）'!$C$6,COLUMN(内置数据!EX$2),3)</f>
        <v>0</v>
      </c>
      <c r="FVT6" s="18">
        <f ca="1">OFFSET('表九（录入表）'!$C$6,COLUMN(内置数据!EY$2),3)</f>
        <v>0</v>
      </c>
      <c r="FVU6" s="18">
        <f ca="1">OFFSET('表九（录入表）'!$C$6,COLUMN(内置数据!EZ$2),3)</f>
        <v>0</v>
      </c>
      <c r="FVV6" s="18">
        <f ca="1">OFFSET('表九（录入表）'!$C$6,COLUMN(内置数据!FA$2),3)</f>
        <v>0</v>
      </c>
      <c r="FVW6" s="18">
        <f ca="1">OFFSET('表九（录入表）'!$C$6,COLUMN(内置数据!FB$2),3)</f>
        <v>0</v>
      </c>
      <c r="FVX6" s="18">
        <f ca="1">OFFSET('表九（录入表）'!$C$6,COLUMN(内置数据!FC$2),3)</f>
        <v>0</v>
      </c>
      <c r="FVY6" s="18">
        <f ca="1">OFFSET('表九（录入表）'!$C$6,COLUMN(内置数据!FD$2),3)</f>
        <v>0</v>
      </c>
      <c r="FVZ6" s="18">
        <f ca="1">OFFSET('表九（录入表）'!$C$6,COLUMN(内置数据!FE$2),3)</f>
        <v>0</v>
      </c>
      <c r="FWA6" s="18">
        <f ca="1">OFFSET('表九（录入表）'!$C$6,COLUMN(内置数据!FF$2),3)</f>
        <v>0</v>
      </c>
      <c r="FWB6" s="18">
        <f ca="1">OFFSET('表九（录入表）'!$C$6,COLUMN(内置数据!FG$2),3)</f>
        <v>0</v>
      </c>
      <c r="FWC6" s="18">
        <f ca="1">OFFSET('表九（录入表）'!$C$6,COLUMN(内置数据!FH$2),3)</f>
        <v>0</v>
      </c>
      <c r="FWD6" s="18">
        <f ca="1">OFFSET('表九（录入表）'!$C$6,COLUMN(内置数据!FI$2),3)</f>
        <v>0</v>
      </c>
      <c r="FWE6" s="18">
        <f ca="1">OFFSET('表九（录入表）'!$C$6,COLUMN(内置数据!FJ$2),3)</f>
        <v>0</v>
      </c>
      <c r="FWF6" s="18">
        <f ca="1">OFFSET('表九（录入表）'!$C$6,COLUMN(内置数据!FK$2),3)</f>
        <v>0</v>
      </c>
      <c r="FWG6" s="18">
        <f ca="1">OFFSET('表九（录入表）'!$C$6,COLUMN(内置数据!FL$2),3)</f>
        <v>0</v>
      </c>
      <c r="FWH6" s="18">
        <f ca="1">OFFSET('表九（录入表）'!$C$6,COLUMN(内置数据!FM$2),3)</f>
        <v>0</v>
      </c>
      <c r="FWI6" s="18">
        <f ca="1">OFFSET('表九（录入表）'!$C$6,COLUMN(内置数据!FN$2),3)</f>
        <v>0</v>
      </c>
      <c r="FWJ6" s="18">
        <f ca="1">OFFSET('表九（录入表）'!$C$6,COLUMN(内置数据!FO$2),3)</f>
        <v>0</v>
      </c>
      <c r="FWK6" s="18">
        <f ca="1">OFFSET('表九（录入表）'!$C$6,COLUMN(内置数据!FP$2),3)</f>
        <v>0</v>
      </c>
      <c r="FWL6" s="18">
        <f ca="1">OFFSET('表九（录入表）'!$C$6,COLUMN(内置数据!FQ$2),3)</f>
        <v>0</v>
      </c>
      <c r="FWM6" s="18">
        <f ca="1">OFFSET('表九（录入表）'!$C$6,COLUMN(内置数据!FR$2),3)</f>
        <v>0</v>
      </c>
      <c r="FWN6" s="18">
        <f ca="1">OFFSET('表九（录入表）'!$C$6,COLUMN(内置数据!FS$2),3)</f>
        <v>0</v>
      </c>
      <c r="FWO6" s="18">
        <f ca="1">OFFSET('表九（录入表）'!$C$6,COLUMN(内置数据!FT$2),3)</f>
        <v>0</v>
      </c>
      <c r="FWP6" s="18">
        <f ca="1">OFFSET('表九（录入表）'!$C$6,COLUMN(内置数据!FU$2),3)</f>
        <v>0</v>
      </c>
      <c r="FWQ6" s="18">
        <f ca="1">OFFSET('表九（录入表）'!$C$6,COLUMN(内置数据!FV$2),3)</f>
        <v>0</v>
      </c>
      <c r="FWR6" s="18">
        <f ca="1">OFFSET('表九（录入表）'!$C$6,COLUMN(内置数据!FW$2),3)</f>
        <v>0</v>
      </c>
      <c r="FWS6" s="18">
        <f ca="1">OFFSET('表九（录入表）'!$C$6,COLUMN(内置数据!FX$2),3)</f>
        <v>0</v>
      </c>
      <c r="FWT6" s="18">
        <f ca="1">OFFSET('表九（录入表）'!$C$6,COLUMN(内置数据!FY$2),3)</f>
        <v>0</v>
      </c>
      <c r="FWU6" s="18">
        <f ca="1">OFFSET('表九（录入表）'!$C$6,COLUMN(内置数据!FZ$2),3)</f>
        <v>0</v>
      </c>
      <c r="FWV6" s="18">
        <f ca="1">OFFSET('表九（录入表）'!$C$6,COLUMN(内置数据!GA$2),3)</f>
        <v>0</v>
      </c>
      <c r="FWW6" s="18">
        <f ca="1">OFFSET('表九（录入表）'!$C$6,COLUMN(内置数据!GB$2),3)</f>
        <v>192</v>
      </c>
      <c r="FWX6" s="18">
        <f ca="1">OFFSET('表九（录入表）'!$C$6,COLUMN(内置数据!GC$2),3)</f>
        <v>497</v>
      </c>
      <c r="FWY6" s="18">
        <f ca="1">OFFSET('表九（录入表）'!$C$6,COLUMN(内置数据!GD$2),3)</f>
        <v>0</v>
      </c>
      <c r="FWZ6" s="18">
        <f ca="1">OFFSET('表九（录入表）'!$C$6,COLUMN(内置数据!GE$2),3)</f>
        <v>0</v>
      </c>
      <c r="FXA6" s="18">
        <f ca="1">OFFSET('表九（录入表）'!$C$6,COLUMN(内置数据!GF$2),3)</f>
        <v>0</v>
      </c>
      <c r="FXB6" s="18">
        <f ca="1">OFFSET('表九（录入表）'!$C$6,COLUMN(内置数据!GG$2),3)</f>
        <v>0</v>
      </c>
      <c r="FXC6" s="18">
        <f ca="1">OFFSET('表九（录入表）'!$C$6,COLUMN(内置数据!GH$2),3)</f>
        <v>0</v>
      </c>
      <c r="FXD6" s="18">
        <f ca="1">OFFSET('表九（录入表）'!$C$6,COLUMN(内置数据!GI$2),3)</f>
        <v>0</v>
      </c>
      <c r="FXE6" s="18">
        <f ca="1">OFFSET('表九（录入表）'!$C$6,COLUMN(内置数据!GJ$2),3)</f>
        <v>0</v>
      </c>
      <c r="FXF6" s="18">
        <f ca="1">OFFSET('表九（录入表）'!$C$6,COLUMN(内置数据!GK$2),3)</f>
        <v>0</v>
      </c>
      <c r="FXG6" s="18">
        <f ca="1">OFFSET('表九（录入表）'!$C$6,COLUMN(内置数据!GL$2),3)</f>
        <v>0</v>
      </c>
      <c r="FXH6" s="18">
        <f ca="1">OFFSET('表九（录入表）'!$C$6,COLUMN(内置数据!GM$2),3)</f>
        <v>0</v>
      </c>
      <c r="FXI6" s="18">
        <f ca="1">OFFSET('表九（录入表）'!$C$6,COLUMN(内置数据!GN$2),3)</f>
        <v>0</v>
      </c>
      <c r="FXJ6" s="18">
        <f ca="1">OFFSET('表九（录入表）'!$C$6,COLUMN(内置数据!GO$2),3)</f>
        <v>0</v>
      </c>
      <c r="FXK6" s="18">
        <f ca="1">OFFSET('表九（录入表）'!$C$6,COLUMN(内置数据!GP$2),3)</f>
        <v>0</v>
      </c>
      <c r="FXL6" s="18">
        <f ca="1">OFFSET('表九（录入表）'!$C$6,COLUMN(内置数据!GQ$2),3)</f>
        <v>0</v>
      </c>
      <c r="FXM6" s="18">
        <f ca="1">OFFSET('表九（录入表）'!$C$6,COLUMN(内置数据!GR$2),3)</f>
        <v>0</v>
      </c>
      <c r="FXN6" s="18">
        <f ca="1">OFFSET('表九（录入表）'!$C$6,COLUMN(内置数据!GS$2),3)</f>
        <v>0</v>
      </c>
      <c r="FXO6" s="18">
        <f ca="1">OFFSET('表九（录入表）'!$C$6,COLUMN(内置数据!GT$2),3)</f>
        <v>0</v>
      </c>
      <c r="FXP6" s="18">
        <f ca="1">OFFSET('表九（录入表）'!$C$6,COLUMN(内置数据!GU$2),3)</f>
        <v>0</v>
      </c>
      <c r="FXQ6" s="18">
        <f ca="1">OFFSET('表九（录入表）'!$C$6,COLUMN(内置数据!GV$2),3)</f>
        <v>0</v>
      </c>
      <c r="FXR6" s="18">
        <f ca="1">OFFSET('表九（录入表）'!$C$6,COLUMN(内置数据!GW$2),3)</f>
        <v>0</v>
      </c>
      <c r="FXS6" s="18">
        <f ca="1">OFFSET('表九（录入表）'!$C$6,COLUMN(内置数据!GX$2),3)</f>
        <v>0</v>
      </c>
      <c r="FXT6" s="18">
        <f ca="1">OFFSET('表九（录入表）'!$C$6,COLUMN(内置数据!GY$2),3)</f>
        <v>0</v>
      </c>
      <c r="FXU6" s="18">
        <f ca="1">OFFSET('表九（录入表）'!$C$6,COLUMN(内置数据!GZ$2),3)</f>
        <v>0</v>
      </c>
      <c r="FXV6" s="18">
        <f ca="1">OFFSET('表九（录入表）'!$C$6,COLUMN(内置数据!HA$2),3)</f>
        <v>0</v>
      </c>
      <c r="FXW6" s="18">
        <f ca="1">OFFSET('表九（录入表）'!$C$6,COLUMN(内置数据!HB$2),3)</f>
        <v>0</v>
      </c>
      <c r="FXX6" s="18">
        <f ca="1">OFFSET('表九（录入表）'!$C$6,COLUMN(内置数据!HC$2),3)</f>
        <v>0</v>
      </c>
      <c r="FXY6" s="18">
        <f ca="1">OFFSET('表九（录入表）'!$C$6,COLUMN(内置数据!HD$2),3)</f>
        <v>0</v>
      </c>
      <c r="FXZ6" s="18">
        <f ca="1">OFFSET('表九（录入表）'!$C$6,COLUMN(内置数据!HE$2),3)</f>
        <v>0</v>
      </c>
      <c r="FYA6" s="18">
        <f ca="1">OFFSET('表九（录入表）'!$C$6,COLUMN(内置数据!HF$2),3)</f>
        <v>0</v>
      </c>
      <c r="FYB6" s="18">
        <f ca="1">OFFSET('表九（录入表）'!$C$6,COLUMN(内置数据!HG$2),3)</f>
        <v>0</v>
      </c>
      <c r="FYC6" s="18">
        <f ca="1">OFFSET('表九（录入表）'!$C$6,COLUMN(内置数据!HH$2),3)</f>
        <v>0</v>
      </c>
      <c r="FYD6" s="18">
        <f ca="1">OFFSET('表九（录入表）'!$C$6,COLUMN(内置数据!HI$2),3)</f>
        <v>0</v>
      </c>
      <c r="FYE6" s="18">
        <f ca="1">OFFSET('表九（录入表）'!$C$6,COLUMN(内置数据!HJ$2),3)</f>
        <v>0</v>
      </c>
      <c r="FYF6" s="18">
        <f ca="1">OFFSET('表九（录入表）'!$C$6,COLUMN(内置数据!HK$2),3)</f>
        <v>0</v>
      </c>
      <c r="FYG6" s="18">
        <f ca="1">OFFSET('表九（录入表）'!$C$6,COLUMN(内置数据!HL$2),3)</f>
        <v>0</v>
      </c>
      <c r="FYH6" s="18">
        <f ca="1">OFFSET('表九（录入表）'!$C$6,COLUMN(内置数据!HM$2),3)</f>
        <v>0</v>
      </c>
      <c r="FYI6" s="18">
        <f ca="1">OFFSET('表九（录入表）'!$C$6,COLUMN(内置数据!HN$2),3)</f>
        <v>0</v>
      </c>
      <c r="FYJ6" s="18">
        <f ca="1">OFFSET('表九（录入表）'!$C$6,COLUMN(内置数据!HO$2),3)</f>
        <v>0</v>
      </c>
      <c r="FYK6" s="18">
        <f ca="1">OFFSET('表九（录入表）'!$C$6,COLUMN(内置数据!HP$2),3)</f>
        <v>0</v>
      </c>
      <c r="FYL6" s="18">
        <f ca="1">OFFSET('表九（录入表）'!$C$6,COLUMN(内置数据!HQ$2),3)</f>
        <v>0</v>
      </c>
      <c r="FYM6" s="18">
        <f ca="1">OFFSET('表九（录入表）'!$C$6,COLUMN(内置数据!HR$2),3)</f>
        <v>0</v>
      </c>
      <c r="FYN6" s="18">
        <f ca="1">OFFSET('表九（录入表）'!$C$6,COLUMN(内置数据!HS$2),3)</f>
        <v>0</v>
      </c>
      <c r="FYO6" s="18">
        <f ca="1">OFFSET('表九（录入表）'!$C$6,COLUMN(内置数据!HT$2),3)</f>
        <v>0</v>
      </c>
      <c r="FYP6" s="18">
        <f ca="1">OFFSET('表九（录入表）'!$C$6,COLUMN(内置数据!HU$2),3)</f>
        <v>0</v>
      </c>
      <c r="FYQ6" s="18">
        <f ca="1">OFFSET('表九（录入表）'!$C$6,COLUMN(内置数据!HV$2),3)</f>
        <v>0</v>
      </c>
      <c r="FYR6" s="18">
        <f ca="1">OFFSET('表九（录入表）'!$C$6,COLUMN(内置数据!HW$2),3)</f>
        <v>0</v>
      </c>
      <c r="FYS6" s="18">
        <f ca="1">OFFSET('表九（录入表）'!$C$6,COLUMN(内置数据!HX$2),3)</f>
        <v>0</v>
      </c>
      <c r="FYT6" s="18">
        <f ca="1">OFFSET('表九（录入表）'!$C$6,COLUMN(内置数据!HY$2),3)</f>
        <v>0</v>
      </c>
      <c r="FYU6" s="18">
        <f ca="1">OFFSET('表九（录入表）'!$C$6,COLUMN(内置数据!HZ$2),3)</f>
        <v>0</v>
      </c>
      <c r="FYV6" s="18">
        <f ca="1">OFFSET('表九（录入表）'!$C$6,COLUMN(内置数据!IA$2),3)</f>
        <v>0</v>
      </c>
      <c r="FYW6" s="18">
        <f ca="1">OFFSET('表九（录入表）'!$C$6,COLUMN(内置数据!IB$2),3)</f>
        <v>0</v>
      </c>
      <c r="FYX6" s="18">
        <f ca="1">OFFSET('表九（录入表）'!$C$6,COLUMN(内置数据!IC$2),3)</f>
        <v>0</v>
      </c>
      <c r="FYY6" s="18">
        <f ca="1">OFFSET('表九（录入表）'!$C$6,COLUMN(内置数据!ID$2),3)</f>
        <v>0</v>
      </c>
      <c r="FYZ6" s="18">
        <f ca="1">OFFSET('表九（录入表）'!$C$6,COLUMN(内置数据!IE$2),3)</f>
        <v>0</v>
      </c>
      <c r="FZA6" s="18">
        <f ca="1">OFFSET('表九（录入表）'!$C$6,COLUMN(内置数据!IF$2),3)</f>
        <v>0</v>
      </c>
      <c r="FZB6" s="18">
        <f ca="1">OFFSET('表九（录入表）'!$C$6,COLUMN(内置数据!IG$2),3)</f>
        <v>0</v>
      </c>
      <c r="FZC6" s="18">
        <f ca="1">OFFSET('表九（录入表）'!$C$6,COLUMN(内置数据!IH$2),3)</f>
        <v>0</v>
      </c>
      <c r="FZD6" s="18">
        <f ca="1">OFFSET('表九（录入表）'!$C$6,COLUMN(内置数据!II$2),3)</f>
        <v>0</v>
      </c>
      <c r="FZE6" s="18">
        <f ca="1">OFFSET('表九（录入表）'!$C$6,COLUMN(内置数据!IJ$2),3)</f>
        <v>0</v>
      </c>
      <c r="FZF6" s="18">
        <f ca="1">OFFSET('表九（录入表）'!$C$6,COLUMN(内置数据!IK$2),3)</f>
        <v>0</v>
      </c>
      <c r="FZG6" s="18">
        <f ca="1">OFFSET('表九（录入表）'!$C$6,COLUMN(内置数据!IL$2),3)</f>
        <v>0</v>
      </c>
      <c r="FZH6" s="18">
        <f ca="1">OFFSET('表九（录入表）'!$C$6,COLUMN(内置数据!IM$2),3)</f>
        <v>0</v>
      </c>
      <c r="FZI6" s="18">
        <f ca="1">OFFSET('表九（录入表）'!$C$6,COLUMN(内置数据!IN$2),3)</f>
        <v>0</v>
      </c>
      <c r="FZJ6" s="18">
        <f ca="1">OFFSET('表九（录入表）'!$C$6,COLUMN(内置数据!IO$2),3)</f>
        <v>0</v>
      </c>
      <c r="FZK6" s="18">
        <f ca="1">OFFSET('表九（录入表）'!$C$6,COLUMN(内置数据!IP$2),3)</f>
        <v>0</v>
      </c>
      <c r="FZL6" s="18">
        <f ca="1">OFFSET('表九（录入表）'!$C$6,COLUMN(内置数据!IQ$2),3)</f>
        <v>0</v>
      </c>
      <c r="FZM6" s="18">
        <f ca="1">OFFSET('表九（录入表）'!$C$6,COLUMN(内置数据!IR$2),3)</f>
        <v>0</v>
      </c>
      <c r="FZN6" s="18">
        <f ca="1">OFFSET('表九（录入表）'!$C$6,COLUMN(内置数据!IS$2),3)</f>
        <v>0</v>
      </c>
      <c r="FZO6" s="18">
        <f ca="1">OFFSET('表九（录入表）'!$C$6,COLUMN(内置数据!IT$2),3)</f>
        <v>0</v>
      </c>
      <c r="FZP6" s="18">
        <f ca="1">OFFSET('表九（录入表）'!$C$6,COLUMN(内置数据!IU$2),3)</f>
        <v>4200</v>
      </c>
      <c r="FZQ6" s="18">
        <f ca="1">OFFSET('表九（录入表）'!$C$6,COLUMN(内置数据!IV$2),3)</f>
        <v>0</v>
      </c>
      <c r="FZR6" s="18">
        <f ca="1">OFFSET('表九（录入表）'!$C$6,COLUMN(内置数据!IW$2),3)</f>
        <v>0</v>
      </c>
      <c r="FZS6" s="18">
        <f ca="1">OFFSET('表九（录入表）'!$C$6,COLUMN(内置数据!IX$2),3)</f>
        <v>0</v>
      </c>
      <c r="FZT6" s="18">
        <f ca="1">OFFSET('表九（录入表）'!$C$6,COLUMN(内置数据!IY$2),3)</f>
        <v>0</v>
      </c>
      <c r="FZU6" s="18">
        <f ca="1">OFFSET('表九（录入表）'!$C$6,COLUMN(内置数据!IZ$2),3)</f>
        <v>0</v>
      </c>
      <c r="FZV6" s="18">
        <f ca="1">OFFSET('表九（录入表）'!$C$6,COLUMN(内置数据!JA$2),3)</f>
        <v>0</v>
      </c>
      <c r="FZW6" s="18">
        <f ca="1">OFFSET('表九（录入表）'!$C$6,COLUMN(内置数据!JB$2),3)</f>
        <v>0</v>
      </c>
      <c r="FZX6" s="18">
        <f ca="1">OFFSET('表九（录入表）'!$C$6,COLUMN(内置数据!JC$2),3)</f>
        <v>0</v>
      </c>
      <c r="FZY6" s="18">
        <f ca="1">OFFSET('表九（录入表）'!$C$6,COLUMN(内置数据!JD$2),3)</f>
        <v>0</v>
      </c>
      <c r="FZZ6" s="18">
        <f ca="1">OFFSET('表九（录入表）'!$C$6,COLUMN(内置数据!JE$2),3)</f>
        <v>0</v>
      </c>
      <c r="GAA6" s="18">
        <f ca="1">OFFSET('表九（录入表）'!$C$6,COLUMN(内置数据!JF$2),3)</f>
        <v>0</v>
      </c>
      <c r="GAB6" s="18">
        <f ca="1">OFFSET('表九（录入表）'!$C$6,COLUMN(内置数据!JG$2),3)</f>
        <v>0</v>
      </c>
      <c r="GAC6" s="18">
        <f ca="1">OFFSET('表九（录入表）'!$C$6,COLUMN(内置数据!JH$2),3)</f>
        <v>236</v>
      </c>
      <c r="GAD6" s="18">
        <f ca="1">OFFSET('表九（录入表）'!$C$6,COLUMN(内置数据!JI$2),3)</f>
        <v>0</v>
      </c>
      <c r="GAE6" s="18">
        <f ca="1">OFFSET('表九（录入表）'!$C$6,COLUMN(内置数据!JJ$2),3)</f>
        <v>0</v>
      </c>
      <c r="GAF6" s="18">
        <f ca="1">OFFSET('表九（录入表）'!$C$6,COLUMN(内置数据!JK$2),3)</f>
        <v>0</v>
      </c>
      <c r="GAG6" s="18">
        <f ca="1">OFFSET('表九（录入表）'!$C$6,COLUMN(内置数据!JL$2),3)</f>
        <v>40</v>
      </c>
      <c r="GAH6" s="18">
        <f ca="1">OFFSET('表九（录入表）'!$C$6,COLUMN(内置数据!JM$2),3)</f>
        <v>0</v>
      </c>
      <c r="GAI6" s="18">
        <f ca="1">OFFSET('表九（录入表）'!$C$6,COLUMN(内置数据!JN$2),3)</f>
        <v>0</v>
      </c>
      <c r="GAJ6" s="18">
        <f ca="1">OFFSET('表九（录入表）'!$C$6,COLUMN(内置数据!JO$2),3)</f>
        <v>0</v>
      </c>
      <c r="GAK6" s="18">
        <f ca="1">OFFSET('表九（录入表）'!$C$6,COLUMN(内置数据!JP$2),3)</f>
        <v>0</v>
      </c>
      <c r="GAL6" s="18">
        <f ca="1">OFFSET('表九（录入表）'!$C$6,COLUMN(内置数据!JQ$2),3)</f>
        <v>4</v>
      </c>
      <c r="GAM6" s="18">
        <f ca="1">OFFSET('表九（录入表）'!$C$6,COLUMN(内置数据!JR$2),3)</f>
        <v>264</v>
      </c>
      <c r="GAN6" s="18">
        <f ca="1">OFFSET('表九（录入表）'!$C$6,COLUMN(内置数据!JS$2),3)</f>
        <v>0</v>
      </c>
      <c r="GAO6" s="18">
        <f ca="1">OFFSET('表九（录入表）'!$C$6,COLUMN(内置数据!JT$2),3)</f>
        <v>0</v>
      </c>
      <c r="GAP6" s="18">
        <f ca="1">OFFSET('表九（录入表）'!$C$6,COLUMN(内置数据!JU$2),3)</f>
        <v>0</v>
      </c>
      <c r="GAQ6" s="18">
        <f ca="1">OFFSET('表九（录入表）'!$C$6,COLUMN(内置数据!JV$2),3)</f>
        <v>0</v>
      </c>
      <c r="GAR6" s="18">
        <f ca="1">OFFSET('表九（录入表）'!$C$6,COLUMN(内置数据!JW$2),3)</f>
        <v>0</v>
      </c>
      <c r="GAS6" s="18">
        <f ca="1">OFFSET('表九（录入表）'!$C$6,COLUMN(内置数据!JX$2),3)</f>
        <v>0</v>
      </c>
      <c r="GAT6" s="18">
        <f ca="1">OFFSET('表九（录入表）'!$C$6,COLUMN(内置数据!JY$2),3)</f>
        <v>0</v>
      </c>
      <c r="GAU6" s="18">
        <f ca="1">OFFSET('表九（录入表）'!$C$6,COLUMN(内置数据!JZ$2),3)</f>
        <v>0</v>
      </c>
      <c r="GAV6" s="18">
        <f ca="1">OFFSET('表九（录入表）'!$C$6,COLUMN(内置数据!KA$2),3)</f>
        <v>0</v>
      </c>
      <c r="GAW6" s="18">
        <f ca="1">OFFSET('表九（录入表）'!$C$6,COLUMN(内置数据!KB$2),3)</f>
        <v>0</v>
      </c>
      <c r="GAX6" s="18">
        <f ca="1">OFFSET('表九（录入表）'!$C$6,COLUMN(内置数据!KC$2),3)</f>
        <v>0</v>
      </c>
      <c r="GAY6" s="18">
        <f ca="1">OFFSET('表九（录入表）'!$C$6,COLUMN(内置数据!KD$2),3)</f>
        <v>0</v>
      </c>
      <c r="GAZ6" s="18">
        <f ca="1">OFFSET('表九（录入表）'!$C$6,COLUMN(内置数据!KE$2),3)</f>
        <v>0</v>
      </c>
      <c r="GBA6" s="18">
        <f ca="1">OFFSET('表九（录入表）'!$C$6,COLUMN(内置数据!KF$2),3)</f>
        <v>16450</v>
      </c>
      <c r="GBB6" s="18">
        <f ca="1">OFFSET('表九（录入表）'!$C$6,COLUMN(内置数据!KG$2),3)</f>
        <v>0</v>
      </c>
      <c r="GBC6" s="18">
        <f ca="1">OFFSET('表九（录入表）'!$C$6,COLUMN(内置数据!KH$2),3)</f>
        <v>0</v>
      </c>
      <c r="GBD6" s="18">
        <f ca="1">OFFSET('表九（录入表）'!$C$6,COLUMN(内置数据!KI$2),3)</f>
        <v>0</v>
      </c>
      <c r="GBE6" s="18">
        <f ca="1">OFFSET('表九（录入表）'!$C$6,COLUMN(内置数据!KJ$2),3)</f>
        <v>0</v>
      </c>
      <c r="GBF6" s="18">
        <f ca="1">OFFSET('表九（录入表）'!$C$6,COLUMN(内置数据!KK$2),3)</f>
        <v>0</v>
      </c>
      <c r="GBG6" s="18">
        <f ca="1">OFFSET('表九（录入表）'!$C$6,COLUMN(内置数据!KL$2),3)</f>
        <v>0</v>
      </c>
      <c r="GBH6" s="18">
        <f ca="1">OFFSET('表九（录入表）'!$C$6,COLUMN(内置数据!KM$2),3)</f>
        <v>0</v>
      </c>
      <c r="GBI6" s="18">
        <f ca="1">OFFSET('表九（录入表）'!$C$6,COLUMN(内置数据!KN$2),3)</f>
        <v>0</v>
      </c>
      <c r="GBJ6" s="18">
        <f ca="1">OFFSET('表九（录入表）'!$C$6,COLUMN(内置数据!KO$2),3)</f>
        <v>0</v>
      </c>
      <c r="GBK6" s="18">
        <f ca="1">OFFSET('表九（录入表）'!$C$6,COLUMN(内置数据!KP$2),3)</f>
        <v>0</v>
      </c>
      <c r="GBL6" s="18">
        <f ca="1">OFFSET('表九（录入表）'!$C$6,COLUMN(内置数据!KQ$2),3)</f>
        <v>0</v>
      </c>
      <c r="GBM6" s="18">
        <f ca="1">OFFSET('表九（录入表）'!$C$6,COLUMN(内置数据!KR$2),3)</f>
        <v>0</v>
      </c>
      <c r="GBN6" s="18">
        <f ca="1">OFFSET('表九（录入表）'!$C$6,COLUMN(内置数据!KS$2),3)</f>
        <v>0</v>
      </c>
      <c r="GBO6" s="18">
        <f ca="1">OFFSET('表九（录入表）'!$C$6,COLUMN(内置数据!KT$2),3)</f>
        <v>0</v>
      </c>
      <c r="GBP6" s="18">
        <f ca="1">OFFSET('表九（录入表）'!$C$6,COLUMN(内置数据!KU$2),3)</f>
        <v>0</v>
      </c>
      <c r="GBQ6" s="18">
        <f ca="1">OFFSET('表九（录入表）'!$C$6,COLUMN(内置数据!KV$2),3)</f>
        <v>0</v>
      </c>
      <c r="GBR6" s="18">
        <f ca="1">OFFSET('表九（录入表）'!$C$6,COLUMN(内置数据!KW$2),3)</f>
        <v>0</v>
      </c>
      <c r="GBS6" s="18">
        <f ca="1">OFFSET('表九（录入表）'!$C$6,COLUMN(内置数据!KX$2),3)</f>
        <v>0</v>
      </c>
      <c r="GBT6" s="18">
        <f ca="1">OFFSET('表九（录入表）'!$C$6,COLUMN(内置数据!KY$2),3)</f>
        <v>0</v>
      </c>
      <c r="GBU6" s="18">
        <f ca="1">OFFSET('表九（录入表）'!$C$6,COLUMN(内置数据!KZ$2),3)</f>
        <v>0</v>
      </c>
      <c r="GBV6" s="18">
        <f ca="1">OFFSET('表九（录入表）'!$C$6,COLUMN(内置数据!LA$2),3)</f>
        <v>0</v>
      </c>
      <c r="GBW6" s="18">
        <f ca="1">OFFSET('表九（录入表）'!$C$6,COLUMN(内置数据!LB$2),3)</f>
        <v>0</v>
      </c>
      <c r="GBX6" s="18">
        <f ca="1">OFFSET('表九（录入表）'!$C$6,COLUMN(内置数据!LC$2),3)</f>
        <v>0</v>
      </c>
      <c r="GBY6" s="18">
        <f ca="1">OFFSET('表九（录入表）'!$C$6,COLUMN(内置数据!LD$2),3)</f>
        <v>0</v>
      </c>
      <c r="GBZ6" s="18">
        <f ca="1">OFFSET('表九（录入表）'!$C$6,COLUMN(内置数据!LE$2),3)</f>
        <v>0</v>
      </c>
      <c r="GCA6" s="18">
        <f ca="1">OFFSET('表九（录入表）'!$C$6,COLUMN(内置数据!LF$2),3)</f>
        <v>0</v>
      </c>
      <c r="GCB6" s="18">
        <f ca="1">OFFSET('表九（录入表）'!$C$6,COLUMN(内置数据!LG$2),3)</f>
        <v>0</v>
      </c>
      <c r="GCC6" s="18">
        <f ca="1">OFFSET('表九（录入表）'!$C$6,COLUMN(内置数据!LH$2),3)</f>
        <v>0</v>
      </c>
      <c r="GCD6" s="18">
        <f ca="1">OFFSET('表九（录入表）'!$C$6,COLUMN(内置数据!LI$2),3)</f>
        <v>0</v>
      </c>
      <c r="GCE6" s="18">
        <f ca="1">OFFSET('表九（录入表）'!$C$6,COLUMN(内置数据!LJ$2),3)</f>
        <v>0</v>
      </c>
      <c r="GCF6" s="18">
        <f ca="1">OFFSET('表九（录入表）'!$C$6,COLUMN(内置数据!LK$2),3)</f>
        <v>0</v>
      </c>
      <c r="GCG6" s="18">
        <f ca="1">OFFSET('表九（录入表）'!$C$6,COLUMN(内置数据!LL$2),3)</f>
        <v>0</v>
      </c>
      <c r="GCH6" s="18">
        <f ca="1">OFFSET('表九（录入表）'!$C$6,COLUMN(内置数据!LM$2),3)</f>
        <v>0</v>
      </c>
      <c r="GCI6" s="18">
        <f ca="1">OFFSET('表九（录入表）'!$C$6,COLUMN(内置数据!LN$2),3)</f>
        <v>0</v>
      </c>
      <c r="GCJ6" s="18">
        <f ca="1">OFFSET('表九（录入表）'!$C$6,COLUMN(内置数据!LO$2),3)</f>
        <v>0</v>
      </c>
      <c r="GCK6" s="18">
        <f ca="1">OFFSET('表九（录入表）'!$C$6,COLUMN(内置数据!LP$2),3)</f>
        <v>0</v>
      </c>
      <c r="GCL6" s="18">
        <f ca="1">OFFSET('表九（录入表）'!$C$6,COLUMN(内置数据!LQ$2),3)</f>
        <v>0</v>
      </c>
      <c r="GCM6" s="18">
        <f ca="1">OFFSET('表九（录入表）'!$C$6,COLUMN(内置数据!LR$2),3)</f>
        <v>0</v>
      </c>
      <c r="GCN6" s="18">
        <f ca="1">OFFSET('表九（录入表）'!$C$6,COLUMN(内置数据!LS$2),3)</f>
        <v>0</v>
      </c>
      <c r="GCO6" s="18">
        <f ca="1">OFFSET('表九（录入表）'!$C$6,COLUMN(内置数据!LT$2),3)</f>
        <v>3611</v>
      </c>
      <c r="GCP6" s="18">
        <f ca="1">OFFSET('表九（录入表）'!$C$6,COLUMN(内置数据!LU$2),3)</f>
        <v>0</v>
      </c>
      <c r="GCQ6" s="18">
        <f ca="1">OFFSET('表九（录入表）'!$C$6,COLUMN(内置数据!LV$2),3)</f>
        <v>33000</v>
      </c>
      <c r="GCR6" s="18">
        <f ca="1">OFFSET('表九（录入表）'!$C$6,COLUMN(内置数据!LW$2),3)</f>
        <v>0</v>
      </c>
      <c r="GCS6" s="18">
        <f ca="1">OFFSET('表九（录入表）'!$C$6,COLUMN(内置数据!LX$2),3)</f>
        <v>0</v>
      </c>
      <c r="GCT6" s="18">
        <f ca="1">OFFSET('表九（录入表）'!$C$6,COLUMN(内置数据!LY$2),3)</f>
        <v>0</v>
      </c>
      <c r="GCU6" s="18">
        <f ca="1">OFFSET('表九（录入表）'!$C$6,COLUMN(内置数据!LZ$2),3)</f>
        <v>869</v>
      </c>
      <c r="GCV6" s="19"/>
      <c r="GCW6" s="18">
        <f ca="1">OFFSET('表十（录入表）'!$B$5,COLUMN(内置数据!A$2),1)</f>
        <v>0</v>
      </c>
      <c r="GCX6" s="18">
        <f ca="1">OFFSET('表十（录入表）'!$B$5,COLUMN(内置数据!B$2),1)</f>
        <v>0</v>
      </c>
      <c r="GCY6" s="18">
        <f ca="1">OFFSET('表十（录入表）'!$B$5,COLUMN(内置数据!C$2),1)</f>
        <v>0</v>
      </c>
      <c r="GCZ6" s="18">
        <f ca="1">OFFSET('表十（录入表）'!$B$5,COLUMN(内置数据!D$2),1)</f>
        <v>1</v>
      </c>
      <c r="GDA6" s="18">
        <f ca="1">OFFSET('表十（录入表）'!$B$5,COLUMN(内置数据!E$2),1)</f>
        <v>0</v>
      </c>
      <c r="GDB6" s="18">
        <f ca="1">OFFSET('表十（录入表）'!$B$5,COLUMN(内置数据!F$2),1)</f>
        <v>0</v>
      </c>
      <c r="GDC6" s="18">
        <f ca="1">OFFSET('表十（录入表）'!$B$5,COLUMN(内置数据!G$2),1)</f>
        <v>0</v>
      </c>
      <c r="GDD6" s="18">
        <f ca="1">OFFSET('表十（录入表）'!$B$5,COLUMN(内置数据!H$2),1)</f>
        <v>0</v>
      </c>
      <c r="GDE6" s="18">
        <f ca="1">OFFSET('表十（录入表）'!$B$5,COLUMN(内置数据!I$2),1)</f>
        <v>0</v>
      </c>
      <c r="GDF6" s="18">
        <f ca="1">OFFSET('表十（录入表）'!$B$5,COLUMN(内置数据!J$2),1)</f>
        <v>0</v>
      </c>
      <c r="GDG6" s="18">
        <f ca="1">OFFSET('表十（录入表）'!$B$5,COLUMN(内置数据!K$2),1)</f>
        <v>0</v>
      </c>
      <c r="GDH6" s="18">
        <f ca="1">OFFSET('表十（录入表）'!$B$5,COLUMN(内置数据!L$2),1)</f>
        <v>2400</v>
      </c>
      <c r="GDI6" s="18">
        <f ca="1">OFFSET('表十（录入表）'!$B$5,COLUMN(内置数据!M$2),1)</f>
        <v>1692</v>
      </c>
      <c r="GDJ6" s="18">
        <f ca="1">OFFSET('表十（录入表）'!$B$5,COLUMN(内置数据!N$2),1)</f>
        <v>0</v>
      </c>
      <c r="GDK6" s="18">
        <f ca="1">OFFSET('表十（录入表）'!$B$5,COLUMN(内置数据!O$2),1)</f>
        <v>0</v>
      </c>
      <c r="GDL6" s="18">
        <f ca="1">OFFSET('表十（录入表）'!$B$5,COLUMN(内置数据!P$2),1)</f>
        <v>0</v>
      </c>
      <c r="GDM6" s="18">
        <f ca="1">OFFSET('表十（录入表）'!$B$5,COLUMN(内置数据!Q$2),1)</f>
        <v>0</v>
      </c>
      <c r="GDN6" s="18">
        <f ca="1">OFFSET('表十（录入表）'!$B$5,COLUMN(内置数据!R$2),1)</f>
        <v>0</v>
      </c>
      <c r="GDO6" s="18">
        <f ca="1">OFFSET('表十（录入表）'!$B$5,COLUMN(内置数据!S$2),1)</f>
        <v>0</v>
      </c>
      <c r="GDP6" s="18">
        <f ca="1">OFFSET('表十（录入表）'!$B$5,COLUMN(内置数据!T$2),1)</f>
        <v>0</v>
      </c>
      <c r="GDQ6" s="18">
        <f ca="1">OFFSET('表十（录入表）'!$B$5,COLUMN(内置数据!U$2),1)</f>
        <v>0</v>
      </c>
      <c r="GDR6" s="18">
        <f ca="1">OFFSET('表十（录入表）'!$B$5,COLUMN(内置数据!V$2),1)</f>
        <v>0</v>
      </c>
      <c r="GDS6" s="18">
        <f ca="1">OFFSET('表十（录入表）'!$B$5,COLUMN(内置数据!W$2),1)</f>
        <v>0</v>
      </c>
      <c r="GDT6" s="18">
        <f ca="1">OFFSET('表十（录入表）'!$B$5,COLUMN(内置数据!X$2),1)</f>
        <v>0</v>
      </c>
      <c r="GDU6" s="18">
        <f ca="1">OFFSET('表十（录入表）'!$B$5,COLUMN(内置数据!Y$2),1)</f>
        <v>0</v>
      </c>
      <c r="GDV6" s="18">
        <f ca="1">OFFSET('表十（录入表）'!$B$5,COLUMN(内置数据!Z$2),1)</f>
        <v>0</v>
      </c>
      <c r="GDW6" s="18">
        <f ca="1">OFFSET('表十（录入表）'!$B$5,COLUMN(内置数据!AA$2),1)</f>
        <v>0</v>
      </c>
      <c r="GDX6" s="18">
        <f ca="1">OFFSET('表十（录入表）'!$B$5,COLUMN(内置数据!AB$2),1)</f>
        <v>0</v>
      </c>
      <c r="GDY6" s="18">
        <f ca="1">OFFSET('表十（录入表）'!$B$5,COLUMN(内置数据!AC$2),1)</f>
        <v>689</v>
      </c>
      <c r="GDZ6" s="18">
        <f ca="1">OFFSET('表十（录入表）'!$B$5,COLUMN(内置数据!AD$2),1)</f>
        <v>0</v>
      </c>
      <c r="GEA6" s="18">
        <f ca="1">OFFSET('表十（录入表）'!$B$5,COLUMN(内置数据!AE$2),1)</f>
        <v>0</v>
      </c>
      <c r="GEB6" s="18">
        <f ca="1">OFFSET('表十（录入表）'!$B$5,COLUMN(内置数据!AF$2),1)</f>
        <v>0</v>
      </c>
      <c r="GEC6" s="18">
        <f ca="1">OFFSET('表十（录入表）'!$B$5,COLUMN(内置数据!AG$2),1)</f>
        <v>0</v>
      </c>
      <c r="GED6" s="18">
        <f ca="1">OFFSET('表十（录入表）'!$B$5,COLUMN(内置数据!AH$2),1)</f>
        <v>0</v>
      </c>
      <c r="GEE6" s="18">
        <f ca="1">OFFSET('表十（录入表）'!$B$5,COLUMN(内置数据!AI$2),1)</f>
        <v>0</v>
      </c>
      <c r="GEF6" s="18">
        <f ca="1">OFFSET('表十（录入表）'!$B$5,COLUMN(内置数据!AJ$2),1)</f>
        <v>0</v>
      </c>
      <c r="GEG6" s="18">
        <f ca="1">OFFSET('表十（录入表）'!$B$5,COLUMN(内置数据!AK$2),1)</f>
        <v>0</v>
      </c>
      <c r="GEH6" s="18">
        <f ca="1">OFFSET('表十（录入表）'!$B$5,COLUMN(内置数据!AL$2),1)</f>
        <v>0</v>
      </c>
      <c r="GEI6" s="18">
        <f ca="1">OFFSET('表十（录入表）'!$B$5,COLUMN(内置数据!AM$2),1)</f>
        <v>0</v>
      </c>
      <c r="GEJ6" s="18">
        <f ca="1">OFFSET('表十（录入表）'!$B$5,COLUMN(内置数据!AN$2),1)</f>
        <v>0</v>
      </c>
      <c r="GEK6" s="18">
        <f ca="1">OFFSET('表十（录入表）'!$B$5,COLUMN(内置数据!AO$2),1)</f>
        <v>0</v>
      </c>
      <c r="GEL6" s="18">
        <f ca="1">OFFSET('表十（录入表）'!$B$5,COLUMN(内置数据!AP$2),1)</f>
        <v>0</v>
      </c>
      <c r="GEM6" s="18">
        <f ca="1">OFFSET('表十（录入表）'!$B$5,COLUMN(内置数据!AQ$2),1)</f>
        <v>0</v>
      </c>
      <c r="GEN6" s="18">
        <f ca="1">OFFSET('表十（录入表）'!$B$5,COLUMN(内置数据!AR$2),1)</f>
        <v>0</v>
      </c>
      <c r="GEO6" s="18">
        <f ca="1">OFFSET('表十（录入表）'!$B$5,COLUMN(内置数据!AS$2),1)</f>
        <v>0</v>
      </c>
      <c r="GEP6" s="18">
        <f ca="1">OFFSET('表十（录入表）'!$B$5,COLUMN(内置数据!AT$2),1)</f>
        <v>0</v>
      </c>
      <c r="GEQ6" s="18">
        <f ca="1">OFFSET('表十（录入表）'!$B$5,COLUMN(内置数据!AU$2),1)</f>
        <v>0</v>
      </c>
      <c r="GER6" s="18">
        <f ca="1">OFFSET('表十（录入表）'!$B$5,COLUMN(内置数据!AV$2),1)</f>
        <v>0</v>
      </c>
      <c r="GES6" s="18">
        <f ca="1">OFFSET('表十（录入表）'!$B$5,COLUMN(内置数据!AW$2),1)</f>
        <v>4200</v>
      </c>
      <c r="GET6" s="18">
        <f ca="1">OFFSET('表十（录入表）'!$B$5,COLUMN(内置数据!AX$2),1)</f>
        <v>0</v>
      </c>
      <c r="GEU6" s="18">
        <f ca="1">OFFSET('表十（录入表）'!$B$5,COLUMN(内置数据!AY$2),1)</f>
        <v>0</v>
      </c>
      <c r="GEV6" s="18">
        <f ca="1">OFFSET('表十（录入表）'!$B$5,COLUMN(内置数据!AZ$2),1)</f>
        <v>0</v>
      </c>
      <c r="GEW6" s="18">
        <f ca="1">OFFSET('表十（录入表）'!$B$5,COLUMN(内置数据!BA$2),1)</f>
        <v>280</v>
      </c>
      <c r="GEX6" s="18">
        <f ca="1">OFFSET('表十（录入表）'!$B$5,COLUMN(内置数据!BB$2),1)</f>
        <v>264</v>
      </c>
      <c r="GEY6" s="18">
        <f ca="1">OFFSET('表十（录入表）'!$B$5,COLUMN(内置数据!BC$2),1)</f>
        <v>16450</v>
      </c>
      <c r="GEZ6" s="18">
        <f ca="1">OFFSET('表十（录入表）'!$B$5,COLUMN(内置数据!BD$2),1)</f>
        <v>0</v>
      </c>
      <c r="GFA6" s="18">
        <f ca="1">OFFSET('表十（录入表）'!$B$5,COLUMN(内置数据!BE$2),1)</f>
        <v>0</v>
      </c>
      <c r="GFB6" s="18">
        <f ca="1">OFFSET('表十（录入表）'!$B$5,COLUMN(内置数据!BF$2),1)</f>
        <v>0</v>
      </c>
      <c r="GFC6" s="19"/>
      <c r="GFD6" s="18">
        <f ca="1">OFFSET('表十（录入表）'!$B$5,COLUMN(内置数据!BH$2),1)</f>
        <v>0</v>
      </c>
      <c r="GFE6" s="18">
        <f ca="1">OFFSET('表十（录入表）'!$B$5,COLUMN(内置数据!BI$2),1)</f>
        <v>0</v>
      </c>
      <c r="GFF6" s="18">
        <f ca="1">OFFSET('表十（录入表）'!$B$5,COLUMN(内置数据!BJ$2),1)</f>
        <v>1</v>
      </c>
      <c r="GFG6" s="18">
        <f ca="1">OFFSET('表十（录入表）'!$B$5,COLUMN(内置数据!BK$2),1)</f>
        <v>0</v>
      </c>
      <c r="GFH6" s="18">
        <f ca="1">OFFSET('表十（录入表）'!$B$5,COLUMN(内置数据!BL$2),1)</f>
        <v>0</v>
      </c>
      <c r="GFI6" s="18">
        <f ca="1">OFFSET('表十（录入表）'!$B$5,COLUMN(内置数据!BM$2),1)</f>
        <v>2400</v>
      </c>
      <c r="GFJ6" s="18">
        <f ca="1">OFFSET('表十（录入表）'!$B$5,COLUMN(内置数据!BN$2),1)</f>
        <v>1692</v>
      </c>
      <c r="GFK6" s="18">
        <f ca="1">OFFSET('表十（录入表）'!$B$5,COLUMN(内置数据!BO$2),1)</f>
        <v>689</v>
      </c>
      <c r="GFL6" s="18">
        <f ca="1">OFFSET('表十（录入表）'!$B$5,COLUMN(内置数据!BP$2),1)</f>
        <v>0</v>
      </c>
      <c r="GFM6" s="18">
        <f ca="1">OFFSET('表十（录入表）'!$B$5,COLUMN(内置数据!BQ$2),1)</f>
        <v>0</v>
      </c>
      <c r="GFN6" s="18">
        <f ca="1">OFFSET('表十（录入表）'!$B$5,COLUMN(内置数据!BR$2),1)</f>
        <v>0</v>
      </c>
      <c r="GFO6" s="18">
        <f ca="1">OFFSET('表十（录入表）'!$B$5,COLUMN(内置数据!BS$2),1)</f>
        <v>0</v>
      </c>
      <c r="GFP6" s="18">
        <f ca="1">OFFSET('表十（录入表）'!$B$5,COLUMN(内置数据!BT$2),1)</f>
        <v>0</v>
      </c>
      <c r="GFQ6" s="18">
        <f ca="1">OFFSET('表十（录入表）'!$B$5,COLUMN(内置数据!BU$2),1)</f>
        <v>0</v>
      </c>
      <c r="GFR6" s="18">
        <f ca="1">OFFSET('表十（录入表）'!$B$5,COLUMN(内置数据!BV$2),1)</f>
        <v>0</v>
      </c>
      <c r="GFS6" s="18">
        <f ca="1">OFFSET('表十（录入表）'!$B$5,COLUMN(内置数据!BW$2),1)</f>
        <v>4744</v>
      </c>
      <c r="GFT6" s="18">
        <f ca="1">OFFSET('表十（录入表）'!$B$5,COLUMN(内置数据!BX$2),1)</f>
        <v>16450</v>
      </c>
      <c r="GFU6" s="18">
        <f ca="1">OFFSET('表十（录入表）'!$B$5,COLUMN(内置数据!BY$2),1)</f>
        <v>0</v>
      </c>
      <c r="GFV6" s="18">
        <f ca="1">OFFSET('表十（录入表）'!$B$5,COLUMN(内置数据!BZ$2),1)</f>
        <v>0</v>
      </c>
      <c r="GFW6" s="19"/>
      <c r="GFX6" s="18">
        <f ca="1">OFFSET('表十（录入表）'!$B$5,COLUMN(内置数据!CB$2),1)</f>
        <v>25976</v>
      </c>
      <c r="GFY6" s="19"/>
      <c r="GFZ6" s="18">
        <f ca="1">OFFSET('表十（录入表）'!$B$5,COLUMN(内置数据!A$2),2)</f>
        <v>0</v>
      </c>
      <c r="GGA6" s="18">
        <f ca="1">OFFSET('表十（录入表）'!$B$5,COLUMN(内置数据!B$2),2)</f>
        <v>0</v>
      </c>
      <c r="GGB6" s="18">
        <f ca="1">OFFSET('表十（录入表）'!$B$5,COLUMN(内置数据!C$2),2)</f>
        <v>0</v>
      </c>
      <c r="GGC6" s="18">
        <f ca="1">OFFSET('表十（录入表）'!$B$5,COLUMN(内置数据!D$2),2)</f>
        <v>0</v>
      </c>
      <c r="GGD6" s="18">
        <f ca="1">OFFSET('表十（录入表）'!$B$5,COLUMN(内置数据!E$2),2)</f>
        <v>0</v>
      </c>
      <c r="GGE6" s="18">
        <f ca="1">OFFSET('表十（录入表）'!$B$5,COLUMN(内置数据!F$2),2)</f>
        <v>0</v>
      </c>
      <c r="GGF6" s="18">
        <f ca="1">OFFSET('表十（录入表）'!$B$5,COLUMN(内置数据!G$2),2)</f>
        <v>0</v>
      </c>
      <c r="GGG6" s="18">
        <f ca="1">OFFSET('表十（录入表）'!$B$5,COLUMN(内置数据!H$2),2)</f>
        <v>0</v>
      </c>
      <c r="GGH6" s="18">
        <f ca="1">OFFSET('表十（录入表）'!$B$5,COLUMN(内置数据!I$2),2)</f>
        <v>0</v>
      </c>
      <c r="GGI6" s="18">
        <f ca="1">OFFSET('表十（录入表）'!$B$5,COLUMN(内置数据!J$2),2)</f>
        <v>0</v>
      </c>
      <c r="GGJ6" s="18">
        <f ca="1">OFFSET('表十（录入表）'!$B$5,COLUMN(内置数据!K$2),2)</f>
        <v>0</v>
      </c>
      <c r="GGK6" s="18">
        <f ca="1">OFFSET('表十（录入表）'!$B$5,COLUMN(内置数据!L$2),2)</f>
        <v>0</v>
      </c>
      <c r="GGL6" s="18">
        <f ca="1">OFFSET('表十（录入表）'!$B$5,COLUMN(内置数据!M$2),2)</f>
        <v>1692</v>
      </c>
      <c r="GGM6" s="18">
        <f ca="1">OFFSET('表十（录入表）'!$B$5,COLUMN(内置数据!N$2),2)</f>
        <v>0</v>
      </c>
      <c r="GGN6" s="18">
        <f ca="1">OFFSET('表十（录入表）'!$B$5,COLUMN(内置数据!O$2),2)</f>
        <v>0</v>
      </c>
      <c r="GGO6" s="18">
        <f ca="1">OFFSET('表十（录入表）'!$B$5,COLUMN(内置数据!P$2),2)</f>
        <v>0</v>
      </c>
      <c r="GGP6" s="18">
        <f ca="1">OFFSET('表十（录入表）'!$B$5,COLUMN(内置数据!Q$2),2)</f>
        <v>0</v>
      </c>
      <c r="GGQ6" s="18">
        <f ca="1">OFFSET('表十（录入表）'!$B$5,COLUMN(内置数据!R$2),2)</f>
        <v>0</v>
      </c>
      <c r="GGR6" s="18">
        <f ca="1">OFFSET('表十（录入表）'!$B$5,COLUMN(内置数据!S$2),2)</f>
        <v>0</v>
      </c>
      <c r="GGS6" s="18">
        <f ca="1">OFFSET('表十（录入表）'!$B$5,COLUMN(内置数据!T$2),2)</f>
        <v>0</v>
      </c>
      <c r="GGT6" s="18">
        <f ca="1">OFFSET('表十（录入表）'!$B$5,COLUMN(内置数据!U$2),2)</f>
        <v>0</v>
      </c>
      <c r="GGU6" s="18">
        <f ca="1">OFFSET('表十（录入表）'!$B$5,COLUMN(内置数据!V$2),2)</f>
        <v>0</v>
      </c>
      <c r="GGV6" s="18">
        <f ca="1">OFFSET('表十（录入表）'!$B$5,COLUMN(内置数据!W$2),2)</f>
        <v>0</v>
      </c>
      <c r="GGW6" s="18">
        <f ca="1">OFFSET('表十（录入表）'!$B$5,COLUMN(内置数据!X$2),2)</f>
        <v>0</v>
      </c>
      <c r="GGX6" s="18">
        <f ca="1">OFFSET('表十（录入表）'!$B$5,COLUMN(内置数据!Y$2),2)</f>
        <v>0</v>
      </c>
      <c r="GGY6" s="18">
        <f ca="1">OFFSET('表十（录入表）'!$B$5,COLUMN(内置数据!Z$2),2)</f>
        <v>0</v>
      </c>
      <c r="GGZ6" s="18">
        <f ca="1">OFFSET('表十（录入表）'!$B$5,COLUMN(内置数据!AA$2),2)</f>
        <v>0</v>
      </c>
      <c r="GHA6" s="18">
        <f ca="1">OFFSET('表十（录入表）'!$B$5,COLUMN(内置数据!AB$2),2)</f>
        <v>0</v>
      </c>
      <c r="GHB6" s="18">
        <f ca="1">OFFSET('表十（录入表）'!$B$5,COLUMN(内置数据!AC$2),2)</f>
        <v>0</v>
      </c>
      <c r="GHC6" s="18">
        <f ca="1">OFFSET('表十（录入表）'!$B$5,COLUMN(内置数据!AD$2),2)</f>
        <v>0</v>
      </c>
      <c r="GHD6" s="18">
        <f ca="1">OFFSET('表十（录入表）'!$B$5,COLUMN(内置数据!AE$2),2)</f>
        <v>0</v>
      </c>
      <c r="GHE6" s="18">
        <f ca="1">OFFSET('表十（录入表）'!$B$5,COLUMN(内置数据!AF$2),2)</f>
        <v>0</v>
      </c>
      <c r="GHF6" s="18">
        <f ca="1">OFFSET('表十（录入表）'!$B$5,COLUMN(内置数据!AG$2),2)</f>
        <v>0</v>
      </c>
      <c r="GHG6" s="18">
        <f ca="1">OFFSET('表十（录入表）'!$B$5,COLUMN(内置数据!AH$2),2)</f>
        <v>0</v>
      </c>
      <c r="GHH6" s="18">
        <f ca="1">OFFSET('表十（录入表）'!$B$5,COLUMN(内置数据!AI$2),2)</f>
        <v>0</v>
      </c>
      <c r="GHI6" s="18">
        <f ca="1">OFFSET('表十（录入表）'!$B$5,COLUMN(内置数据!AJ$2),2)</f>
        <v>0</v>
      </c>
      <c r="GHJ6" s="18">
        <f ca="1">OFFSET('表十（录入表）'!$B$5,COLUMN(内置数据!AK$2),2)</f>
        <v>0</v>
      </c>
      <c r="GHK6" s="18">
        <f ca="1">OFFSET('表十（录入表）'!$B$5,COLUMN(内置数据!AL$2),2)</f>
        <v>0</v>
      </c>
      <c r="GHL6" s="18">
        <f ca="1">OFFSET('表十（录入表）'!$B$5,COLUMN(内置数据!AM$2),2)</f>
        <v>0</v>
      </c>
      <c r="GHM6" s="18">
        <f ca="1">OFFSET('表十（录入表）'!$B$5,COLUMN(内置数据!AN$2),2)</f>
        <v>0</v>
      </c>
      <c r="GHN6" s="18">
        <f ca="1">OFFSET('表十（录入表）'!$B$5,COLUMN(内置数据!AO$2),2)</f>
        <v>0</v>
      </c>
      <c r="GHO6" s="18">
        <f ca="1">OFFSET('表十（录入表）'!$B$5,COLUMN(内置数据!AP$2),2)</f>
        <v>0</v>
      </c>
      <c r="GHP6" s="18">
        <f ca="1">OFFSET('表十（录入表）'!$B$5,COLUMN(内置数据!AQ$2),2)</f>
        <v>0</v>
      </c>
      <c r="GHQ6" s="18">
        <f ca="1">OFFSET('表十（录入表）'!$B$5,COLUMN(内置数据!AR$2),2)</f>
        <v>0</v>
      </c>
      <c r="GHR6" s="18">
        <f ca="1">OFFSET('表十（录入表）'!$B$5,COLUMN(内置数据!AS$2),2)</f>
        <v>0</v>
      </c>
      <c r="GHS6" s="18">
        <f ca="1">OFFSET('表十（录入表）'!$B$5,COLUMN(内置数据!AT$2),2)</f>
        <v>0</v>
      </c>
      <c r="GHT6" s="18">
        <f ca="1">OFFSET('表十（录入表）'!$B$5,COLUMN(内置数据!AU$2),2)</f>
        <v>0</v>
      </c>
      <c r="GHU6" s="18">
        <f ca="1">OFFSET('表十（录入表）'!$B$5,COLUMN(内置数据!AV$2),2)</f>
        <v>0</v>
      </c>
      <c r="GHV6" s="18">
        <f ca="1">OFFSET('表十（录入表）'!$B$5,COLUMN(内置数据!AW$2),2)</f>
        <v>0</v>
      </c>
      <c r="GHW6" s="18">
        <f ca="1">OFFSET('表十（录入表）'!$B$5,COLUMN(内置数据!AX$2),2)</f>
        <v>0</v>
      </c>
      <c r="GHX6" s="18">
        <f ca="1">OFFSET('表十（录入表）'!$B$5,COLUMN(内置数据!AY$2),2)</f>
        <v>0</v>
      </c>
      <c r="GHY6" s="18">
        <f ca="1">OFFSET('表十（录入表）'!$B$5,COLUMN(内置数据!AZ$2),2)</f>
        <v>0</v>
      </c>
      <c r="GHZ6" s="18">
        <f ca="1">OFFSET('表十（录入表）'!$B$5,COLUMN(内置数据!BA$2),2)</f>
        <v>114</v>
      </c>
      <c r="GIA6" s="18">
        <f ca="1">OFFSET('表十（录入表）'!$B$5,COLUMN(内置数据!BB$2),2)</f>
        <v>264</v>
      </c>
      <c r="GIB6" s="18">
        <f ca="1">OFFSET('表十（录入表）'!$B$5,COLUMN(内置数据!BC$2),2)</f>
        <v>16450</v>
      </c>
      <c r="GIC6" s="18">
        <f ca="1">OFFSET('表十（录入表）'!$B$5,COLUMN(内置数据!BD$2),2)</f>
        <v>0</v>
      </c>
      <c r="GID6" s="18">
        <f ca="1">OFFSET('表十（录入表）'!$B$5,COLUMN(内置数据!BE$2),2)</f>
        <v>0</v>
      </c>
      <c r="GIE6" s="18">
        <f ca="1">OFFSET('表十（录入表）'!$B$5,COLUMN(内置数据!BF$2),2)</f>
        <v>0</v>
      </c>
      <c r="GIF6" s="19"/>
      <c r="GIG6" s="18">
        <f ca="1">OFFSET('表十（录入表）'!$B$5,COLUMN(内置数据!BH$2),2)</f>
        <v>0</v>
      </c>
      <c r="GIH6" s="18">
        <f ca="1">OFFSET('表十（录入表）'!$B$5,COLUMN(内置数据!BI$2),2)</f>
        <v>0</v>
      </c>
      <c r="GII6" s="18">
        <f ca="1">OFFSET('表十（录入表）'!$B$5,COLUMN(内置数据!BJ$2),2)</f>
        <v>0</v>
      </c>
      <c r="GIJ6" s="18">
        <f ca="1">OFFSET('表十（录入表）'!$B$5,COLUMN(内置数据!BK$2),2)</f>
        <v>0</v>
      </c>
      <c r="GIK6" s="18">
        <f ca="1">OFFSET('表十（录入表）'!$B$5,COLUMN(内置数据!BL$2),2)</f>
        <v>0</v>
      </c>
      <c r="GIL6" s="18">
        <f ca="1">OFFSET('表十（录入表）'!$B$5,COLUMN(内置数据!BM$2),2)</f>
        <v>0</v>
      </c>
      <c r="GIM6" s="18">
        <f ca="1">OFFSET('表十（录入表）'!$B$5,COLUMN(内置数据!BN$2),2)</f>
        <v>1692</v>
      </c>
      <c r="GIN6" s="18">
        <f ca="1">OFFSET('表十（录入表）'!$B$5,COLUMN(内置数据!BO$2),2)</f>
        <v>0</v>
      </c>
      <c r="GIO6" s="18">
        <f ca="1">OFFSET('表十（录入表）'!$B$5,COLUMN(内置数据!BP$2),2)</f>
        <v>0</v>
      </c>
      <c r="GIP6" s="18">
        <f ca="1">OFFSET('表十（录入表）'!$B$5,COLUMN(内置数据!BQ$2),2)</f>
        <v>0</v>
      </c>
      <c r="GIQ6" s="18">
        <f ca="1">OFFSET('表十（录入表）'!$B$5,COLUMN(内置数据!BR$2),2)</f>
        <v>0</v>
      </c>
      <c r="GIR6" s="18">
        <f ca="1">OFFSET('表十（录入表）'!$B$5,COLUMN(内置数据!BS$2),2)</f>
        <v>0</v>
      </c>
      <c r="GIS6" s="18">
        <f ca="1">OFFSET('表十（录入表）'!$B$5,COLUMN(内置数据!BT$2),2)</f>
        <v>0</v>
      </c>
      <c r="GIT6" s="18">
        <f ca="1">OFFSET('表十（录入表）'!$B$5,COLUMN(内置数据!BU$2),2)</f>
        <v>0</v>
      </c>
      <c r="GIU6" s="18">
        <f ca="1">OFFSET('表十（录入表）'!$B$5,COLUMN(内置数据!BV$2),2)</f>
        <v>0</v>
      </c>
      <c r="GIV6" s="18">
        <f ca="1">OFFSET('表十（录入表）'!$B$5,COLUMN(内置数据!BW$2),2)</f>
        <v>378</v>
      </c>
      <c r="GIW6" s="18">
        <f ca="1">OFFSET('表十（录入表）'!$B$5,COLUMN(内置数据!BX$2),2)</f>
        <v>16450</v>
      </c>
      <c r="GIX6" s="18">
        <f ca="1">OFFSET('表十（录入表）'!$B$5,COLUMN(内置数据!BY$2),2)</f>
        <v>0</v>
      </c>
      <c r="GIY6" s="18">
        <f ca="1">OFFSET('表十（录入表）'!$B$5,COLUMN(内置数据!BZ$2),2)</f>
        <v>0</v>
      </c>
      <c r="GIZ6" s="19"/>
      <c r="GJA6" s="18">
        <f ca="1">OFFSET('表十（录入表）'!$B$5,COLUMN(内置数据!CB$2),2)</f>
        <v>18520</v>
      </c>
      <c r="GJB6" s="19"/>
      <c r="GJC6" s="18">
        <f ca="1">OFFSET('表十（录入表）'!$B$5,COLUMN(内置数据!A$2),3)</f>
        <v>0</v>
      </c>
      <c r="GJD6" s="18">
        <f ca="1">OFFSET('表十（录入表）'!$B$5,COLUMN(内置数据!B$2),3)</f>
        <v>0</v>
      </c>
      <c r="GJE6" s="18">
        <f ca="1">OFFSET('表十（录入表）'!$B$5,COLUMN(内置数据!C$2),3)</f>
        <v>0</v>
      </c>
      <c r="GJF6" s="18">
        <f ca="1">OFFSET('表十（录入表）'!$B$5,COLUMN(内置数据!D$2),3)</f>
        <v>1</v>
      </c>
      <c r="GJG6" s="18">
        <f ca="1">OFFSET('表十（录入表）'!$B$5,COLUMN(内置数据!E$2),3)</f>
        <v>0</v>
      </c>
      <c r="GJH6" s="18">
        <f ca="1">OFFSET('表十（录入表）'!$B$5,COLUMN(内置数据!F$2),3)</f>
        <v>0</v>
      </c>
      <c r="GJI6" s="18">
        <f ca="1">OFFSET('表十（录入表）'!$B$5,COLUMN(内置数据!G$2),3)</f>
        <v>0</v>
      </c>
      <c r="GJJ6" s="18">
        <f ca="1">OFFSET('表十（录入表）'!$B$5,COLUMN(内置数据!H$2),3)</f>
        <v>0</v>
      </c>
      <c r="GJK6" s="18">
        <f ca="1">OFFSET('表十（录入表）'!$B$5,COLUMN(内置数据!I$2),3)</f>
        <v>0</v>
      </c>
      <c r="GJL6" s="18">
        <f ca="1">OFFSET('表十（录入表）'!$B$5,COLUMN(内置数据!J$2),3)</f>
        <v>0</v>
      </c>
      <c r="GJM6" s="18">
        <f ca="1">OFFSET('表十（录入表）'!$B$5,COLUMN(内置数据!K$2),3)</f>
        <v>0</v>
      </c>
      <c r="GJN6" s="18">
        <f ca="1">OFFSET('表十（录入表）'!$B$5,COLUMN(内置数据!L$2),3)</f>
        <v>0</v>
      </c>
      <c r="GJO6" s="18">
        <f ca="1">OFFSET('表十（录入表）'!$B$5,COLUMN(内置数据!M$2),3)</f>
        <v>0</v>
      </c>
      <c r="GJP6" s="18">
        <f ca="1">OFFSET('表十（录入表）'!$B$5,COLUMN(内置数据!N$2),3)</f>
        <v>0</v>
      </c>
      <c r="GJQ6" s="18">
        <f ca="1">OFFSET('表十（录入表）'!$B$5,COLUMN(内置数据!O$2),3)</f>
        <v>0</v>
      </c>
      <c r="GJR6" s="18">
        <f ca="1">OFFSET('表十（录入表）'!$B$5,COLUMN(内置数据!P$2),3)</f>
        <v>0</v>
      </c>
      <c r="GJS6" s="18">
        <f ca="1">OFFSET('表十（录入表）'!$B$5,COLUMN(内置数据!Q$2),3)</f>
        <v>0</v>
      </c>
      <c r="GJT6" s="18">
        <f ca="1">OFFSET('表十（录入表）'!$B$5,COLUMN(内置数据!R$2),3)</f>
        <v>0</v>
      </c>
      <c r="GJU6" s="18">
        <f ca="1">OFFSET('表十（录入表）'!$B$5,COLUMN(内置数据!S$2),3)</f>
        <v>0</v>
      </c>
      <c r="GJV6" s="18">
        <f ca="1">OFFSET('表十（录入表）'!$B$5,COLUMN(内置数据!T$2),3)</f>
        <v>0</v>
      </c>
      <c r="GJW6" s="18">
        <f ca="1">OFFSET('表十（录入表）'!$B$5,COLUMN(内置数据!U$2),3)</f>
        <v>0</v>
      </c>
      <c r="GJX6" s="18">
        <f ca="1">OFFSET('表十（录入表）'!$B$5,COLUMN(内置数据!V$2),3)</f>
        <v>0</v>
      </c>
      <c r="GJY6" s="18">
        <f ca="1">OFFSET('表十（录入表）'!$B$5,COLUMN(内置数据!W$2),3)</f>
        <v>0</v>
      </c>
      <c r="GJZ6" s="18">
        <f ca="1">OFFSET('表十（录入表）'!$B$5,COLUMN(内置数据!X$2),3)</f>
        <v>0</v>
      </c>
      <c r="GKA6" s="18">
        <f ca="1">OFFSET('表十（录入表）'!$B$5,COLUMN(内置数据!Y$2),3)</f>
        <v>0</v>
      </c>
      <c r="GKB6" s="18">
        <f ca="1">OFFSET('表十（录入表）'!$B$5,COLUMN(内置数据!Z$2),3)</f>
        <v>0</v>
      </c>
      <c r="GKC6" s="18">
        <f ca="1">OFFSET('表十（录入表）'!$B$5,COLUMN(内置数据!AA$2),3)</f>
        <v>0</v>
      </c>
      <c r="GKD6" s="18">
        <f ca="1">OFFSET('表十（录入表）'!$B$5,COLUMN(内置数据!AB$2),3)</f>
        <v>0</v>
      </c>
      <c r="GKE6" s="18">
        <f ca="1">OFFSET('表十（录入表）'!$B$5,COLUMN(内置数据!AC$2),3)</f>
        <v>689</v>
      </c>
      <c r="GKF6" s="18">
        <f ca="1">OFFSET('表十（录入表）'!$B$5,COLUMN(内置数据!AD$2),3)</f>
        <v>0</v>
      </c>
      <c r="GKG6" s="18">
        <f ca="1">OFFSET('表十（录入表）'!$B$5,COLUMN(内置数据!AE$2),3)</f>
        <v>0</v>
      </c>
      <c r="GKH6" s="18">
        <f ca="1">OFFSET('表十（录入表）'!$B$5,COLUMN(内置数据!AF$2),3)</f>
        <v>0</v>
      </c>
      <c r="GKI6" s="18">
        <f ca="1">OFFSET('表十（录入表）'!$B$5,COLUMN(内置数据!AG$2),3)</f>
        <v>0</v>
      </c>
      <c r="GKJ6" s="18">
        <f ca="1">OFFSET('表十（录入表）'!$B$5,COLUMN(内置数据!AH$2),3)</f>
        <v>0</v>
      </c>
      <c r="GKK6" s="18">
        <f ca="1">OFFSET('表十（录入表）'!$B$5,COLUMN(内置数据!AI$2),3)</f>
        <v>0</v>
      </c>
      <c r="GKL6" s="18">
        <f ca="1">OFFSET('表十（录入表）'!$B$5,COLUMN(内置数据!AJ$2),3)</f>
        <v>0</v>
      </c>
      <c r="GKM6" s="18">
        <f ca="1">OFFSET('表十（录入表）'!$B$5,COLUMN(内置数据!AK$2),3)</f>
        <v>0</v>
      </c>
      <c r="GKN6" s="18">
        <f ca="1">OFFSET('表十（录入表）'!$B$5,COLUMN(内置数据!AL$2),3)</f>
        <v>0</v>
      </c>
      <c r="GKO6" s="18">
        <f ca="1">OFFSET('表十（录入表）'!$B$5,COLUMN(内置数据!AM$2),3)</f>
        <v>0</v>
      </c>
      <c r="GKP6" s="18">
        <f ca="1">OFFSET('表十（录入表）'!$B$5,COLUMN(内置数据!AN$2),3)</f>
        <v>0</v>
      </c>
      <c r="GKQ6" s="18">
        <f ca="1">OFFSET('表十（录入表）'!$B$5,COLUMN(内置数据!AO$2),3)</f>
        <v>0</v>
      </c>
      <c r="GKR6" s="18">
        <f ca="1">OFFSET('表十（录入表）'!$B$5,COLUMN(内置数据!AP$2),3)</f>
        <v>0</v>
      </c>
      <c r="GKS6" s="18">
        <f ca="1">OFFSET('表十（录入表）'!$B$5,COLUMN(内置数据!AQ$2),3)</f>
        <v>0</v>
      </c>
      <c r="GKT6" s="18">
        <f ca="1">OFFSET('表十（录入表）'!$B$5,COLUMN(内置数据!AR$2),3)</f>
        <v>0</v>
      </c>
      <c r="GKU6" s="18">
        <f ca="1">OFFSET('表十（录入表）'!$B$5,COLUMN(内置数据!AS$2),3)</f>
        <v>0</v>
      </c>
      <c r="GKV6" s="18">
        <f ca="1">OFFSET('表十（录入表）'!$B$5,COLUMN(内置数据!AT$2),3)</f>
        <v>0</v>
      </c>
      <c r="GKW6" s="18">
        <f ca="1">OFFSET('表十（录入表）'!$B$5,COLUMN(内置数据!AU$2),3)</f>
        <v>0</v>
      </c>
      <c r="GKX6" s="18">
        <f ca="1">OFFSET('表十（录入表）'!$B$5,COLUMN(内置数据!AV$2),3)</f>
        <v>0</v>
      </c>
      <c r="GKY6" s="18">
        <f ca="1">OFFSET('表十（录入表）'!$B$5,COLUMN(内置数据!AW$2),3)</f>
        <v>0</v>
      </c>
      <c r="GKZ6" s="18">
        <f ca="1">OFFSET('表十（录入表）'!$B$5,COLUMN(内置数据!AX$2),3)</f>
        <v>0</v>
      </c>
      <c r="GLA6" s="18">
        <f ca="1">OFFSET('表十（录入表）'!$B$5,COLUMN(内置数据!AY$2),3)</f>
        <v>0</v>
      </c>
      <c r="GLB6" s="18">
        <f ca="1">OFFSET('表十（录入表）'!$B$5,COLUMN(内置数据!AZ$2),3)</f>
        <v>0</v>
      </c>
      <c r="GLC6" s="18">
        <f ca="1">OFFSET('表十（录入表）'!$B$5,COLUMN(内置数据!BA$2),3)</f>
        <v>166</v>
      </c>
      <c r="GLD6" s="18">
        <f ca="1">OFFSET('表十（录入表）'!$B$5,COLUMN(内置数据!BB$2),3)</f>
        <v>0</v>
      </c>
      <c r="GLE6" s="18">
        <f ca="1">OFFSET('表十（录入表）'!$B$5,COLUMN(内置数据!BC$2),3)</f>
        <v>0</v>
      </c>
      <c r="GLF6" s="18">
        <f ca="1">OFFSET('表十（录入表）'!$B$5,COLUMN(内置数据!BD$2),3)</f>
        <v>0</v>
      </c>
      <c r="GLG6" s="18">
        <f ca="1">OFFSET('表十（录入表）'!$B$5,COLUMN(内置数据!BE$2),3)</f>
        <v>0</v>
      </c>
      <c r="GLH6" s="18">
        <f ca="1">OFFSET('表十（录入表）'!$B$5,COLUMN(内置数据!BF$2),3)</f>
        <v>0</v>
      </c>
      <c r="GLI6" s="19"/>
      <c r="GLJ6" s="18">
        <f ca="1">OFFSET('表十（录入表）'!$B$5,COLUMN(内置数据!BH$2),3)</f>
        <v>0</v>
      </c>
      <c r="GLK6" s="18">
        <f ca="1">OFFSET('表十（录入表）'!$B$5,COLUMN(内置数据!BI$2),3)</f>
        <v>0</v>
      </c>
      <c r="GLL6" s="18">
        <f ca="1">OFFSET('表十（录入表）'!$B$5,COLUMN(内置数据!BJ$2),3)</f>
        <v>1</v>
      </c>
      <c r="GLM6" s="18">
        <f ca="1">OFFSET('表十（录入表）'!$B$5,COLUMN(内置数据!BK$2),3)</f>
        <v>0</v>
      </c>
      <c r="GLN6" s="18">
        <f ca="1">OFFSET('表十（录入表）'!$B$5,COLUMN(内置数据!BL$2),3)</f>
        <v>0</v>
      </c>
      <c r="GLO6" s="18">
        <f ca="1">OFFSET('表十（录入表）'!$B$5,COLUMN(内置数据!BM$2),3)</f>
        <v>0</v>
      </c>
      <c r="GLP6" s="18">
        <f ca="1">OFFSET('表十（录入表）'!$B$5,COLUMN(内置数据!BN$2),3)</f>
        <v>0</v>
      </c>
      <c r="GLQ6" s="18">
        <f ca="1">OFFSET('表十（录入表）'!$B$5,COLUMN(内置数据!BO$2),3)</f>
        <v>689</v>
      </c>
      <c r="GLR6" s="18">
        <f ca="1">OFFSET('表十（录入表）'!$B$5,COLUMN(内置数据!BP$2),3)</f>
        <v>0</v>
      </c>
      <c r="GLS6" s="18">
        <f ca="1">OFFSET('表十（录入表）'!$B$5,COLUMN(内置数据!BQ$2),3)</f>
        <v>0</v>
      </c>
      <c r="GLT6" s="18">
        <f ca="1">OFFSET('表十（录入表）'!$B$5,COLUMN(内置数据!BR$2),3)</f>
        <v>0</v>
      </c>
      <c r="GLU6" s="18">
        <f ca="1">OFFSET('表十（录入表）'!$B$5,COLUMN(内置数据!BS$2),3)</f>
        <v>0</v>
      </c>
      <c r="GLV6" s="18">
        <f ca="1">OFFSET('表十（录入表）'!$B$5,COLUMN(内置数据!BT$2),3)</f>
        <v>0</v>
      </c>
      <c r="GLW6" s="18">
        <f ca="1">OFFSET('表十（录入表）'!$B$5,COLUMN(内置数据!BU$2),3)</f>
        <v>0</v>
      </c>
      <c r="GLX6" s="18">
        <f ca="1">OFFSET('表十（录入表）'!$B$5,COLUMN(内置数据!BV$2),3)</f>
        <v>0</v>
      </c>
      <c r="GLY6" s="18">
        <f ca="1">OFFSET('表十（录入表）'!$B$5,COLUMN(内置数据!BW$2),3)</f>
        <v>166</v>
      </c>
      <c r="GLZ6" s="18">
        <f ca="1">OFFSET('表十（录入表）'!$B$5,COLUMN(内置数据!BX$2),3)</f>
        <v>0</v>
      </c>
      <c r="GMA6" s="18">
        <f ca="1">OFFSET('表十（录入表）'!$B$5,COLUMN(内置数据!BY$2),3)</f>
        <v>0</v>
      </c>
      <c r="GMB6" s="18">
        <f ca="1">OFFSET('表十（录入表）'!$B$5,COLUMN(内置数据!BZ$2),3)</f>
        <v>0</v>
      </c>
      <c r="GMC6" s="19"/>
      <c r="GMD6" s="18">
        <f ca="1">OFFSET('表十（录入表）'!$B$5,COLUMN(内置数据!CB$2),3)</f>
        <v>856</v>
      </c>
      <c r="GME6" s="19"/>
      <c r="GMF6" s="18">
        <f ca="1">OFFSET('表十（录入表）'!$B$5,COLUMN(内置数据!A$2),4)</f>
        <v>0</v>
      </c>
      <c r="GMG6" s="18">
        <f ca="1">OFFSET('表十（录入表）'!$B$5,COLUMN(内置数据!B$2),4)</f>
        <v>0</v>
      </c>
      <c r="GMH6" s="18">
        <f ca="1">OFFSET('表十（录入表）'!$B$5,COLUMN(内置数据!C$2),4)</f>
        <v>0</v>
      </c>
      <c r="GMI6" s="18">
        <f ca="1">OFFSET('表十（录入表）'!$B$5,COLUMN(内置数据!D$2),4)</f>
        <v>0</v>
      </c>
      <c r="GMJ6" s="18">
        <f ca="1">OFFSET('表十（录入表）'!$B$5,COLUMN(内置数据!E$2),4)</f>
        <v>0</v>
      </c>
      <c r="GMK6" s="18">
        <f ca="1">OFFSET('表十（录入表）'!$B$5,COLUMN(内置数据!F$2),4)</f>
        <v>0</v>
      </c>
      <c r="GML6" s="18">
        <f ca="1">OFFSET('表十（录入表）'!$B$5,COLUMN(内置数据!G$2),4)</f>
        <v>0</v>
      </c>
      <c r="GMM6" s="18">
        <f ca="1">OFFSET('表十（录入表）'!$B$5,COLUMN(内置数据!H$2),4)</f>
        <v>0</v>
      </c>
      <c r="GMN6" s="18">
        <f ca="1">OFFSET('表十（录入表）'!$B$5,COLUMN(内置数据!I$2),4)</f>
        <v>0</v>
      </c>
      <c r="GMO6" s="18">
        <f ca="1">OFFSET('表十（录入表）'!$B$5,COLUMN(内置数据!J$2),4)</f>
        <v>0</v>
      </c>
      <c r="GMP6" s="18">
        <f ca="1">OFFSET('表十（录入表）'!$B$5,COLUMN(内置数据!K$2),4)</f>
        <v>0</v>
      </c>
      <c r="GMQ6" s="18">
        <f ca="1">OFFSET('表十（录入表）'!$B$5,COLUMN(内置数据!L$2),4)</f>
        <v>2400</v>
      </c>
      <c r="GMR6" s="18">
        <f ca="1">OFFSET('表十（录入表）'!$B$5,COLUMN(内置数据!M$2),4)</f>
        <v>0</v>
      </c>
      <c r="GMS6" s="18">
        <f ca="1">OFFSET('表十（录入表）'!$B$5,COLUMN(内置数据!N$2),4)</f>
        <v>0</v>
      </c>
      <c r="GMT6" s="18">
        <f ca="1">OFFSET('表十（录入表）'!$B$5,COLUMN(内置数据!O$2),4)</f>
        <v>0</v>
      </c>
      <c r="GMU6" s="18">
        <f ca="1">OFFSET('表十（录入表）'!$B$5,COLUMN(内置数据!P$2),4)</f>
        <v>0</v>
      </c>
      <c r="GMV6" s="18">
        <f ca="1">OFFSET('表十（录入表）'!$B$5,COLUMN(内置数据!Q$2),4)</f>
        <v>0</v>
      </c>
      <c r="GMW6" s="18">
        <f ca="1">OFFSET('表十（录入表）'!$B$5,COLUMN(内置数据!R$2),4)</f>
        <v>0</v>
      </c>
      <c r="GMX6" s="18">
        <f ca="1">OFFSET('表十（录入表）'!$B$5,COLUMN(内置数据!S$2),4)</f>
        <v>0</v>
      </c>
      <c r="GMY6" s="18">
        <f ca="1">OFFSET('表十（录入表）'!$B$5,COLUMN(内置数据!T$2),4)</f>
        <v>0</v>
      </c>
      <c r="GMZ6" s="18">
        <f ca="1">OFFSET('表十（录入表）'!$B$5,COLUMN(内置数据!U$2),4)</f>
        <v>0</v>
      </c>
      <c r="GNA6" s="18">
        <f ca="1">OFFSET('表十（录入表）'!$B$5,COLUMN(内置数据!V$2),4)</f>
        <v>0</v>
      </c>
      <c r="GNB6" s="18">
        <f ca="1">OFFSET('表十（录入表）'!$B$5,COLUMN(内置数据!W$2),4)</f>
        <v>0</v>
      </c>
      <c r="GNC6" s="18">
        <f ca="1">OFFSET('表十（录入表）'!$B$5,COLUMN(内置数据!X$2),4)</f>
        <v>0</v>
      </c>
      <c r="GND6" s="18">
        <f ca="1">OFFSET('表十（录入表）'!$B$5,COLUMN(内置数据!Y$2),4)</f>
        <v>0</v>
      </c>
      <c r="GNE6" s="18">
        <f ca="1">OFFSET('表十（录入表）'!$B$5,COLUMN(内置数据!Z$2),4)</f>
        <v>0</v>
      </c>
      <c r="GNF6" s="18">
        <f ca="1">OFFSET('表十（录入表）'!$B$5,COLUMN(内置数据!AA$2),4)</f>
        <v>0</v>
      </c>
      <c r="GNG6" s="18">
        <f ca="1">OFFSET('表十（录入表）'!$B$5,COLUMN(内置数据!AB$2),4)</f>
        <v>0</v>
      </c>
      <c r="GNH6" s="18">
        <f ca="1">OFFSET('表十（录入表）'!$B$5,COLUMN(内置数据!AC$2),4)</f>
        <v>0</v>
      </c>
      <c r="GNI6" s="18">
        <f ca="1">OFFSET('表十（录入表）'!$B$5,COLUMN(内置数据!AD$2),4)</f>
        <v>0</v>
      </c>
      <c r="GNJ6" s="18">
        <f ca="1">OFFSET('表十（录入表）'!$B$5,COLUMN(内置数据!AE$2),4)</f>
        <v>0</v>
      </c>
      <c r="GNK6" s="18">
        <f ca="1">OFFSET('表十（录入表）'!$B$5,COLUMN(内置数据!AF$2),4)</f>
        <v>0</v>
      </c>
      <c r="GNL6" s="18">
        <f ca="1">OFFSET('表十（录入表）'!$B$5,COLUMN(内置数据!AG$2),4)</f>
        <v>0</v>
      </c>
      <c r="GNM6" s="18">
        <f ca="1">OFFSET('表十（录入表）'!$B$5,COLUMN(内置数据!AH$2),4)</f>
        <v>0</v>
      </c>
      <c r="GNN6" s="18">
        <f ca="1">OFFSET('表十（录入表）'!$B$5,COLUMN(内置数据!AI$2),4)</f>
        <v>0</v>
      </c>
      <c r="GNO6" s="18">
        <f ca="1">OFFSET('表十（录入表）'!$B$5,COLUMN(内置数据!AJ$2),4)</f>
        <v>0</v>
      </c>
      <c r="GNP6" s="18">
        <f ca="1">OFFSET('表十（录入表）'!$B$5,COLUMN(内置数据!AK$2),4)</f>
        <v>0</v>
      </c>
      <c r="GNQ6" s="18">
        <f ca="1">OFFSET('表十（录入表）'!$B$5,COLUMN(内置数据!AL$2),4)</f>
        <v>0</v>
      </c>
      <c r="GNR6" s="18">
        <f ca="1">OFFSET('表十（录入表）'!$B$5,COLUMN(内置数据!AM$2),4)</f>
        <v>0</v>
      </c>
      <c r="GNS6" s="18">
        <f ca="1">OFFSET('表十（录入表）'!$B$5,COLUMN(内置数据!AN$2),4)</f>
        <v>0</v>
      </c>
      <c r="GNT6" s="18">
        <f ca="1">OFFSET('表十（录入表）'!$B$5,COLUMN(内置数据!AO$2),4)</f>
        <v>0</v>
      </c>
      <c r="GNU6" s="18">
        <f ca="1">OFFSET('表十（录入表）'!$B$5,COLUMN(内置数据!AP$2),4)</f>
        <v>0</v>
      </c>
      <c r="GNV6" s="18">
        <f ca="1">OFFSET('表十（录入表）'!$B$5,COLUMN(内置数据!AQ$2),4)</f>
        <v>0</v>
      </c>
      <c r="GNW6" s="18">
        <f ca="1">OFFSET('表十（录入表）'!$B$5,COLUMN(内置数据!AR$2),4)</f>
        <v>0</v>
      </c>
      <c r="GNX6" s="18">
        <f ca="1">OFFSET('表十（录入表）'!$B$5,COLUMN(内置数据!AS$2),4)</f>
        <v>0</v>
      </c>
      <c r="GNY6" s="18">
        <f ca="1">OFFSET('表十（录入表）'!$B$5,COLUMN(内置数据!AT$2),4)</f>
        <v>0</v>
      </c>
      <c r="GNZ6" s="18">
        <f ca="1">OFFSET('表十（录入表）'!$B$5,COLUMN(内置数据!AU$2),4)</f>
        <v>0</v>
      </c>
      <c r="GOA6" s="18">
        <f ca="1">OFFSET('表十（录入表）'!$B$5,COLUMN(内置数据!AV$2),4)</f>
        <v>0</v>
      </c>
      <c r="GOB6" s="18">
        <f ca="1">OFFSET('表十（录入表）'!$B$5,COLUMN(内置数据!AW$2),4)</f>
        <v>4200</v>
      </c>
      <c r="GOC6" s="18">
        <f ca="1">OFFSET('表十（录入表）'!$B$5,COLUMN(内置数据!AX$2),4)</f>
        <v>0</v>
      </c>
      <c r="GOD6" s="18">
        <f ca="1">OFFSET('表十（录入表）'!$B$5,COLUMN(内置数据!AY$2),4)</f>
        <v>0</v>
      </c>
      <c r="GOE6" s="18">
        <f ca="1">OFFSET('表十（录入表）'!$B$5,COLUMN(内置数据!AZ$2),4)</f>
        <v>0</v>
      </c>
      <c r="GOF6" s="18">
        <f ca="1">OFFSET('表十（录入表）'!$B$5,COLUMN(内置数据!BA$2),4)</f>
        <v>0</v>
      </c>
      <c r="GOG6" s="18">
        <f ca="1">OFFSET('表十（录入表）'!$B$5,COLUMN(内置数据!BB$2),4)</f>
        <v>0</v>
      </c>
      <c r="GOH6" s="18">
        <f ca="1">OFFSET('表十（录入表）'!$B$5,COLUMN(内置数据!BC$2),4)</f>
        <v>0</v>
      </c>
      <c r="GOI6" s="18">
        <f ca="1">OFFSET('表十（录入表）'!$B$5,COLUMN(内置数据!BD$2),4)</f>
        <v>0</v>
      </c>
      <c r="GOJ6" s="18">
        <f ca="1">OFFSET('表十（录入表）'!$B$5,COLUMN(内置数据!BE$2),4)</f>
        <v>0</v>
      </c>
      <c r="GOK6" s="18">
        <f ca="1">OFFSET('表十（录入表）'!$B$5,COLUMN(内置数据!BF$2),4)</f>
        <v>0</v>
      </c>
      <c r="GOL6" s="19"/>
      <c r="GOM6" s="18">
        <f ca="1">OFFSET('表十（录入表）'!$B$5,COLUMN(内置数据!BH$2),4)</f>
        <v>0</v>
      </c>
      <c r="GON6" s="18">
        <f ca="1">OFFSET('表十（录入表）'!$B$5,COLUMN(内置数据!BI$2),4)</f>
        <v>0</v>
      </c>
      <c r="GOO6" s="18">
        <f ca="1">OFFSET('表十（录入表）'!$B$5,COLUMN(内置数据!BJ$2),4)</f>
        <v>0</v>
      </c>
      <c r="GOP6" s="18">
        <f ca="1">OFFSET('表十（录入表）'!$B$5,COLUMN(内置数据!BK$2),4)</f>
        <v>0</v>
      </c>
      <c r="GOQ6" s="18">
        <f ca="1">OFFSET('表十（录入表）'!$B$5,COLUMN(内置数据!BL$2),4)</f>
        <v>0</v>
      </c>
      <c r="GOR6" s="18">
        <f ca="1">OFFSET('表十（录入表）'!$B$5,COLUMN(内置数据!BM$2),4)</f>
        <v>2400</v>
      </c>
      <c r="GOS6" s="18">
        <f ca="1">OFFSET('表十（录入表）'!$B$5,COLUMN(内置数据!BN$2),4)</f>
        <v>0</v>
      </c>
      <c r="GOT6" s="18">
        <f ca="1">OFFSET('表十（录入表）'!$B$5,COLUMN(内置数据!BO$2),4)</f>
        <v>0</v>
      </c>
      <c r="GOU6" s="18">
        <f ca="1">OFFSET('表十（录入表）'!$B$5,COLUMN(内置数据!BP$2),4)</f>
        <v>0</v>
      </c>
      <c r="GOV6" s="18">
        <f ca="1">OFFSET('表十（录入表）'!$B$5,COLUMN(内置数据!BQ$2),4)</f>
        <v>0</v>
      </c>
      <c r="GOW6" s="18">
        <f ca="1">OFFSET('表十（录入表）'!$B$5,COLUMN(内置数据!BR$2),4)</f>
        <v>0</v>
      </c>
      <c r="GOX6" s="18">
        <f ca="1">OFFSET('表十（录入表）'!$B$5,COLUMN(内置数据!BS$2),4)</f>
        <v>0</v>
      </c>
      <c r="GOY6" s="18">
        <f ca="1">OFFSET('表十（录入表）'!$B$5,COLUMN(内置数据!BT$2),4)</f>
        <v>0</v>
      </c>
      <c r="GOZ6" s="18">
        <f ca="1">OFFSET('表十（录入表）'!$B$5,COLUMN(内置数据!BU$2),4)</f>
        <v>0</v>
      </c>
      <c r="GPA6" s="18">
        <f ca="1">OFFSET('表十（录入表）'!$B$5,COLUMN(内置数据!BV$2),4)</f>
        <v>0</v>
      </c>
      <c r="GPB6" s="18">
        <f ca="1">OFFSET('表十（录入表）'!$B$5,COLUMN(内置数据!BW$2),4)</f>
        <v>4200</v>
      </c>
      <c r="GPC6" s="18">
        <f ca="1">OFFSET('表十（录入表）'!$B$5,COLUMN(内置数据!BX$2),4)</f>
        <v>0</v>
      </c>
      <c r="GPD6" s="18">
        <f ca="1">OFFSET('表十（录入表）'!$B$5,COLUMN(内置数据!BY$2),4)</f>
        <v>0</v>
      </c>
      <c r="GPE6" s="18">
        <f ca="1">OFFSET('表十（录入表）'!$B$5,COLUMN(内置数据!BZ$2),4)</f>
        <v>0</v>
      </c>
      <c r="GPF6" s="19"/>
      <c r="GPG6" s="18">
        <f ca="1">OFFSET('表十（录入表）'!$B$5,COLUMN(内置数据!CB$2),4)</f>
        <v>6600</v>
      </c>
      <c r="GPH6" s="19"/>
      <c r="GPI6" s="18">
        <f ca="1">OFFSET('表十（录入表）'!$B$5,COLUMN(内置数据!A$2),5)</f>
        <v>0</v>
      </c>
      <c r="GPJ6" s="18">
        <f ca="1">OFFSET('表十（录入表）'!$B$5,COLUMN(内置数据!B$2),5)</f>
        <v>0</v>
      </c>
      <c r="GPK6" s="18">
        <f ca="1">OFFSET('表十（录入表）'!$B$5,COLUMN(内置数据!C$2),5)</f>
        <v>0</v>
      </c>
      <c r="GPL6" s="18">
        <f ca="1">OFFSET('表十（录入表）'!$B$5,COLUMN(内置数据!D$2),5)</f>
        <v>0</v>
      </c>
      <c r="GPM6" s="18">
        <f ca="1">OFFSET('表十（录入表）'!$B$5,COLUMN(内置数据!E$2),5)</f>
        <v>0</v>
      </c>
      <c r="GPN6" s="18">
        <f ca="1">OFFSET('表十（录入表）'!$B$5,COLUMN(内置数据!F$2),5)</f>
        <v>0</v>
      </c>
      <c r="GPO6" s="18">
        <f ca="1">OFFSET('表十（录入表）'!$B$5,COLUMN(内置数据!G$2),5)</f>
        <v>0</v>
      </c>
      <c r="GPP6" s="18">
        <f ca="1">OFFSET('表十（录入表）'!$B$5,COLUMN(内置数据!H$2),5)</f>
        <v>0</v>
      </c>
      <c r="GPQ6" s="18">
        <f ca="1">OFFSET('表十（录入表）'!$B$5,COLUMN(内置数据!I$2),5)</f>
        <v>0</v>
      </c>
      <c r="GPR6" s="18">
        <f ca="1">OFFSET('表十（录入表）'!$B$5,COLUMN(内置数据!J$2),5)</f>
        <v>0</v>
      </c>
      <c r="GPS6" s="18">
        <f ca="1">OFFSET('表十（录入表）'!$B$5,COLUMN(内置数据!K$2),5)</f>
        <v>0</v>
      </c>
      <c r="GPT6" s="18">
        <f ca="1">OFFSET('表十（录入表）'!$B$5,COLUMN(内置数据!L$2),5)</f>
        <v>0</v>
      </c>
      <c r="GPU6" s="18">
        <f ca="1">OFFSET('表十（录入表）'!$B$5,COLUMN(内置数据!M$2),5)</f>
        <v>0</v>
      </c>
      <c r="GPV6" s="18">
        <f ca="1">OFFSET('表十（录入表）'!$B$5,COLUMN(内置数据!N$2),5)</f>
        <v>0</v>
      </c>
      <c r="GPW6" s="18">
        <f ca="1">OFFSET('表十（录入表）'!$B$5,COLUMN(内置数据!O$2),5)</f>
        <v>0</v>
      </c>
      <c r="GPX6" s="18">
        <f ca="1">OFFSET('表十（录入表）'!$B$5,COLUMN(内置数据!P$2),5)</f>
        <v>0</v>
      </c>
      <c r="GPY6" s="18">
        <f ca="1">OFFSET('表十（录入表）'!$B$5,COLUMN(内置数据!Q$2),5)</f>
        <v>0</v>
      </c>
      <c r="GPZ6" s="18">
        <f ca="1">OFFSET('表十（录入表）'!$B$5,COLUMN(内置数据!R$2),5)</f>
        <v>0</v>
      </c>
      <c r="GQA6" s="18">
        <f ca="1">OFFSET('表十（录入表）'!$B$5,COLUMN(内置数据!S$2),5)</f>
        <v>0</v>
      </c>
      <c r="GQB6" s="18">
        <f ca="1">OFFSET('表十（录入表）'!$B$5,COLUMN(内置数据!T$2),5)</f>
        <v>0</v>
      </c>
      <c r="GQC6" s="18">
        <f ca="1">OFFSET('表十（录入表）'!$B$5,COLUMN(内置数据!U$2),5)</f>
        <v>0</v>
      </c>
      <c r="GQD6" s="18">
        <f ca="1">OFFSET('表十（录入表）'!$B$5,COLUMN(内置数据!V$2),5)</f>
        <v>0</v>
      </c>
      <c r="GQE6" s="18">
        <f ca="1">OFFSET('表十（录入表）'!$B$5,COLUMN(内置数据!W$2),5)</f>
        <v>0</v>
      </c>
      <c r="GQF6" s="18">
        <f ca="1">OFFSET('表十（录入表）'!$B$5,COLUMN(内置数据!X$2),5)</f>
        <v>0</v>
      </c>
      <c r="GQG6" s="18">
        <f ca="1">OFFSET('表十（录入表）'!$B$5,COLUMN(内置数据!Y$2),5)</f>
        <v>0</v>
      </c>
      <c r="GQH6" s="18">
        <f ca="1">OFFSET('表十（录入表）'!$B$5,COLUMN(内置数据!Z$2),5)</f>
        <v>0</v>
      </c>
      <c r="GQI6" s="18">
        <f ca="1">OFFSET('表十（录入表）'!$B$5,COLUMN(内置数据!AA$2),5)</f>
        <v>0</v>
      </c>
      <c r="GQJ6" s="18">
        <f ca="1">OFFSET('表十（录入表）'!$B$5,COLUMN(内置数据!AB$2),5)</f>
        <v>0</v>
      </c>
      <c r="GQK6" s="18">
        <f ca="1">OFFSET('表十（录入表）'!$B$5,COLUMN(内置数据!AC$2),5)</f>
        <v>0</v>
      </c>
      <c r="GQL6" s="18">
        <f ca="1">OFFSET('表十（录入表）'!$B$5,COLUMN(内置数据!AD$2),5)</f>
        <v>0</v>
      </c>
      <c r="GQM6" s="18">
        <f ca="1">OFFSET('表十（录入表）'!$B$5,COLUMN(内置数据!AE$2),5)</f>
        <v>0</v>
      </c>
      <c r="GQN6" s="18">
        <f ca="1">OFFSET('表十（录入表）'!$B$5,COLUMN(内置数据!AF$2),5)</f>
        <v>0</v>
      </c>
      <c r="GQO6" s="18">
        <f ca="1">OFFSET('表十（录入表）'!$B$5,COLUMN(内置数据!AG$2),5)</f>
        <v>0</v>
      </c>
      <c r="GQP6" s="18">
        <f ca="1">OFFSET('表十（录入表）'!$B$5,COLUMN(内置数据!AH$2),5)</f>
        <v>0</v>
      </c>
      <c r="GQQ6" s="18">
        <f ca="1">OFFSET('表十（录入表）'!$B$5,COLUMN(内置数据!AI$2),5)</f>
        <v>0</v>
      </c>
      <c r="GQR6" s="18">
        <f ca="1">OFFSET('表十（录入表）'!$B$5,COLUMN(内置数据!AJ$2),5)</f>
        <v>0</v>
      </c>
      <c r="GQS6" s="18">
        <f ca="1">OFFSET('表十（录入表）'!$B$5,COLUMN(内置数据!AK$2),5)</f>
        <v>0</v>
      </c>
      <c r="GQT6" s="18">
        <f ca="1">OFFSET('表十（录入表）'!$B$5,COLUMN(内置数据!AL$2),5)</f>
        <v>0</v>
      </c>
      <c r="GQU6" s="18">
        <f ca="1">OFFSET('表十（录入表）'!$B$5,COLUMN(内置数据!AM$2),5)</f>
        <v>0</v>
      </c>
      <c r="GQV6" s="18">
        <f ca="1">OFFSET('表十（录入表）'!$B$5,COLUMN(内置数据!AN$2),5)</f>
        <v>0</v>
      </c>
      <c r="GQW6" s="18">
        <f ca="1">OFFSET('表十（录入表）'!$B$5,COLUMN(内置数据!AO$2),5)</f>
        <v>0</v>
      </c>
      <c r="GQX6" s="18">
        <f ca="1">OFFSET('表十（录入表）'!$B$5,COLUMN(内置数据!AP$2),5)</f>
        <v>0</v>
      </c>
      <c r="GQY6" s="18">
        <f ca="1">OFFSET('表十（录入表）'!$B$5,COLUMN(内置数据!AQ$2),5)</f>
        <v>0</v>
      </c>
      <c r="GQZ6" s="18">
        <f ca="1">OFFSET('表十（录入表）'!$B$5,COLUMN(内置数据!AR$2),5)</f>
        <v>0</v>
      </c>
      <c r="GRA6" s="18">
        <f ca="1">OFFSET('表十（录入表）'!$B$5,COLUMN(内置数据!AS$2),5)</f>
        <v>0</v>
      </c>
      <c r="GRB6" s="18">
        <f ca="1">OFFSET('表十（录入表）'!$B$5,COLUMN(内置数据!AT$2),5)</f>
        <v>0</v>
      </c>
      <c r="GRC6" s="18">
        <f ca="1">OFFSET('表十（录入表）'!$B$5,COLUMN(内置数据!AU$2),5)</f>
        <v>0</v>
      </c>
      <c r="GRD6" s="18">
        <f ca="1">OFFSET('表十（录入表）'!$B$5,COLUMN(内置数据!AV$2),5)</f>
        <v>0</v>
      </c>
      <c r="GRE6" s="18">
        <f ca="1">OFFSET('表十（录入表）'!$B$5,COLUMN(内置数据!AW$2),5)</f>
        <v>0</v>
      </c>
      <c r="GRF6" s="18">
        <f ca="1">OFFSET('表十（录入表）'!$B$5,COLUMN(内置数据!AX$2),5)</f>
        <v>0</v>
      </c>
      <c r="GRG6" s="18">
        <f ca="1">OFFSET('表十（录入表）'!$B$5,COLUMN(内置数据!AY$2),5)</f>
        <v>0</v>
      </c>
      <c r="GRH6" s="18">
        <f ca="1">OFFSET('表十（录入表）'!$B$5,COLUMN(内置数据!AZ$2),5)</f>
        <v>0</v>
      </c>
      <c r="GRI6" s="18">
        <f ca="1">OFFSET('表十（录入表）'!$B$5,COLUMN(内置数据!BA$2),5)</f>
        <v>0</v>
      </c>
      <c r="GRJ6" s="18">
        <f ca="1">OFFSET('表十（录入表）'!$B$5,COLUMN(内置数据!BB$2),5)</f>
        <v>0</v>
      </c>
      <c r="GRK6" s="18">
        <f ca="1">OFFSET('表十（录入表）'!$B$5,COLUMN(内置数据!BC$2),5)</f>
        <v>0</v>
      </c>
      <c r="GRL6" s="18">
        <f ca="1">OFFSET('表十（录入表）'!$B$5,COLUMN(内置数据!BD$2),5)</f>
        <v>0</v>
      </c>
      <c r="GRM6" s="18">
        <f ca="1">OFFSET('表十（录入表）'!$B$5,COLUMN(内置数据!BE$2),5)</f>
        <v>0</v>
      </c>
      <c r="GRN6" s="18">
        <f ca="1">OFFSET('表十（录入表）'!$B$5,COLUMN(内置数据!BF$2),5)</f>
        <v>0</v>
      </c>
      <c r="GRO6" s="19"/>
      <c r="GRP6" s="18">
        <f ca="1">OFFSET('表十（录入表）'!$B$5,COLUMN(内置数据!BH$2),5)</f>
        <v>0</v>
      </c>
      <c r="GRQ6" s="18">
        <f ca="1">OFFSET('表十（录入表）'!$B$5,COLUMN(内置数据!BI$2),5)</f>
        <v>0</v>
      </c>
      <c r="GRR6" s="18">
        <f ca="1">OFFSET('表十（录入表）'!$B$5,COLUMN(内置数据!BJ$2),5)</f>
        <v>0</v>
      </c>
      <c r="GRS6" s="18">
        <f ca="1">OFFSET('表十（录入表）'!$B$5,COLUMN(内置数据!BK$2),5)</f>
        <v>0</v>
      </c>
      <c r="GRT6" s="18">
        <f ca="1">OFFSET('表十（录入表）'!$B$5,COLUMN(内置数据!BL$2),5)</f>
        <v>0</v>
      </c>
      <c r="GRU6" s="18">
        <f ca="1">OFFSET('表十（录入表）'!$B$5,COLUMN(内置数据!BM$2),5)</f>
        <v>0</v>
      </c>
      <c r="GRV6" s="18">
        <f ca="1">OFFSET('表十（录入表）'!$B$5,COLUMN(内置数据!BN$2),5)</f>
        <v>0</v>
      </c>
      <c r="GRW6" s="18">
        <f ca="1">OFFSET('表十（录入表）'!$B$5,COLUMN(内置数据!BO$2),5)</f>
        <v>0</v>
      </c>
      <c r="GRX6" s="18">
        <f ca="1">OFFSET('表十（录入表）'!$B$5,COLUMN(内置数据!BP$2),5)</f>
        <v>0</v>
      </c>
      <c r="GRY6" s="18">
        <f ca="1">OFFSET('表十（录入表）'!$B$5,COLUMN(内置数据!BQ$2),5)</f>
        <v>0</v>
      </c>
      <c r="GRZ6" s="18">
        <f ca="1">OFFSET('表十（录入表）'!$B$5,COLUMN(内置数据!BR$2),5)</f>
        <v>0</v>
      </c>
      <c r="GSA6" s="18">
        <f ca="1">OFFSET('表十（录入表）'!$B$5,COLUMN(内置数据!BS$2),5)</f>
        <v>0</v>
      </c>
      <c r="GSB6" s="18">
        <f ca="1">OFFSET('表十（录入表）'!$B$5,COLUMN(内置数据!BT$2),5)</f>
        <v>0</v>
      </c>
      <c r="GSC6" s="18">
        <f ca="1">OFFSET('表十（录入表）'!$B$5,COLUMN(内置数据!BU$2),5)</f>
        <v>0</v>
      </c>
      <c r="GSD6" s="18">
        <f ca="1">OFFSET('表十（录入表）'!$B$5,COLUMN(内置数据!BV$2),5)</f>
        <v>0</v>
      </c>
      <c r="GSE6" s="18">
        <f ca="1">OFFSET('表十（录入表）'!$B$5,COLUMN(内置数据!BW$2),5)</f>
        <v>0</v>
      </c>
      <c r="GSF6" s="18">
        <f ca="1">OFFSET('表十（录入表）'!$B$5,COLUMN(内置数据!BX$2),5)</f>
        <v>0</v>
      </c>
      <c r="GSG6" s="18">
        <f ca="1">OFFSET('表十（录入表）'!$B$5,COLUMN(内置数据!BY$2),5)</f>
        <v>0</v>
      </c>
      <c r="GSH6" s="18">
        <f ca="1">OFFSET('表十（录入表）'!$B$5,COLUMN(内置数据!BZ$2),5)</f>
        <v>0</v>
      </c>
      <c r="GSI6" s="19"/>
      <c r="GSJ6" s="18">
        <f ca="1">OFFSET('表十（录入表）'!$B$5,COLUMN(内置数据!CB$2),5)</f>
        <v>0</v>
      </c>
      <c r="GSK6" s="19"/>
      <c r="GSL6" s="18">
        <f ca="1">OFFSET('表十（录入表）'!$B$5,COLUMN(内置数据!A$2),6)</f>
        <v>0</v>
      </c>
      <c r="GSM6" s="18">
        <f ca="1">OFFSET('表十（录入表）'!$B$5,COLUMN(内置数据!B$2),6)</f>
        <v>0</v>
      </c>
      <c r="GSN6" s="18">
        <f ca="1">OFFSET('表十（录入表）'!$B$5,COLUMN(内置数据!C$2),6)</f>
        <v>0</v>
      </c>
      <c r="GSO6" s="18">
        <f ca="1">OFFSET('表十（录入表）'!$B$5,COLUMN(内置数据!D$2),6)</f>
        <v>0</v>
      </c>
      <c r="GSP6" s="18">
        <f ca="1">OFFSET('表十（录入表）'!$B$5,COLUMN(内置数据!E$2),6)</f>
        <v>0</v>
      </c>
      <c r="GSQ6" s="18">
        <f ca="1">OFFSET('表十（录入表）'!$B$5,COLUMN(内置数据!F$2),6)</f>
        <v>0</v>
      </c>
      <c r="GSR6" s="18">
        <f ca="1">OFFSET('表十（录入表）'!$B$5,COLUMN(内置数据!G$2),6)</f>
        <v>0</v>
      </c>
      <c r="GSS6" s="18">
        <f ca="1">OFFSET('表十（录入表）'!$B$5,COLUMN(内置数据!H$2),6)</f>
        <v>0</v>
      </c>
      <c r="GST6" s="18">
        <f ca="1">OFFSET('表十（录入表）'!$B$5,COLUMN(内置数据!I$2),6)</f>
        <v>0</v>
      </c>
      <c r="GSU6" s="18">
        <f ca="1">OFFSET('表十（录入表）'!$B$5,COLUMN(内置数据!J$2),6)</f>
        <v>0</v>
      </c>
      <c r="GSV6" s="18">
        <f ca="1">OFFSET('表十（录入表）'!$B$5,COLUMN(内置数据!K$2),6)</f>
        <v>0</v>
      </c>
      <c r="GSW6" s="18">
        <f ca="1">OFFSET('表十（录入表）'!$B$5,COLUMN(内置数据!L$2),6)</f>
        <v>0</v>
      </c>
      <c r="GSX6" s="18">
        <f ca="1">OFFSET('表十（录入表）'!$B$5,COLUMN(内置数据!M$2),6)</f>
        <v>0</v>
      </c>
      <c r="GSY6" s="18">
        <f ca="1">OFFSET('表十（录入表）'!$B$5,COLUMN(内置数据!N$2),6)</f>
        <v>0</v>
      </c>
      <c r="GSZ6" s="18">
        <f ca="1">OFFSET('表十（录入表）'!$B$5,COLUMN(内置数据!O$2),6)</f>
        <v>0</v>
      </c>
      <c r="GTA6" s="18">
        <f ca="1">OFFSET('表十（录入表）'!$B$5,COLUMN(内置数据!P$2),6)</f>
        <v>0</v>
      </c>
      <c r="GTB6" s="18">
        <f ca="1">OFFSET('表十（录入表）'!$B$5,COLUMN(内置数据!Q$2),6)</f>
        <v>0</v>
      </c>
      <c r="GTC6" s="18">
        <f ca="1">OFFSET('表十（录入表）'!$B$5,COLUMN(内置数据!R$2),6)</f>
        <v>0</v>
      </c>
      <c r="GTD6" s="18">
        <f ca="1">OFFSET('表十（录入表）'!$B$5,COLUMN(内置数据!S$2),6)</f>
        <v>0</v>
      </c>
      <c r="GTE6" s="18">
        <f ca="1">OFFSET('表十（录入表）'!$B$5,COLUMN(内置数据!T$2),6)</f>
        <v>0</v>
      </c>
      <c r="GTF6" s="18">
        <f ca="1">OFFSET('表十（录入表）'!$B$5,COLUMN(内置数据!U$2),6)</f>
        <v>0</v>
      </c>
      <c r="GTG6" s="18">
        <f ca="1">OFFSET('表十（录入表）'!$B$5,COLUMN(内置数据!V$2),6)</f>
        <v>0</v>
      </c>
      <c r="GTH6" s="18">
        <f ca="1">OFFSET('表十（录入表）'!$B$5,COLUMN(内置数据!W$2),6)</f>
        <v>0</v>
      </c>
      <c r="GTI6" s="18">
        <f ca="1">OFFSET('表十（录入表）'!$B$5,COLUMN(内置数据!X$2),6)</f>
        <v>0</v>
      </c>
      <c r="GTJ6" s="18">
        <f ca="1">OFFSET('表十（录入表）'!$B$5,COLUMN(内置数据!Y$2),6)</f>
        <v>0</v>
      </c>
      <c r="GTK6" s="18">
        <f ca="1">OFFSET('表十（录入表）'!$B$5,COLUMN(内置数据!Z$2),6)</f>
        <v>0</v>
      </c>
      <c r="GTL6" s="18">
        <f ca="1">OFFSET('表十（录入表）'!$B$5,COLUMN(内置数据!AA$2),6)</f>
        <v>0</v>
      </c>
      <c r="GTM6" s="18">
        <f ca="1">OFFSET('表十（录入表）'!$B$5,COLUMN(内置数据!AB$2),6)</f>
        <v>0</v>
      </c>
      <c r="GTN6" s="18">
        <f ca="1">OFFSET('表十（录入表）'!$B$5,COLUMN(内置数据!AC$2),6)</f>
        <v>0</v>
      </c>
      <c r="GTO6" s="18">
        <f ca="1">OFFSET('表十（录入表）'!$B$5,COLUMN(内置数据!AD$2),6)</f>
        <v>0</v>
      </c>
      <c r="GTP6" s="18">
        <f ca="1">OFFSET('表十（录入表）'!$B$5,COLUMN(内置数据!AE$2),6)</f>
        <v>0</v>
      </c>
      <c r="GTQ6" s="18">
        <f ca="1">OFFSET('表十（录入表）'!$B$5,COLUMN(内置数据!AF$2),6)</f>
        <v>0</v>
      </c>
      <c r="GTR6" s="18">
        <f ca="1">OFFSET('表十（录入表）'!$B$5,COLUMN(内置数据!AG$2),6)</f>
        <v>0</v>
      </c>
      <c r="GTS6" s="18">
        <f ca="1">OFFSET('表十（录入表）'!$B$5,COLUMN(内置数据!AH$2),6)</f>
        <v>0</v>
      </c>
      <c r="GTT6" s="18">
        <f ca="1">OFFSET('表十（录入表）'!$B$5,COLUMN(内置数据!AI$2),6)</f>
        <v>0</v>
      </c>
      <c r="GTU6" s="18">
        <f ca="1">OFFSET('表十（录入表）'!$B$5,COLUMN(内置数据!AJ$2),6)</f>
        <v>0</v>
      </c>
      <c r="GTV6" s="18">
        <f ca="1">OFFSET('表十（录入表）'!$B$5,COLUMN(内置数据!AK$2),6)</f>
        <v>0</v>
      </c>
      <c r="GTW6" s="18">
        <f ca="1">OFFSET('表十（录入表）'!$B$5,COLUMN(内置数据!AL$2),6)</f>
        <v>0</v>
      </c>
      <c r="GTX6" s="18">
        <f ca="1">OFFSET('表十（录入表）'!$B$5,COLUMN(内置数据!AM$2),6)</f>
        <v>0</v>
      </c>
      <c r="GTY6" s="18">
        <f ca="1">OFFSET('表十（录入表）'!$B$5,COLUMN(内置数据!AN$2),6)</f>
        <v>0</v>
      </c>
      <c r="GTZ6" s="18">
        <f ca="1">OFFSET('表十（录入表）'!$B$5,COLUMN(内置数据!AO$2),6)</f>
        <v>0</v>
      </c>
      <c r="GUA6" s="18">
        <f ca="1">OFFSET('表十（录入表）'!$B$5,COLUMN(内置数据!AP$2),6)</f>
        <v>0</v>
      </c>
      <c r="GUB6" s="18">
        <f ca="1">OFFSET('表十（录入表）'!$B$5,COLUMN(内置数据!AQ$2),6)</f>
        <v>0</v>
      </c>
      <c r="GUC6" s="18">
        <f ca="1">OFFSET('表十（录入表）'!$B$5,COLUMN(内置数据!AR$2),6)</f>
        <v>0</v>
      </c>
      <c r="GUD6" s="18">
        <f ca="1">OFFSET('表十（录入表）'!$B$5,COLUMN(内置数据!AS$2),6)</f>
        <v>0</v>
      </c>
      <c r="GUE6" s="18">
        <f ca="1">OFFSET('表十（录入表）'!$B$5,COLUMN(内置数据!AT$2),6)</f>
        <v>0</v>
      </c>
      <c r="GUF6" s="18">
        <f ca="1">OFFSET('表十（录入表）'!$B$5,COLUMN(内置数据!AU$2),6)</f>
        <v>0</v>
      </c>
      <c r="GUG6" s="18">
        <f ca="1">OFFSET('表十（录入表）'!$B$5,COLUMN(内置数据!AV$2),6)</f>
        <v>0</v>
      </c>
      <c r="GUH6" s="18">
        <f ca="1">OFFSET('表十（录入表）'!$B$5,COLUMN(内置数据!AW$2),6)</f>
        <v>0</v>
      </c>
      <c r="GUI6" s="18">
        <f ca="1">OFFSET('表十（录入表）'!$B$5,COLUMN(内置数据!AX$2),6)</f>
        <v>0</v>
      </c>
      <c r="GUJ6" s="18">
        <f ca="1">OFFSET('表十（录入表）'!$B$5,COLUMN(内置数据!AY$2),6)</f>
        <v>0</v>
      </c>
      <c r="GUK6" s="18">
        <f ca="1">OFFSET('表十（录入表）'!$B$5,COLUMN(内置数据!AZ$2),6)</f>
        <v>0</v>
      </c>
      <c r="GUL6" s="18">
        <f ca="1">OFFSET('表十（录入表）'!$B$5,COLUMN(内置数据!BA$2),6)</f>
        <v>0</v>
      </c>
      <c r="GUM6" s="18">
        <f ca="1">OFFSET('表十（录入表）'!$B$5,COLUMN(内置数据!BB$2),6)</f>
        <v>0</v>
      </c>
      <c r="GUN6" s="18">
        <f ca="1">OFFSET('表十（录入表）'!$B$5,COLUMN(内置数据!BC$2),6)</f>
        <v>0</v>
      </c>
      <c r="GUO6" s="18">
        <f ca="1">OFFSET('表十（录入表）'!$B$5,COLUMN(内置数据!BD$2),6)</f>
        <v>0</v>
      </c>
      <c r="GUP6" s="18">
        <f ca="1">OFFSET('表十（录入表）'!$B$5,COLUMN(内置数据!BE$2),6)</f>
        <v>0</v>
      </c>
      <c r="GUQ6" s="18">
        <f ca="1">OFFSET('表十（录入表）'!$B$5,COLUMN(内置数据!BF$2),6)</f>
        <v>0</v>
      </c>
      <c r="GUR6" s="19"/>
      <c r="GUS6" s="18">
        <f ca="1">OFFSET('表十（录入表）'!$B$5,COLUMN(内置数据!BH$2),6)</f>
        <v>0</v>
      </c>
      <c r="GUT6" s="18">
        <f ca="1">OFFSET('表十（录入表）'!$B$5,COLUMN(内置数据!BI$2),6)</f>
        <v>0</v>
      </c>
      <c r="GUU6" s="18">
        <f ca="1">OFFSET('表十（录入表）'!$B$5,COLUMN(内置数据!BJ$2),6)</f>
        <v>0</v>
      </c>
      <c r="GUV6" s="18">
        <f ca="1">OFFSET('表十（录入表）'!$B$5,COLUMN(内置数据!BK$2),6)</f>
        <v>0</v>
      </c>
      <c r="GUW6" s="18">
        <f ca="1">OFFSET('表十（录入表）'!$B$5,COLUMN(内置数据!BL$2),6)</f>
        <v>0</v>
      </c>
      <c r="GUX6" s="18">
        <f ca="1">OFFSET('表十（录入表）'!$B$5,COLUMN(内置数据!BM$2),6)</f>
        <v>0</v>
      </c>
      <c r="GUY6" s="18">
        <f ca="1">OFFSET('表十（录入表）'!$B$5,COLUMN(内置数据!BN$2),6)</f>
        <v>0</v>
      </c>
      <c r="GUZ6" s="18">
        <f ca="1">OFFSET('表十（录入表）'!$B$5,COLUMN(内置数据!BO$2),6)</f>
        <v>0</v>
      </c>
      <c r="GVA6" s="18">
        <f ca="1">OFFSET('表十（录入表）'!$B$5,COLUMN(内置数据!BP$2),6)</f>
        <v>0</v>
      </c>
      <c r="GVB6" s="18">
        <f ca="1">OFFSET('表十（录入表）'!$B$5,COLUMN(内置数据!BQ$2),6)</f>
        <v>0</v>
      </c>
      <c r="GVC6" s="18">
        <f ca="1">OFFSET('表十（录入表）'!$B$5,COLUMN(内置数据!BR$2),6)</f>
        <v>0</v>
      </c>
      <c r="GVD6" s="18">
        <f ca="1">OFFSET('表十（录入表）'!$B$5,COLUMN(内置数据!BS$2),6)</f>
        <v>0</v>
      </c>
      <c r="GVE6" s="18">
        <f ca="1">OFFSET('表十（录入表）'!$B$5,COLUMN(内置数据!BT$2),6)</f>
        <v>0</v>
      </c>
      <c r="GVF6" s="18">
        <f ca="1">OFFSET('表十（录入表）'!$B$5,COLUMN(内置数据!BU$2),6)</f>
        <v>0</v>
      </c>
      <c r="GVG6" s="18">
        <f ca="1">OFFSET('表十（录入表）'!$B$5,COLUMN(内置数据!BV$2),6)</f>
        <v>0</v>
      </c>
      <c r="GVH6" s="18">
        <f ca="1">OFFSET('表十（录入表）'!$B$5,COLUMN(内置数据!BW$2),6)</f>
        <v>0</v>
      </c>
      <c r="GVI6" s="18">
        <f ca="1">OFFSET('表十（录入表）'!$B$5,COLUMN(内置数据!BX$2),6)</f>
        <v>0</v>
      </c>
      <c r="GVJ6" s="18">
        <f ca="1">OFFSET('表十（录入表）'!$B$5,COLUMN(内置数据!BY$2),6)</f>
        <v>0</v>
      </c>
      <c r="GVK6" s="18">
        <f ca="1">OFFSET('表十（录入表）'!$B$5,COLUMN(内置数据!BZ$2),6)</f>
        <v>0</v>
      </c>
      <c r="GVL6" s="19"/>
      <c r="GVM6" s="18">
        <f ca="1">OFFSET('表十（录入表）'!$B$5,COLUMN(内置数据!CB$2),6)</f>
        <v>0</v>
      </c>
      <c r="GVN6" s="19"/>
      <c r="GVO6" s="18">
        <f ca="1">OFFSET('表十（录入表）'!$B$5,COLUMN(内置数据!A$2),7)</f>
        <v>0</v>
      </c>
      <c r="GVP6" s="18">
        <f ca="1">OFFSET('表十（录入表）'!$B$5,COLUMN(内置数据!B$2),7)</f>
        <v>0</v>
      </c>
      <c r="GVQ6" s="18">
        <f ca="1">OFFSET('表十（录入表）'!$B$5,COLUMN(内置数据!C$2),7)</f>
        <v>0</v>
      </c>
      <c r="GVR6" s="18">
        <f ca="1">OFFSET('表十（录入表）'!$B$5,COLUMN(内置数据!D$2),7)</f>
        <v>0</v>
      </c>
      <c r="GVS6" s="18">
        <f ca="1">OFFSET('表十（录入表）'!$B$5,COLUMN(内置数据!E$2),7)</f>
        <v>0</v>
      </c>
      <c r="GVT6" s="18">
        <f ca="1">OFFSET('表十（录入表）'!$B$5,COLUMN(内置数据!F$2),7)</f>
        <v>0</v>
      </c>
      <c r="GVU6" s="18">
        <f ca="1">OFFSET('表十（录入表）'!$B$5,COLUMN(内置数据!G$2),7)</f>
        <v>0</v>
      </c>
      <c r="GVV6" s="18">
        <f ca="1">OFFSET('表十（录入表）'!$B$5,COLUMN(内置数据!H$2),7)</f>
        <v>0</v>
      </c>
      <c r="GVW6" s="18">
        <f ca="1">OFFSET('表十（录入表）'!$B$5,COLUMN(内置数据!I$2),7)</f>
        <v>0</v>
      </c>
      <c r="GVX6" s="18">
        <f ca="1">OFFSET('表十（录入表）'!$B$5,COLUMN(内置数据!J$2),7)</f>
        <v>0</v>
      </c>
      <c r="GVY6" s="18">
        <f ca="1">OFFSET('表十（录入表）'!$B$5,COLUMN(内置数据!K$2),7)</f>
        <v>0</v>
      </c>
      <c r="GVZ6" s="18">
        <f ca="1">OFFSET('表十（录入表）'!$B$5,COLUMN(内置数据!L$2),7)</f>
        <v>0</v>
      </c>
      <c r="GWA6" s="18">
        <f ca="1">OFFSET('表十（录入表）'!$B$5,COLUMN(内置数据!M$2),7)</f>
        <v>0</v>
      </c>
      <c r="GWB6" s="18">
        <f ca="1">OFFSET('表十（录入表）'!$B$5,COLUMN(内置数据!N$2),7)</f>
        <v>0</v>
      </c>
      <c r="GWC6" s="18">
        <f ca="1">OFFSET('表十（录入表）'!$B$5,COLUMN(内置数据!O$2),7)</f>
        <v>0</v>
      </c>
      <c r="GWD6" s="18">
        <f ca="1">OFFSET('表十（录入表）'!$B$5,COLUMN(内置数据!P$2),7)</f>
        <v>0</v>
      </c>
      <c r="GWE6" s="18">
        <f ca="1">OFFSET('表十（录入表）'!$B$5,COLUMN(内置数据!Q$2),7)</f>
        <v>0</v>
      </c>
      <c r="GWF6" s="18">
        <f ca="1">OFFSET('表十（录入表）'!$B$5,COLUMN(内置数据!R$2),7)</f>
        <v>0</v>
      </c>
      <c r="GWG6" s="18">
        <f ca="1">OFFSET('表十（录入表）'!$B$5,COLUMN(内置数据!S$2),7)</f>
        <v>0</v>
      </c>
      <c r="GWH6" s="18">
        <f ca="1">OFFSET('表十（录入表）'!$B$5,COLUMN(内置数据!T$2),7)</f>
        <v>0</v>
      </c>
      <c r="GWI6" s="18">
        <f ca="1">OFFSET('表十（录入表）'!$B$5,COLUMN(内置数据!U$2),7)</f>
        <v>0</v>
      </c>
      <c r="GWJ6" s="18">
        <f ca="1">OFFSET('表十（录入表）'!$B$5,COLUMN(内置数据!V$2),7)</f>
        <v>0</v>
      </c>
      <c r="GWK6" s="18">
        <f ca="1">OFFSET('表十（录入表）'!$B$5,COLUMN(内置数据!W$2),7)</f>
        <v>0</v>
      </c>
      <c r="GWL6" s="18">
        <f ca="1">OFFSET('表十（录入表）'!$B$5,COLUMN(内置数据!X$2),7)</f>
        <v>0</v>
      </c>
      <c r="GWM6" s="18">
        <f ca="1">OFFSET('表十（录入表）'!$B$5,COLUMN(内置数据!Y$2),7)</f>
        <v>0</v>
      </c>
      <c r="GWN6" s="18">
        <f ca="1">OFFSET('表十（录入表）'!$B$5,COLUMN(内置数据!Z$2),7)</f>
        <v>0</v>
      </c>
      <c r="GWO6" s="18">
        <f ca="1">OFFSET('表十（录入表）'!$B$5,COLUMN(内置数据!AA$2),7)</f>
        <v>0</v>
      </c>
      <c r="GWP6" s="18">
        <f ca="1">OFFSET('表十（录入表）'!$B$5,COLUMN(内置数据!AB$2),7)</f>
        <v>0</v>
      </c>
      <c r="GWQ6" s="18">
        <f ca="1">OFFSET('表十（录入表）'!$B$5,COLUMN(内置数据!AC$2),7)</f>
        <v>0</v>
      </c>
      <c r="GWR6" s="18">
        <f ca="1">OFFSET('表十（录入表）'!$B$5,COLUMN(内置数据!AD$2),7)</f>
        <v>0</v>
      </c>
      <c r="GWS6" s="18">
        <f ca="1">OFFSET('表十（录入表）'!$B$5,COLUMN(内置数据!AE$2),7)</f>
        <v>0</v>
      </c>
      <c r="GWT6" s="18">
        <f ca="1">OFFSET('表十（录入表）'!$B$5,COLUMN(内置数据!AF$2),7)</f>
        <v>0</v>
      </c>
      <c r="GWU6" s="18">
        <f ca="1">OFFSET('表十（录入表）'!$B$5,COLUMN(内置数据!AG$2),7)</f>
        <v>0</v>
      </c>
      <c r="GWV6" s="18">
        <f ca="1">OFFSET('表十（录入表）'!$B$5,COLUMN(内置数据!AH$2),7)</f>
        <v>0</v>
      </c>
      <c r="GWW6" s="18">
        <f ca="1">OFFSET('表十（录入表）'!$B$5,COLUMN(内置数据!AI$2),7)</f>
        <v>0</v>
      </c>
      <c r="GWX6" s="18">
        <f ca="1">OFFSET('表十（录入表）'!$B$5,COLUMN(内置数据!AJ$2),7)</f>
        <v>0</v>
      </c>
      <c r="GWY6" s="18">
        <f ca="1">OFFSET('表十（录入表）'!$B$5,COLUMN(内置数据!AK$2),7)</f>
        <v>0</v>
      </c>
      <c r="GWZ6" s="18">
        <f ca="1">OFFSET('表十（录入表）'!$B$5,COLUMN(内置数据!AL$2),7)</f>
        <v>0</v>
      </c>
      <c r="GXA6" s="18">
        <f ca="1">OFFSET('表十（录入表）'!$B$5,COLUMN(内置数据!AM$2),7)</f>
        <v>0</v>
      </c>
      <c r="GXB6" s="18">
        <f ca="1">OFFSET('表十（录入表）'!$B$5,COLUMN(内置数据!AN$2),7)</f>
        <v>0</v>
      </c>
      <c r="GXC6" s="18">
        <f ca="1">OFFSET('表十（录入表）'!$B$5,COLUMN(内置数据!AO$2),7)</f>
        <v>0</v>
      </c>
      <c r="GXD6" s="18">
        <f ca="1">OFFSET('表十（录入表）'!$B$5,COLUMN(内置数据!AP$2),7)</f>
        <v>0</v>
      </c>
      <c r="GXE6" s="18">
        <f ca="1">OFFSET('表十（录入表）'!$B$5,COLUMN(内置数据!AQ$2),7)</f>
        <v>0</v>
      </c>
      <c r="GXF6" s="18">
        <f ca="1">OFFSET('表十（录入表）'!$B$5,COLUMN(内置数据!AR$2),7)</f>
        <v>0</v>
      </c>
      <c r="GXG6" s="18">
        <f ca="1">OFFSET('表十（录入表）'!$B$5,COLUMN(内置数据!AS$2),7)</f>
        <v>0</v>
      </c>
      <c r="GXH6" s="18">
        <f ca="1">OFFSET('表十（录入表）'!$B$5,COLUMN(内置数据!AT$2),7)</f>
        <v>0</v>
      </c>
      <c r="GXI6" s="18">
        <f ca="1">OFFSET('表十（录入表）'!$B$5,COLUMN(内置数据!AU$2),7)</f>
        <v>0</v>
      </c>
      <c r="GXJ6" s="18">
        <f ca="1">OFFSET('表十（录入表）'!$B$5,COLUMN(内置数据!AV$2),7)</f>
        <v>0</v>
      </c>
      <c r="GXK6" s="18">
        <f ca="1">OFFSET('表十（录入表）'!$B$5,COLUMN(内置数据!AW$2),7)</f>
        <v>0</v>
      </c>
      <c r="GXL6" s="18">
        <f ca="1">OFFSET('表十（录入表）'!$B$5,COLUMN(内置数据!AX$2),7)</f>
        <v>0</v>
      </c>
      <c r="GXM6" s="18">
        <f ca="1">OFFSET('表十（录入表）'!$B$5,COLUMN(内置数据!AY$2),7)</f>
        <v>0</v>
      </c>
      <c r="GXN6" s="18">
        <f ca="1">OFFSET('表十（录入表）'!$B$5,COLUMN(内置数据!AZ$2),7)</f>
        <v>0</v>
      </c>
      <c r="GXO6" s="18">
        <f ca="1">OFFSET('表十（录入表）'!$B$5,COLUMN(内置数据!BA$2),7)</f>
        <v>0</v>
      </c>
      <c r="GXP6" s="18">
        <f ca="1">OFFSET('表十（录入表）'!$B$5,COLUMN(内置数据!BB$2),7)</f>
        <v>0</v>
      </c>
      <c r="GXQ6" s="18">
        <f ca="1">OFFSET('表十（录入表）'!$B$5,COLUMN(内置数据!BC$2),7)</f>
        <v>0</v>
      </c>
      <c r="GXR6" s="18">
        <f ca="1">OFFSET('表十（录入表）'!$B$5,COLUMN(内置数据!BD$2),7)</f>
        <v>0</v>
      </c>
      <c r="GXS6" s="18">
        <f ca="1">OFFSET('表十（录入表）'!$B$5,COLUMN(内置数据!BE$2),7)</f>
        <v>0</v>
      </c>
      <c r="GXT6" s="18">
        <f ca="1">OFFSET('表十（录入表）'!$B$5,COLUMN(内置数据!BF$2),7)</f>
        <v>0</v>
      </c>
      <c r="GXU6" s="19"/>
      <c r="GXV6" s="18">
        <f ca="1">OFFSET('表十（录入表）'!$B$5,COLUMN(内置数据!BH$2),7)</f>
        <v>0</v>
      </c>
      <c r="GXW6" s="18">
        <f ca="1">OFFSET('表十（录入表）'!$B$5,COLUMN(内置数据!BI$2),7)</f>
        <v>0</v>
      </c>
      <c r="GXX6" s="18">
        <f ca="1">OFFSET('表十（录入表）'!$B$5,COLUMN(内置数据!BJ$2),7)</f>
        <v>0</v>
      </c>
      <c r="GXY6" s="18">
        <f ca="1">OFFSET('表十（录入表）'!$B$5,COLUMN(内置数据!BK$2),7)</f>
        <v>0</v>
      </c>
      <c r="GXZ6" s="18">
        <f ca="1">OFFSET('表十（录入表）'!$B$5,COLUMN(内置数据!BL$2),7)</f>
        <v>0</v>
      </c>
      <c r="GYA6" s="18">
        <f ca="1">OFFSET('表十（录入表）'!$B$5,COLUMN(内置数据!BM$2),7)</f>
        <v>0</v>
      </c>
      <c r="GYB6" s="18">
        <f ca="1">OFFSET('表十（录入表）'!$B$5,COLUMN(内置数据!BN$2),7)</f>
        <v>0</v>
      </c>
      <c r="GYC6" s="18">
        <f ca="1">OFFSET('表十（录入表）'!$B$5,COLUMN(内置数据!BO$2),7)</f>
        <v>0</v>
      </c>
      <c r="GYD6" s="18">
        <f ca="1">OFFSET('表十（录入表）'!$B$5,COLUMN(内置数据!BP$2),7)</f>
        <v>0</v>
      </c>
      <c r="GYE6" s="18">
        <f ca="1">OFFSET('表十（录入表）'!$B$5,COLUMN(内置数据!BQ$2),7)</f>
        <v>0</v>
      </c>
      <c r="GYF6" s="18">
        <f ca="1">OFFSET('表十（录入表）'!$B$5,COLUMN(内置数据!BR$2),7)</f>
        <v>0</v>
      </c>
      <c r="GYG6" s="18">
        <f ca="1">OFFSET('表十（录入表）'!$B$5,COLUMN(内置数据!BS$2),7)</f>
        <v>0</v>
      </c>
      <c r="GYH6" s="18">
        <f ca="1">OFFSET('表十（录入表）'!$B$5,COLUMN(内置数据!BT$2),7)</f>
        <v>0</v>
      </c>
      <c r="GYI6" s="18">
        <f ca="1">OFFSET('表十（录入表）'!$B$5,COLUMN(内置数据!BU$2),7)</f>
        <v>0</v>
      </c>
      <c r="GYJ6" s="18">
        <f ca="1">OFFSET('表十（录入表）'!$B$5,COLUMN(内置数据!BV$2),7)</f>
        <v>0</v>
      </c>
      <c r="GYK6" s="18">
        <f ca="1">OFFSET('表十（录入表）'!$B$5,COLUMN(内置数据!BW$2),7)</f>
        <v>0</v>
      </c>
      <c r="GYL6" s="18">
        <f ca="1">OFFSET('表十（录入表）'!$B$5,COLUMN(内置数据!BX$2),7)</f>
        <v>0</v>
      </c>
      <c r="GYM6" s="18">
        <f ca="1">OFFSET('表十（录入表）'!$B$5,COLUMN(内置数据!BY$2),7)</f>
        <v>0</v>
      </c>
      <c r="GYN6" s="18">
        <f ca="1">OFFSET('表十（录入表）'!$B$5,COLUMN(内置数据!BZ$2),7)</f>
        <v>0</v>
      </c>
      <c r="GYO6" s="19"/>
      <c r="GYP6" s="18">
        <f ca="1">OFFSET('表十（录入表）'!$B$5,COLUMN(内置数据!CB$2),7)</f>
        <v>0</v>
      </c>
      <c r="GYQ6" s="19"/>
      <c r="GYR6" s="18">
        <f ca="1">OFFSET(表十一!$B$7,COLUMN(内置数据!A$2)-1,2)</f>
        <v>11000</v>
      </c>
      <c r="GYS6" s="18">
        <f ca="1">OFFSET(表十一!$B$7,COLUMN(内置数据!B$2)-1,2)</f>
        <v>0</v>
      </c>
      <c r="GYT6" s="18">
        <f ca="1">OFFSET(表十一!$B$7,COLUMN(内置数据!C$2)-1,2)</f>
        <v>0</v>
      </c>
      <c r="GYU6" s="18">
        <f ca="1">OFFSET(表十一!$B$7,COLUMN(内置数据!D$2)-1,2)</f>
        <v>0</v>
      </c>
      <c r="GYV6" s="18">
        <f ca="1">OFFSET(表十一!$B$7,COLUMN(内置数据!E$2)-1,2)</f>
        <v>0</v>
      </c>
      <c r="GYW6" s="19"/>
      <c r="GYX6" s="18">
        <f ca="1">OFFSET(表十一!$B$7,COLUMN(内置数据!G$2)-1,2)</f>
        <v>11000</v>
      </c>
      <c r="GYY6" s="18">
        <f ca="1">OFFSET(表十一!$B$7,COLUMN(内置数据!H$2)-1,2)</f>
        <v>20</v>
      </c>
      <c r="GYZ6" s="18">
        <f ca="1">OFFSET(表十一!$B$7,COLUMN(内置数据!I$2)-1,2)</f>
        <v>20</v>
      </c>
      <c r="GZA6" s="18">
        <f ca="1">OFFSET(表十一!$B$7,COLUMN(内置数据!J$2)-1,2)</f>
        <v>20</v>
      </c>
      <c r="GZB6" s="18">
        <f ca="1">OFFSET(表十一!$B$7,COLUMN(内置数据!K$2)-1,2)</f>
        <v>0</v>
      </c>
      <c r="GZC6" s="18">
        <f ca="1">OFFSET(表十一!$B$7,COLUMN(内置数据!L$2)-1,2)</f>
        <v>0</v>
      </c>
      <c r="GZD6" s="18">
        <f ca="1">OFFSET(表十一!$B$7,COLUMN(内置数据!M$2)-1,2)</f>
        <v>0</v>
      </c>
      <c r="GZE6" s="18">
        <f ca="1">OFFSET(表十一!$B$7,COLUMN(内置数据!N$2)-1,2)</f>
        <v>0</v>
      </c>
      <c r="GZF6" s="19"/>
      <c r="GZG6" s="19"/>
      <c r="GZH6" s="18">
        <f ca="1">OFFSET(表十一!$B$7,COLUMN(内置数据!Q$2)-1,2)</f>
        <v>11020</v>
      </c>
      <c r="GZI6" s="19"/>
      <c r="GZJ6" s="18">
        <f ca="1">OFFSET(表十一!$G$7,COLUMN(内置数据!A$2)-1,5)</f>
        <v>20</v>
      </c>
      <c r="GZK6" s="18">
        <f ca="1">OFFSET(表十一!$G$7,COLUMN(内置数据!B$2)-1,5)</f>
        <v>0</v>
      </c>
      <c r="GZL6" s="18">
        <f ca="1">OFFSET(表十一!$G$7,COLUMN(内置数据!C$2)-1,5)</f>
        <v>0</v>
      </c>
      <c r="GZM6" s="18">
        <f ca="1">OFFSET(表十一!$G$7,COLUMN(内置数据!D$2)-1,5)</f>
        <v>0</v>
      </c>
      <c r="GZN6" s="19"/>
      <c r="GZO6" s="19"/>
      <c r="GZP6" s="18">
        <f ca="1">OFFSET(表十一!$G$7,COLUMN(内置数据!G$2)-1,5)</f>
        <v>20</v>
      </c>
      <c r="GZQ6" s="18">
        <f ca="1">OFFSET(表十一!$G$7,COLUMN(内置数据!H$2)-1,5)</f>
        <v>11000</v>
      </c>
      <c r="GZR6" s="18">
        <f ca="1">OFFSET(表十一!$G$7,COLUMN(内置数据!I$2)-1,5)</f>
        <v>0</v>
      </c>
      <c r="GZS6" s="18">
        <f ca="1">OFFSET(表十一!$G$7,COLUMN(内置数据!J$2)-1,5)</f>
        <v>0</v>
      </c>
      <c r="GZT6" s="18">
        <f ca="1">OFFSET(表十一!$G$7,COLUMN(内置数据!K$2)-1,5)</f>
        <v>0</v>
      </c>
      <c r="GZU6" s="18">
        <f ca="1">OFFSET(表十一!$G$7,COLUMN(内置数据!L$2)-1,5)</f>
        <v>0</v>
      </c>
      <c r="GZV6" s="18">
        <f ca="1">OFFSET(表十一!$G$7,COLUMN(内置数据!M$2)-1,5)</f>
        <v>11000</v>
      </c>
      <c r="GZW6" s="18">
        <f ca="1">OFFSET(表十一!$G$7,COLUMN(内置数据!N$2)-1,5)</f>
        <v>11000</v>
      </c>
      <c r="GZX6" s="18">
        <f ca="1">OFFSET(表十一!$G$7,COLUMN(内置数据!O$2)-1,5)</f>
        <v>0</v>
      </c>
      <c r="GZY6" s="18">
        <f ca="1">OFFSET(表十一!$G$7,COLUMN(内置数据!P$2)-1,5)</f>
        <v>0</v>
      </c>
      <c r="GZZ6" s="18">
        <f ca="1">OFFSET(表十一!$G$7,COLUMN(内置数据!Q$2)-1,5)</f>
        <v>11020</v>
      </c>
      <c r="HAA6" s="19"/>
      <c r="HAB6" s="18">
        <f ca="1">OFFSET(表十一!$G$7,COLUMN(内置数据!A$2)-1,6)</f>
        <v>0</v>
      </c>
      <c r="HAC6" s="18">
        <f ca="1">OFFSET(表十一!$G$7,COLUMN(内置数据!B$2)-1,6)</f>
        <v>0</v>
      </c>
      <c r="HAD6" s="18">
        <f ca="1">OFFSET(表十一!$G$7,COLUMN(内置数据!C$2)-1,6)</f>
        <v>0</v>
      </c>
      <c r="HAE6" s="18">
        <f ca="1">OFFSET(表十一!$G$7,COLUMN(内置数据!D$2)-1,6)</f>
        <v>0</v>
      </c>
      <c r="HAF6" s="19"/>
      <c r="HAG6" s="19"/>
      <c r="HAH6" s="18">
        <f ca="1">OFFSET(表十一!$G$7,COLUMN(内置数据!G$2)-1,6)</f>
        <v>0</v>
      </c>
      <c r="HAI6" s="19"/>
      <c r="HAJ6" s="19"/>
      <c r="HAK6" s="19"/>
      <c r="HAL6" s="19"/>
      <c r="HAM6" s="19"/>
      <c r="HAN6" s="19"/>
      <c r="HAO6" s="19"/>
      <c r="HAP6" s="19"/>
      <c r="HAQ6" s="19"/>
      <c r="HAR6" s="19"/>
      <c r="HAS6" s="19"/>
      <c r="HAT6" s="18">
        <f ca="1">OFFSET(表十一!$G$7,COLUMN(内置数据!A$2)-1,7)</f>
        <v>20</v>
      </c>
      <c r="HAU6" s="18">
        <f ca="1">OFFSET(表十一!$G$7,COLUMN(内置数据!B$2)-1,7)</f>
        <v>0</v>
      </c>
      <c r="HAV6" s="18">
        <f ca="1">OFFSET(表十一!$G$7,COLUMN(内置数据!C$2)-1,7)</f>
        <v>0</v>
      </c>
      <c r="HAW6" s="18">
        <f ca="1">OFFSET(表十一!$G$7,COLUMN(内置数据!D$2)-1,7)</f>
        <v>0</v>
      </c>
      <c r="HAX6" s="19"/>
      <c r="HAY6" s="19"/>
      <c r="HAZ6" s="18">
        <f ca="1">OFFSET(表十一!$G$7,COLUMN(内置数据!G$2)-1,7)</f>
        <v>20</v>
      </c>
      <c r="HBA6" s="19"/>
      <c r="HBB6" s="19"/>
      <c r="HBC6" s="19"/>
      <c r="HBD6" s="19"/>
      <c r="HBE6" s="19"/>
      <c r="HBF6" s="19"/>
      <c r="HBG6" s="19"/>
      <c r="HBH6" s="19"/>
      <c r="HBI6" s="19"/>
      <c r="HBJ6" s="19"/>
      <c r="HBK6" s="19"/>
      <c r="HBL6" s="18">
        <f ca="1">OFFSET(表十一!$G$7,COLUMN(内置数据!A$2)-1,8)</f>
        <v>0</v>
      </c>
      <c r="HBM6" s="18">
        <f ca="1">OFFSET(表十一!$G$7,COLUMN(内置数据!B$2)-1,8)</f>
        <v>0</v>
      </c>
      <c r="HBN6" s="18">
        <f ca="1">OFFSET(表十一!$G$7,COLUMN(内置数据!C$2)-1,8)</f>
        <v>0</v>
      </c>
      <c r="HBO6" s="18">
        <f ca="1">OFFSET(表十一!$G$7,COLUMN(内置数据!D$2)-1,8)</f>
        <v>0</v>
      </c>
      <c r="HBP6" s="19"/>
      <c r="HBQ6" s="19"/>
      <c r="HBR6" s="18">
        <f ca="1">OFFSET(表十一!$G$7,COLUMN(内置数据!G$2)-1,8)</f>
        <v>0</v>
      </c>
      <c r="HBS6" s="19"/>
      <c r="HBT6" s="19"/>
      <c r="HBU6" s="19"/>
      <c r="HBV6" s="19"/>
      <c r="HBW6" s="19"/>
      <c r="HBX6" s="19"/>
      <c r="HBY6" s="19"/>
      <c r="HBZ6" s="19"/>
      <c r="HCA6" s="19"/>
      <c r="HCB6" s="19"/>
      <c r="HCC6" s="19"/>
      <c r="HCD6" s="18">
        <f ca="1">OFFSET('表十二（录入表）'!$B$6,COLUMN(内置数据!A$2),2)</f>
        <v>0</v>
      </c>
      <c r="HCE6" s="18">
        <f ca="1">OFFSET('表十二（录入表）'!$B$6,COLUMN(内置数据!B$2),2)</f>
        <v>0</v>
      </c>
      <c r="HCF6" s="18">
        <f ca="1">OFFSET('表十二（录入表）'!$B$6,COLUMN(内置数据!C$2),2)</f>
        <v>0</v>
      </c>
      <c r="HCG6" s="18">
        <f ca="1">OFFSET('表十二（录入表）'!$B$6,COLUMN(内置数据!D$2),2)</f>
        <v>0</v>
      </c>
      <c r="HCH6" s="18">
        <f ca="1">OFFSET('表十二（录入表）'!$B$6,COLUMN(内置数据!E$2),2)</f>
        <v>0</v>
      </c>
      <c r="HCI6" s="18">
        <f ca="1">OFFSET('表十二（录入表）'!$B$6,COLUMN(内置数据!F$2),2)</f>
        <v>0</v>
      </c>
      <c r="HCJ6" s="18">
        <f ca="1">OFFSET('表十二（录入表）'!$B$6,COLUMN(内置数据!G$2),2)</f>
        <v>0</v>
      </c>
      <c r="HCK6" s="18">
        <f ca="1">OFFSET('表十二（录入表）'!$B$6,COLUMN(内置数据!H$2),2)</f>
        <v>0</v>
      </c>
      <c r="HCL6" s="18">
        <f ca="1">OFFSET('表十二（录入表）'!$B$6,COLUMN(内置数据!I$2),2)</f>
        <v>0</v>
      </c>
      <c r="HCM6" s="18">
        <f ca="1">OFFSET('表十二（录入表）'!$B$6,COLUMN(内置数据!J$2),2)</f>
        <v>0</v>
      </c>
      <c r="HCN6" s="18">
        <f ca="1">OFFSET('表十二（录入表）'!$B$6,COLUMN(内置数据!K$2),2)</f>
        <v>0</v>
      </c>
      <c r="HCO6" s="18">
        <f ca="1">OFFSET('表十二（录入表）'!$B$6,COLUMN(内置数据!L$2),2)</f>
        <v>0</v>
      </c>
      <c r="HCP6" s="18">
        <f ca="1">OFFSET('表十二（录入表）'!$B$6,COLUMN(内置数据!M$2),2)</f>
        <v>0</v>
      </c>
      <c r="HCQ6" s="18">
        <f ca="1">OFFSET('表十二（录入表）'!$B$6,COLUMN(内置数据!N$2),2)</f>
        <v>0</v>
      </c>
      <c r="HCR6" s="18">
        <f ca="1">OFFSET('表十二（录入表）'!$B$6,COLUMN(内置数据!O$2),2)</f>
        <v>0</v>
      </c>
      <c r="HCS6" s="18">
        <f ca="1">OFFSET('表十二（录入表）'!$B$6,COLUMN(内置数据!P$2),2)</f>
        <v>0</v>
      </c>
      <c r="HCT6" s="18">
        <f ca="1">OFFSET('表十二（录入表）'!$B$6,COLUMN(内置数据!Q$2),2)</f>
        <v>0</v>
      </c>
      <c r="HCU6" s="18">
        <f ca="1">OFFSET('表十二（录入表）'!$B$6,COLUMN(内置数据!R$2),2)</f>
        <v>0</v>
      </c>
      <c r="HCV6" s="18">
        <f ca="1">OFFSET('表十二（录入表）'!$B$6,COLUMN(内置数据!S$2),2)</f>
        <v>0</v>
      </c>
      <c r="HCW6" s="18">
        <f ca="1">OFFSET('表十二（录入表）'!$B$6,COLUMN(内置数据!T$2),2)</f>
        <v>0</v>
      </c>
      <c r="HCX6" s="18">
        <f ca="1">OFFSET('表十二（录入表）'!$B$6,COLUMN(内置数据!U$2),2)</f>
        <v>0</v>
      </c>
      <c r="HCY6" s="18">
        <f ca="1">OFFSET('表十二（录入表）'!$B$6,COLUMN(内置数据!V$2),2)</f>
        <v>0</v>
      </c>
      <c r="HCZ6" s="18">
        <f ca="1">OFFSET('表十二（录入表）'!$B$6,COLUMN(内置数据!W$2),2)</f>
        <v>0</v>
      </c>
      <c r="HDA6" s="18">
        <f ca="1">OFFSET('表十二（录入表）'!$B$6,COLUMN(内置数据!X$2),2)</f>
        <v>0</v>
      </c>
      <c r="HDB6" s="18">
        <f ca="1">OFFSET('表十二（录入表）'!$B$6,COLUMN(内置数据!Y$2),2)</f>
        <v>0</v>
      </c>
      <c r="HDC6" s="18">
        <f ca="1">OFFSET('表十二（录入表）'!$B$6,COLUMN(内置数据!Z$2),2)</f>
        <v>0</v>
      </c>
      <c r="HDD6" s="18">
        <f ca="1">OFFSET('表十二（录入表）'!$B$6,COLUMN(内置数据!AA$2),2)</f>
        <v>0</v>
      </c>
      <c r="HDE6" s="18">
        <f ca="1">OFFSET('表十二（录入表）'!$B$6,COLUMN(内置数据!AB$2),2)</f>
        <v>0</v>
      </c>
      <c r="HDF6" s="18">
        <f ca="1">OFFSET('表十二（录入表）'!$B$6,COLUMN(内置数据!AC$2),2)</f>
        <v>0</v>
      </c>
      <c r="HDG6" s="18">
        <f ca="1">OFFSET('表十二（录入表）'!$B$6,COLUMN(内置数据!AD$2),2)</f>
        <v>11000</v>
      </c>
      <c r="HDH6" s="18">
        <f ca="1">OFFSET('表十二（录入表）'!$B$6,COLUMN(内置数据!AE$2),2)</f>
        <v>0</v>
      </c>
      <c r="HDI6" s="18">
        <f ca="1">OFFSET('表十二（录入表）'!$B$6,COLUMN(内置数据!AF$2),2)</f>
        <v>0</v>
      </c>
      <c r="HDJ6" s="18">
        <f ca="1">OFFSET('表十二（录入表）'!$B$6,COLUMN(内置数据!AG$2),2)</f>
        <v>0</v>
      </c>
      <c r="HDK6" s="18">
        <f ca="1">OFFSET('表十二（录入表）'!$B$6,COLUMN(内置数据!AH$2),2)</f>
        <v>0</v>
      </c>
      <c r="HDL6" s="18">
        <f ca="1">OFFSET('表十二（录入表）'!$B$6,COLUMN(内置数据!AI$2),2)</f>
        <v>0</v>
      </c>
      <c r="HDM6" s="18">
        <f ca="1">OFFSET('表十二（录入表）'!$B$6,COLUMN(内置数据!AJ$2),2)</f>
        <v>0</v>
      </c>
      <c r="HDN6" s="18">
        <f ca="1">OFFSET('表十二（录入表）'!$B$6,COLUMN(内置数据!AK$2),2)</f>
        <v>0</v>
      </c>
      <c r="HDO6" s="18">
        <f ca="1">OFFSET('表十二（录入表）'!$B$6,COLUMN(内置数据!AL$2),2)</f>
        <v>0</v>
      </c>
      <c r="HDP6" s="18">
        <f ca="1">OFFSET('表十二（录入表）'!$B$6,COLUMN(内置数据!AM$2),2)</f>
        <v>0</v>
      </c>
      <c r="HDQ6" s="18">
        <f ca="1">OFFSET('表十二（录入表）'!$B$6,COLUMN(内置数据!AN$2),2)</f>
        <v>0</v>
      </c>
      <c r="HDR6" s="18">
        <f ca="1">OFFSET('表十二（录入表）'!$B$6,COLUMN(内置数据!AO$2),2)</f>
        <v>0</v>
      </c>
      <c r="HDS6" s="18">
        <f ca="1">OFFSET('表十二（录入表）'!$B$6,COLUMN(内置数据!AP$2),2)</f>
        <v>0</v>
      </c>
      <c r="HDT6" s="19"/>
      <c r="HDU6" s="18">
        <f ca="1">OFFSET('表十二（录入表）'!$B$6,COLUMN(内置数据!AR$2),2)</f>
        <v>20</v>
      </c>
      <c r="HDV6" s="18">
        <f ca="1">OFFSET('表十二（录入表）'!$B$6,COLUMN(内置数据!AS$2),2)</f>
        <v>0</v>
      </c>
      <c r="HDW6" s="18">
        <f ca="1">OFFSET('表十二（录入表）'!$B$6,COLUMN(内置数据!AT$2),2)</f>
        <v>0</v>
      </c>
      <c r="HDX6" s="18">
        <f ca="1">OFFSET('表十二（录入表）'!$B$6,COLUMN(内置数据!AU$2),2)</f>
        <v>0</v>
      </c>
      <c r="HDY6" s="18">
        <f ca="1">OFFSET('表十二（录入表）'!$B$6,COLUMN(内置数据!AV$2),2)</f>
        <v>0</v>
      </c>
      <c r="HDZ6" s="19"/>
      <c r="HEA6" s="18">
        <f ca="1">OFFSET('表十三（录入表）'!$B$6,COLUMN(内置数据!A$2),5)</f>
        <v>0</v>
      </c>
      <c r="HEB6" s="18">
        <f ca="1">OFFSET('表十三（录入表）'!$B$6,COLUMN(内置数据!B$2),5)</f>
        <v>0</v>
      </c>
      <c r="HEC6" s="18">
        <f ca="1">OFFSET('表十三（录入表）'!$B$6,COLUMN(内置数据!C$2),5)</f>
        <v>0</v>
      </c>
      <c r="HED6" s="18">
        <f ca="1">OFFSET('表十三（录入表）'!$B$6,COLUMN(内置数据!D$2),5)</f>
        <v>0</v>
      </c>
      <c r="HEE6" s="18">
        <f ca="1">OFFSET('表十三（录入表）'!$B$6,COLUMN(内置数据!E$2),5)</f>
        <v>0</v>
      </c>
      <c r="HEF6" s="18">
        <f ca="1">OFFSET('表十三（录入表）'!$B$6,COLUMN(内置数据!F$2),5)</f>
        <v>0</v>
      </c>
      <c r="HEG6" s="18">
        <f ca="1">OFFSET('表十三（录入表）'!$B$6,COLUMN(内置数据!G$2),5)</f>
        <v>0</v>
      </c>
      <c r="HEH6" s="18">
        <f ca="1">OFFSET('表十三（录入表）'!$B$6,COLUMN(内置数据!H$2),5)</f>
        <v>0</v>
      </c>
      <c r="HEI6" s="18">
        <f ca="1">OFFSET('表十三（录入表）'!$B$6,COLUMN(内置数据!I$2),5)</f>
        <v>0</v>
      </c>
      <c r="HEJ6" s="18">
        <f ca="1">OFFSET('表十三（录入表）'!$B$6,COLUMN(内置数据!J$2),5)</f>
        <v>20</v>
      </c>
      <c r="HEK6" s="18">
        <f ca="1">OFFSET('表十三（录入表）'!$B$6,COLUMN(内置数据!K$2),5)</f>
        <v>0</v>
      </c>
      <c r="HEL6" s="18">
        <f ca="1">OFFSET('表十三（录入表）'!$B$6,COLUMN(内置数据!L$2),5)</f>
        <v>0</v>
      </c>
      <c r="HEM6" s="18">
        <f ca="1">OFFSET('表十三（录入表）'!$B$6,COLUMN(内置数据!M$2),5)</f>
        <v>0</v>
      </c>
      <c r="HEN6" s="18">
        <f ca="1">OFFSET('表十三（录入表）'!$B$6,COLUMN(内置数据!N$2),5)</f>
        <v>0</v>
      </c>
      <c r="HEO6" s="18">
        <f ca="1">OFFSET('表十三（录入表）'!$B$6,COLUMN(内置数据!O$2),5)</f>
        <v>0</v>
      </c>
      <c r="HEP6" s="18">
        <f ca="1">OFFSET('表十三（录入表）'!$B$6,COLUMN(内置数据!P$2),5)</f>
        <v>0</v>
      </c>
      <c r="HEQ6" s="18">
        <f ca="1">OFFSET('表十三（录入表）'!$B$6,COLUMN(内置数据!Q$2),5)</f>
        <v>0</v>
      </c>
      <c r="HER6" s="18">
        <f ca="1">OFFSET('表十三（录入表）'!$B$6,COLUMN(内置数据!R$2),5)</f>
        <v>0</v>
      </c>
      <c r="HES6" s="18">
        <f ca="1">OFFSET('表十三（录入表）'!$B$6,COLUMN(内置数据!S$2),5)</f>
        <v>0</v>
      </c>
      <c r="HET6" s="18">
        <f ca="1">OFFSET('表十三（录入表）'!$B$6,COLUMN(内置数据!T$2),5)</f>
        <v>0</v>
      </c>
      <c r="HEU6" s="19"/>
      <c r="HEV6" s="18">
        <f ca="1">OFFSET('表十三（录入表）'!$B$6,COLUMN(内置数据!V$2),5)</f>
        <v>0</v>
      </c>
      <c r="HEW6" s="18">
        <f ca="1">OFFSET('表十三（录入表）'!$B$6,COLUMN(内置数据!W$2),5)</f>
        <v>0</v>
      </c>
      <c r="HEX6" s="18">
        <f ca="1">OFFSET('表十三（录入表）'!$B$6,COLUMN(内置数据!X$2),5)</f>
        <v>0</v>
      </c>
      <c r="HEY6" s="18">
        <f ca="1">OFFSET('表十三（录入表）'!$B$6,COLUMN(内置数据!Y$2),5)</f>
        <v>0</v>
      </c>
      <c r="HEZ6" s="18">
        <f ca="1">OFFSET('表十三（录入表）'!$B$6,COLUMN(内置数据!Z$2),5)</f>
        <v>11000</v>
      </c>
      <c r="HFA6" s="18">
        <f ca="1">OFFSET('表十三（录入表）'!$B$6,COLUMN(内置数据!AA$2),5)</f>
        <v>0</v>
      </c>
      <c r="HFB6" s="19"/>
      <c r="HFC6" s="18">
        <f ca="1">OFFSET('表十三（录入表）'!$B$6,COLUMN(内置数据!A$2),6)</f>
        <v>0</v>
      </c>
      <c r="HFD6" s="18">
        <f ca="1">OFFSET('表十三（录入表）'!$B$6,COLUMN(内置数据!B$2),6)</f>
        <v>0</v>
      </c>
      <c r="HFE6" s="18">
        <f ca="1">OFFSET('表十三（录入表）'!$B$6,COLUMN(内置数据!C$2),6)</f>
        <v>0</v>
      </c>
      <c r="HFF6" s="18">
        <f ca="1">OFFSET('表十三（录入表）'!$B$6,COLUMN(内置数据!D$2),6)</f>
        <v>0</v>
      </c>
      <c r="HFG6" s="18">
        <f ca="1">OFFSET('表十三（录入表）'!$B$6,COLUMN(内置数据!E$2),6)</f>
        <v>0</v>
      </c>
      <c r="HFH6" s="18">
        <f ca="1">OFFSET('表十三（录入表）'!$B$6,COLUMN(内置数据!F$2),6)</f>
        <v>0</v>
      </c>
      <c r="HFI6" s="18">
        <f ca="1">OFFSET('表十三（录入表）'!$B$6,COLUMN(内置数据!G$2),6)</f>
        <v>0</v>
      </c>
      <c r="HFJ6" s="18">
        <f ca="1">OFFSET('表十三（录入表）'!$B$6,COLUMN(内置数据!H$2),6)</f>
        <v>0</v>
      </c>
      <c r="HFK6" s="18">
        <f ca="1">OFFSET('表十三（录入表）'!$B$6,COLUMN(内置数据!I$2),6)</f>
        <v>0</v>
      </c>
      <c r="HFL6" s="18">
        <f ca="1">OFFSET('表十三（录入表）'!$B$6,COLUMN(内置数据!J$2),6)</f>
        <v>0</v>
      </c>
      <c r="HFM6" s="18">
        <f ca="1">OFFSET('表十三（录入表）'!$B$6,COLUMN(内置数据!K$2),6)</f>
        <v>0</v>
      </c>
      <c r="HFN6" s="18">
        <f ca="1">OFFSET('表十三（录入表）'!$B$6,COLUMN(内置数据!L$2),6)</f>
        <v>0</v>
      </c>
      <c r="HFO6" s="18">
        <f ca="1">OFFSET('表十三（录入表）'!$B$6,COLUMN(内置数据!M$2),6)</f>
        <v>0</v>
      </c>
      <c r="HFP6" s="18">
        <f ca="1">OFFSET('表十三（录入表）'!$B$6,COLUMN(内置数据!N$2),6)</f>
        <v>0</v>
      </c>
      <c r="HFQ6" s="18">
        <f ca="1">OFFSET('表十三（录入表）'!$B$6,COLUMN(内置数据!O$2),6)</f>
        <v>0</v>
      </c>
      <c r="HFR6" s="18">
        <f ca="1">OFFSET('表十三（录入表）'!$B$6,COLUMN(内置数据!P$2),6)</f>
        <v>0</v>
      </c>
      <c r="HFS6" s="18">
        <f ca="1">OFFSET('表十三（录入表）'!$B$6,COLUMN(内置数据!Q$2),6)</f>
        <v>0</v>
      </c>
      <c r="HFT6" s="18">
        <f ca="1">OFFSET('表十三（录入表）'!$B$6,COLUMN(内置数据!R$2),6)</f>
        <v>0</v>
      </c>
      <c r="HFU6" s="18">
        <f ca="1">OFFSET('表十三（录入表）'!$B$6,COLUMN(内置数据!S$2),6)</f>
        <v>0</v>
      </c>
      <c r="HFV6" s="18">
        <f ca="1">OFFSET('表十三（录入表）'!$B$6,COLUMN(内置数据!T$2),6)</f>
        <v>0</v>
      </c>
      <c r="HFW6" s="19"/>
      <c r="HFX6" s="19"/>
      <c r="HFY6" s="19"/>
      <c r="HFZ6" s="19"/>
      <c r="HGA6" s="19"/>
      <c r="HGB6" s="19"/>
      <c r="HGC6" s="19"/>
      <c r="HGD6" s="19"/>
      <c r="HGE6" s="18">
        <f ca="1">OFFSET('表十三（录入表）'!$B$6,COLUMN(内置数据!A$2),7)</f>
        <v>0</v>
      </c>
      <c r="HGF6" s="18">
        <f ca="1">OFFSET('表十三（录入表）'!$B$6,COLUMN(内置数据!B$2),7)</f>
        <v>0</v>
      </c>
      <c r="HGG6" s="18">
        <f ca="1">OFFSET('表十三（录入表）'!$B$6,COLUMN(内置数据!C$2),7)</f>
        <v>0</v>
      </c>
      <c r="HGH6" s="18">
        <f ca="1">OFFSET('表十三（录入表）'!$B$6,COLUMN(内置数据!D$2),7)</f>
        <v>0</v>
      </c>
      <c r="HGI6" s="18">
        <f ca="1">OFFSET('表十三（录入表）'!$B$6,COLUMN(内置数据!E$2),7)</f>
        <v>0</v>
      </c>
      <c r="HGJ6" s="18">
        <f ca="1">OFFSET('表十三（录入表）'!$B$6,COLUMN(内置数据!F$2),7)</f>
        <v>0</v>
      </c>
      <c r="HGK6" s="18">
        <f ca="1">OFFSET('表十三（录入表）'!$B$6,COLUMN(内置数据!G$2),7)</f>
        <v>0</v>
      </c>
      <c r="HGL6" s="18">
        <f ca="1">OFFSET('表十三（录入表）'!$B$6,COLUMN(内置数据!H$2),7)</f>
        <v>0</v>
      </c>
      <c r="HGM6" s="18">
        <f ca="1">OFFSET('表十三（录入表）'!$B$6,COLUMN(内置数据!I$2),7)</f>
        <v>0</v>
      </c>
      <c r="HGN6" s="18">
        <f ca="1">OFFSET('表十三（录入表）'!$B$6,COLUMN(内置数据!J$2),7)</f>
        <v>20</v>
      </c>
      <c r="HGO6" s="18">
        <f ca="1">OFFSET('表十三（录入表）'!$B$6,COLUMN(内置数据!K$2),7)</f>
        <v>0</v>
      </c>
      <c r="HGP6" s="18">
        <f ca="1">OFFSET('表十三（录入表）'!$B$6,COLUMN(内置数据!L$2),7)</f>
        <v>0</v>
      </c>
      <c r="HGQ6" s="18">
        <f ca="1">OFFSET('表十三（录入表）'!$B$6,COLUMN(内置数据!M$2),7)</f>
        <v>0</v>
      </c>
      <c r="HGR6" s="18">
        <f ca="1">OFFSET('表十三（录入表）'!$B$6,COLUMN(内置数据!N$2),7)</f>
        <v>0</v>
      </c>
      <c r="HGS6" s="18">
        <f ca="1">OFFSET('表十三（录入表）'!$B$6,COLUMN(内置数据!O$2),7)</f>
        <v>0</v>
      </c>
      <c r="HGT6" s="18">
        <f ca="1">OFFSET('表十三（录入表）'!$B$6,COLUMN(内置数据!P$2),7)</f>
        <v>0</v>
      </c>
      <c r="HGU6" s="18">
        <f ca="1">OFFSET('表十三（录入表）'!$B$6,COLUMN(内置数据!Q$2),7)</f>
        <v>0</v>
      </c>
      <c r="HGV6" s="18">
        <f ca="1">OFFSET('表十三（录入表）'!$B$6,COLUMN(内置数据!R$2),7)</f>
        <v>0</v>
      </c>
      <c r="HGW6" s="18">
        <f ca="1">OFFSET('表十三（录入表）'!$B$6,COLUMN(内置数据!S$2),7)</f>
        <v>0</v>
      </c>
      <c r="HGX6" s="18">
        <f ca="1">OFFSET('表十三（录入表）'!$B$6,COLUMN(内置数据!T$2),7)</f>
        <v>0</v>
      </c>
      <c r="HGY6" s="19"/>
      <c r="HGZ6" s="19"/>
      <c r="HHA6" s="19"/>
      <c r="HHB6" s="19"/>
      <c r="HHC6" s="19"/>
      <c r="HHD6" s="19"/>
      <c r="HHE6" s="19"/>
      <c r="HHF6" s="19"/>
      <c r="HHG6" s="18">
        <f ca="1">OFFSET('表十三（录入表）'!$B$6,COLUMN(内置数据!A$2),8)</f>
        <v>0</v>
      </c>
      <c r="HHH6" s="18">
        <f ca="1">OFFSET('表十三（录入表）'!$B$6,COLUMN(内置数据!B$2),8)</f>
        <v>0</v>
      </c>
      <c r="HHI6" s="18">
        <f ca="1">OFFSET('表十三（录入表）'!$B$6,COLUMN(内置数据!C$2),8)</f>
        <v>0</v>
      </c>
      <c r="HHJ6" s="18">
        <f ca="1">OFFSET('表十三（录入表）'!$B$6,COLUMN(内置数据!D$2),8)</f>
        <v>0</v>
      </c>
      <c r="HHK6" s="18">
        <f ca="1">OFFSET('表十三（录入表）'!$B$6,COLUMN(内置数据!E$2),8)</f>
        <v>0</v>
      </c>
      <c r="HHL6" s="18">
        <f ca="1">OFFSET('表十三（录入表）'!$B$6,COLUMN(内置数据!F$2),8)</f>
        <v>0</v>
      </c>
      <c r="HHM6" s="18">
        <f ca="1">OFFSET('表十三（录入表）'!$B$6,COLUMN(内置数据!G$2),8)</f>
        <v>0</v>
      </c>
      <c r="HHN6" s="18">
        <f ca="1">OFFSET('表十三（录入表）'!$B$6,COLUMN(内置数据!H$2),8)</f>
        <v>0</v>
      </c>
      <c r="HHO6" s="18">
        <f ca="1">OFFSET('表十三（录入表）'!$B$6,COLUMN(内置数据!I$2),8)</f>
        <v>0</v>
      </c>
      <c r="HHP6" s="18">
        <f ca="1">OFFSET('表十三（录入表）'!$B$6,COLUMN(内置数据!J$2),8)</f>
        <v>0</v>
      </c>
      <c r="HHQ6" s="18">
        <f ca="1">OFFSET('表十三（录入表）'!$B$6,COLUMN(内置数据!K$2),8)</f>
        <v>0</v>
      </c>
      <c r="HHR6" s="18">
        <f ca="1">OFFSET('表十三（录入表）'!$B$6,COLUMN(内置数据!L$2),8)</f>
        <v>0</v>
      </c>
      <c r="HHS6" s="18">
        <f ca="1">OFFSET('表十三（录入表）'!$B$6,COLUMN(内置数据!M$2),8)</f>
        <v>0</v>
      </c>
      <c r="HHT6" s="18">
        <f ca="1">OFFSET('表十三（录入表）'!$B$6,COLUMN(内置数据!N$2),8)</f>
        <v>0</v>
      </c>
      <c r="HHU6" s="18">
        <f ca="1">OFFSET('表十三（录入表）'!$B$6,COLUMN(内置数据!O$2),8)</f>
        <v>0</v>
      </c>
      <c r="HHV6" s="18">
        <f ca="1">OFFSET('表十三（录入表）'!$B$6,COLUMN(内置数据!P$2),8)</f>
        <v>0</v>
      </c>
      <c r="HHW6" s="18">
        <f ca="1">OFFSET('表十三（录入表）'!$B$6,COLUMN(内置数据!Q$2),8)</f>
        <v>0</v>
      </c>
      <c r="HHX6" s="18">
        <f ca="1">OFFSET('表十三（录入表）'!$B$6,COLUMN(内置数据!R$2),8)</f>
        <v>0</v>
      </c>
      <c r="HHY6" s="18">
        <f ca="1">OFFSET('表十三（录入表）'!$B$6,COLUMN(内置数据!S$2),8)</f>
        <v>0</v>
      </c>
      <c r="HHZ6" s="18">
        <f ca="1">OFFSET('表十三（录入表）'!$B$6,COLUMN(内置数据!T$2),8)</f>
        <v>0</v>
      </c>
      <c r="HIA6" s="19"/>
      <c r="HIB6" s="19"/>
      <c r="HIC6" s="19"/>
      <c r="HID6" s="19"/>
      <c r="HIE6" s="19"/>
      <c r="HIF6" s="19"/>
      <c r="HIG6" s="19"/>
      <c r="HIH6" s="19"/>
      <c r="HII6" s="19"/>
      <c r="HIJ6" s="18">
        <f ca="1">OFFSET(表十四!$C$5,COLUMN(内置数据!B$2)-1,1)</f>
        <v>203</v>
      </c>
      <c r="HIK6" s="18">
        <f ca="1">OFFSET(表十四!$C$5,COLUMN(内置数据!C$2)-1,1)</f>
        <v>21</v>
      </c>
      <c r="HIL6" s="18">
        <f ca="1">OFFSET(表十四!$C$5,COLUMN(内置数据!D$2)-1,1)</f>
        <v>1</v>
      </c>
      <c r="HIM6" s="18">
        <f ca="1">OFFSET(表十四!$C$5,COLUMN(内置数据!E$2)-1,1)</f>
        <v>0</v>
      </c>
      <c r="HIN6" s="18">
        <f ca="1">OFFSET(表十四!$C$5,COLUMN(内置数据!F$2)-1,1)</f>
        <v>0</v>
      </c>
      <c r="HIO6" s="18">
        <f ca="1">OFFSET(表十四!$C$5,COLUMN(内置数据!G$2)-1,1)</f>
        <v>0</v>
      </c>
      <c r="HIP6" s="18">
        <f ca="1">OFFSET(表十四!$C$5,COLUMN(内置数据!H$2)-1,1)</f>
        <v>0</v>
      </c>
      <c r="HIQ6" s="26"/>
      <c r="HIR6" s="18">
        <f ca="1">OFFSET(表十四!$C$5,COLUMN(内置数据!J$2)-1,1)</f>
        <v>10000</v>
      </c>
      <c r="HIS6" s="18">
        <f ca="1">OFFSET(表十四!$C$5,COLUMN(内置数据!K$2)-1,1)</f>
        <v>0</v>
      </c>
      <c r="HIT6" s="18">
        <f ca="1">OFFSET(表十四!$C$5,COLUMN(内置数据!L$2)-1,1)</f>
        <v>0</v>
      </c>
      <c r="HIU6" s="18">
        <f ca="1">OFFSET(表十四!$C$5,COLUMN(内置数据!M$2)-1,1)</f>
        <v>0</v>
      </c>
      <c r="HIV6" s="18">
        <f ca="1">OFFSET(表十四!$C$5,COLUMN(内置数据!N$2)-1,1)</f>
        <v>0</v>
      </c>
      <c r="HIW6" s="18">
        <f ca="1">OFFSET(表十四!$C$5,COLUMN(内置数据!O$2)-1,1)</f>
        <v>0</v>
      </c>
      <c r="HIX6" s="18">
        <f ca="1">OFFSET(表十四!$C$5,COLUMN(内置数据!P$2)-1,1)</f>
        <v>0</v>
      </c>
      <c r="HIY6" s="18">
        <f ca="1">OFFSET(表十四!$C$5,COLUMN(内置数据!Q$2)-1,1)</f>
        <v>10000</v>
      </c>
      <c r="HIZ6" s="18">
        <f ca="1">OFFSET(表十四!$C$5,COLUMN(内置数据!R$2)-1,1)</f>
        <v>1180141</v>
      </c>
      <c r="HJA6" s="18">
        <f ca="1">OFFSET(表十四!$C$5,COLUMN(内置数据!S$2)-1,1)</f>
        <v>371351</v>
      </c>
      <c r="HJB6" s="18">
        <f ca="1">OFFSET(表十四!$C$5,COLUMN(内置数据!T$2)-1,1)</f>
        <v>808790</v>
      </c>
      <c r="HJC6" s="18">
        <f ca="1">OFFSET(表十四!$C$5,COLUMN(内置数据!U$2)-1,1)</f>
        <v>10302</v>
      </c>
      <c r="HJD6" s="18">
        <f ca="1">OFFSET(表十四!$C$5,COLUMN(内置数据!V$2)-1,1)</f>
        <v>10171</v>
      </c>
      <c r="HJE6" s="18">
        <f ca="1">OFFSET(表十四!$C$5,COLUMN(内置数据!W$2)-1,1)</f>
        <v>10171</v>
      </c>
      <c r="HJF6" s="26"/>
      <c r="HJG6" s="18">
        <f ca="1">OFFSET(表十四!$C$5,COLUMN(内置数据!Y$2)-1,1)</f>
        <v>0</v>
      </c>
      <c r="HJH6" s="18">
        <f ca="1">OFFSET(表十四!$C$5,COLUMN(内置数据!Z$2)-1,1)</f>
        <v>0</v>
      </c>
      <c r="HJI6" s="26"/>
      <c r="HJJ6" s="18" t="str">
        <f ca="1">OFFSET(表十四!$C$5,COLUMN(内置数据!AB$2)-1,1)</f>
        <v>政府</v>
      </c>
      <c r="HJK6" s="18">
        <f ca="1">OFFSET(表十四!$C$5,COLUMN(内置数据!AC$2)-1,1)</f>
        <v>2023</v>
      </c>
      <c r="HJL6" s="6"/>
      <c r="HJM6" s="16"/>
      <c r="HJN6" s="16"/>
      <c r="HJO6" s="16"/>
      <c r="HJP6" s="22">
        <f ca="1">表三!E106</f>
        <v>0</v>
      </c>
      <c r="HJQ6" s="16"/>
      <c r="HJR6" s="23">
        <f ca="1">'表四（录入表）'!I229</f>
        <v>0</v>
      </c>
      <c r="HJS6" s="23">
        <f ca="1">'表四（录入表）'!H229</f>
        <v>0</v>
      </c>
      <c r="HJT6" s="23">
        <f ca="1">'表五（录入表）'!$R$1</f>
        <v>0</v>
      </c>
      <c r="HJU6" s="16"/>
      <c r="HJV6" s="16"/>
      <c r="HJW6" s="22">
        <f ca="1">表九!E379</f>
        <v>0</v>
      </c>
      <c r="HJX6" s="16"/>
      <c r="HJY6" s="23">
        <f ca="1">'表十（录入表）'!$I$86</f>
        <v>0</v>
      </c>
      <c r="HJZ6" s="23">
        <f ca="1">'表十（录入表）'!H86</f>
        <v>0</v>
      </c>
      <c r="HKA6" s="22">
        <f ca="1">表十一!D24</f>
        <v>0</v>
      </c>
      <c r="HKB6" s="16"/>
      <c r="HKC6" s="16"/>
      <c r="HKE6" s="24">
        <f ca="1" t="shared" ref="HKE6:HLJ6" si="43">IF(JSDX=HKE$1,OFFSET($BHK$3,3,HKE$3),0)</f>
        <v>0</v>
      </c>
      <c r="HKF6" s="24">
        <f ca="1" t="shared" si="43"/>
        <v>0</v>
      </c>
      <c r="HKG6" s="24">
        <f ca="1" t="shared" si="43"/>
        <v>0</v>
      </c>
      <c r="HKH6" s="24">
        <f ca="1" t="shared" si="43"/>
        <v>0</v>
      </c>
      <c r="HKI6" s="24">
        <f ca="1" t="shared" si="43"/>
        <v>0</v>
      </c>
      <c r="HKJ6" s="24">
        <f ca="1" t="shared" si="43"/>
        <v>0</v>
      </c>
      <c r="HKK6" s="24">
        <f ca="1" t="shared" si="43"/>
        <v>0</v>
      </c>
      <c r="HKL6" s="24">
        <f ca="1" t="shared" si="43"/>
        <v>0</v>
      </c>
      <c r="HKM6" s="24">
        <f ca="1" t="shared" si="43"/>
        <v>0</v>
      </c>
      <c r="HKN6" s="24">
        <f ca="1" t="shared" si="43"/>
        <v>0</v>
      </c>
      <c r="HKO6" s="24">
        <f ca="1" t="shared" si="43"/>
        <v>0</v>
      </c>
      <c r="HKP6" s="24">
        <f ca="1" t="shared" si="43"/>
        <v>0</v>
      </c>
      <c r="HKQ6" s="24">
        <f ca="1" t="shared" si="43"/>
        <v>0</v>
      </c>
      <c r="HKR6" s="24">
        <f ca="1" t="shared" si="43"/>
        <v>0</v>
      </c>
      <c r="HKS6" s="24">
        <f ca="1" t="shared" si="43"/>
        <v>0</v>
      </c>
      <c r="HKT6" s="24">
        <f ca="1" t="shared" si="43"/>
        <v>0</v>
      </c>
      <c r="HKU6" s="24">
        <f ca="1" t="shared" si="43"/>
        <v>0</v>
      </c>
      <c r="HKV6" s="24">
        <f ca="1" t="shared" si="43"/>
        <v>0</v>
      </c>
      <c r="HKW6" s="24">
        <f ca="1" t="shared" si="43"/>
        <v>0</v>
      </c>
      <c r="HKX6" s="24">
        <f ca="1" t="shared" si="43"/>
        <v>0</v>
      </c>
      <c r="HKY6" s="24">
        <f ca="1" t="shared" si="43"/>
        <v>0</v>
      </c>
      <c r="HKZ6" s="24">
        <f ca="1" t="shared" si="43"/>
        <v>0</v>
      </c>
      <c r="HLA6" s="24">
        <f ca="1" t="shared" si="43"/>
        <v>0</v>
      </c>
      <c r="HLB6" s="24">
        <f ca="1" t="shared" si="43"/>
        <v>0</v>
      </c>
      <c r="HLC6" s="24">
        <f ca="1" t="shared" si="43"/>
        <v>0</v>
      </c>
      <c r="HLD6" s="24">
        <f ca="1" t="shared" si="43"/>
        <v>0</v>
      </c>
      <c r="HLE6" s="24">
        <f ca="1" t="shared" si="43"/>
        <v>0</v>
      </c>
      <c r="HLF6" s="24">
        <f ca="1" t="shared" si="43"/>
        <v>0</v>
      </c>
      <c r="HLG6" s="24">
        <f ca="1" t="shared" si="43"/>
        <v>0</v>
      </c>
      <c r="HLH6" s="24">
        <f ca="1" t="shared" si="43"/>
        <v>0</v>
      </c>
      <c r="HLI6" s="24">
        <f ca="1" t="shared" si="43"/>
        <v>0</v>
      </c>
      <c r="HLJ6" s="24">
        <f ca="1" t="shared" si="43"/>
        <v>0</v>
      </c>
      <c r="HLK6" s="24">
        <f ca="1" t="shared" ref="HLK6:HMP6" si="44">IF(JSDX=HLK$1,OFFSET($BHK$3,3,HLK$3),0)</f>
        <v>0</v>
      </c>
      <c r="HLL6" s="24">
        <f ca="1" t="shared" si="44"/>
        <v>0</v>
      </c>
      <c r="HLM6" s="24">
        <f ca="1" t="shared" si="44"/>
        <v>0</v>
      </c>
      <c r="HLN6" s="24">
        <f ca="1" t="shared" si="44"/>
        <v>0</v>
      </c>
      <c r="HLO6" s="24">
        <f ca="1" t="shared" si="44"/>
        <v>0</v>
      </c>
      <c r="HLP6" s="24">
        <f ca="1" t="shared" si="44"/>
        <v>0</v>
      </c>
      <c r="HLQ6" s="24">
        <f ca="1" t="shared" si="44"/>
        <v>0</v>
      </c>
      <c r="HLR6" s="24">
        <f ca="1" t="shared" si="44"/>
        <v>0</v>
      </c>
      <c r="HLS6" s="24">
        <f ca="1" t="shared" si="44"/>
        <v>0</v>
      </c>
      <c r="HLT6" s="24">
        <f ca="1" t="shared" si="44"/>
        <v>0</v>
      </c>
      <c r="HLU6" s="24">
        <f ca="1" t="shared" si="44"/>
        <v>0</v>
      </c>
      <c r="HLV6" s="24">
        <f ca="1" t="shared" si="44"/>
        <v>0</v>
      </c>
      <c r="HLW6" s="24">
        <f ca="1" t="shared" si="44"/>
        <v>0</v>
      </c>
      <c r="HLX6" s="24">
        <f ca="1" t="shared" si="44"/>
        <v>0</v>
      </c>
      <c r="HLY6" s="24">
        <f ca="1" t="shared" si="44"/>
        <v>0</v>
      </c>
      <c r="HLZ6" s="24">
        <f ca="1" t="shared" si="44"/>
        <v>0</v>
      </c>
      <c r="HMA6" s="24">
        <f ca="1" t="shared" si="44"/>
        <v>0</v>
      </c>
      <c r="HMB6" s="24">
        <f ca="1" t="shared" si="44"/>
        <v>0</v>
      </c>
      <c r="HMC6" s="24">
        <f ca="1" t="shared" si="44"/>
        <v>0</v>
      </c>
      <c r="HMD6" s="24">
        <f ca="1" t="shared" si="44"/>
        <v>0</v>
      </c>
      <c r="HME6" s="24">
        <f ca="1" t="shared" si="44"/>
        <v>0</v>
      </c>
      <c r="HMF6" s="24">
        <f ca="1" t="shared" si="44"/>
        <v>0</v>
      </c>
      <c r="HMG6" s="24">
        <f ca="1" t="shared" si="44"/>
        <v>0</v>
      </c>
      <c r="HMH6" s="24">
        <f ca="1" t="shared" si="44"/>
        <v>0</v>
      </c>
      <c r="HMI6" s="24">
        <f ca="1" t="shared" si="44"/>
        <v>0</v>
      </c>
      <c r="HMJ6" s="24">
        <f ca="1" t="shared" si="44"/>
        <v>0</v>
      </c>
      <c r="HMK6" s="24">
        <f ca="1" t="shared" si="44"/>
        <v>0</v>
      </c>
      <c r="HML6" s="24">
        <f ca="1" t="shared" si="44"/>
        <v>0</v>
      </c>
      <c r="HMM6" s="24">
        <f ca="1" t="shared" si="44"/>
        <v>0</v>
      </c>
      <c r="HMN6" s="24">
        <f ca="1" t="shared" si="44"/>
        <v>0</v>
      </c>
      <c r="HMO6" s="24">
        <f ca="1" t="shared" si="44"/>
        <v>0</v>
      </c>
      <c r="HMP6" s="24">
        <f ca="1" t="shared" si="44"/>
        <v>0</v>
      </c>
      <c r="HMQ6" s="24">
        <f ca="1" t="shared" ref="HMQ6:HNK6" si="45">IF(JSDX=HMQ$1,OFFSET($BHK$3,3,HMQ$3),0)</f>
        <v>0</v>
      </c>
      <c r="HMR6" s="24">
        <f ca="1" t="shared" si="45"/>
        <v>0</v>
      </c>
      <c r="HMS6" s="24">
        <f ca="1" t="shared" si="45"/>
        <v>0</v>
      </c>
      <c r="HMT6" s="24">
        <f ca="1" t="shared" si="45"/>
        <v>0</v>
      </c>
      <c r="HMU6" s="24">
        <f ca="1" t="shared" si="45"/>
        <v>0</v>
      </c>
      <c r="HMV6" s="24">
        <f ca="1" t="shared" si="45"/>
        <v>0</v>
      </c>
      <c r="HMW6" s="24">
        <f ca="1">OFFSET($BHK$3,3,HMW$3)</f>
        <v>0</v>
      </c>
      <c r="HMX6" s="24">
        <f ca="1" t="shared" ref="HMX6:HMZ6" si="46">OFFSET($BHK$3,3,HMX$3)</f>
        <v>0</v>
      </c>
      <c r="HMY6" s="24">
        <f ca="1" t="shared" si="46"/>
        <v>0</v>
      </c>
      <c r="HMZ6" s="24">
        <f ca="1" t="shared" si="46"/>
        <v>0</v>
      </c>
      <c r="HNA6" s="24">
        <f ca="1" t="shared" si="45"/>
        <v>0</v>
      </c>
      <c r="HNB6" s="24">
        <f ca="1" t="shared" si="45"/>
        <v>0</v>
      </c>
      <c r="HNC6" s="24">
        <f ca="1" t="shared" si="45"/>
        <v>0</v>
      </c>
      <c r="HND6" s="24">
        <f ca="1" t="shared" si="45"/>
        <v>0</v>
      </c>
      <c r="HNE6" s="24">
        <f ca="1" t="shared" si="45"/>
        <v>0</v>
      </c>
      <c r="HNF6" s="24">
        <f ca="1" t="shared" si="45"/>
        <v>0</v>
      </c>
      <c r="HNG6" s="24">
        <f ca="1" t="shared" si="45"/>
        <v>0</v>
      </c>
      <c r="HNH6" s="24">
        <f ca="1" t="shared" si="45"/>
        <v>0</v>
      </c>
      <c r="HNI6" s="24">
        <f ca="1" t="shared" si="45"/>
        <v>0</v>
      </c>
      <c r="HNJ6" s="24">
        <f ca="1" t="shared" si="45"/>
        <v>0</v>
      </c>
      <c r="HNK6" s="24">
        <f ca="1" t="shared" si="45"/>
        <v>0</v>
      </c>
      <c r="HNL6" s="24">
        <f ca="1" t="shared" ref="HNL6:HNO6" si="47">OFFSET($BHK$3,3,HNL$3)</f>
        <v>0</v>
      </c>
      <c r="HNM6" s="24">
        <f ca="1" t="shared" si="47"/>
        <v>0</v>
      </c>
      <c r="HNN6" s="24">
        <f ca="1" t="shared" si="47"/>
        <v>0</v>
      </c>
      <c r="HNO6" s="24">
        <f ca="1" t="shared" si="47"/>
        <v>0</v>
      </c>
      <c r="HNP6" s="6"/>
      <c r="HNQ6" s="24">
        <f ca="1" t="shared" ref="HNQ6:HOV6" si="48">IF(JSDX=HNQ$1,OFFSET($BHK$3,3,HNQ$3),0)</f>
        <v>1085</v>
      </c>
      <c r="HNR6" s="24">
        <f ca="1" t="shared" si="48"/>
        <v>883</v>
      </c>
      <c r="HNS6" s="24">
        <f ca="1" t="shared" si="48"/>
        <v>3851</v>
      </c>
      <c r="HNT6" s="24">
        <f ca="1" t="shared" si="48"/>
        <v>27</v>
      </c>
      <c r="HNU6" s="24">
        <f ca="1" t="shared" si="48"/>
        <v>-4033</v>
      </c>
      <c r="HNV6" s="24">
        <f ca="1" t="shared" si="48"/>
        <v>0</v>
      </c>
      <c r="HNW6" s="24">
        <f ca="1" t="shared" si="48"/>
        <v>0</v>
      </c>
      <c r="HNX6" s="24">
        <f ca="1" t="shared" si="48"/>
        <v>27924</v>
      </c>
      <c r="HNY6" s="24">
        <f ca="1" t="shared" si="48"/>
        <v>12054</v>
      </c>
      <c r="HNZ6" s="24">
        <f ca="1" t="shared" si="48"/>
        <v>-1773</v>
      </c>
      <c r="HOA6" s="24">
        <f ca="1" t="shared" si="48"/>
        <v>0</v>
      </c>
      <c r="HOB6" s="24">
        <f ca="1" t="shared" si="48"/>
        <v>0</v>
      </c>
      <c r="HOC6" s="24">
        <f ca="1" t="shared" si="48"/>
        <v>0</v>
      </c>
      <c r="HOD6" s="24">
        <f ca="1" t="shared" si="48"/>
        <v>0</v>
      </c>
      <c r="HOE6" s="24">
        <f ca="1" t="shared" si="48"/>
        <v>25485</v>
      </c>
      <c r="HOF6" s="24">
        <f ca="1" t="shared" si="48"/>
        <v>23599</v>
      </c>
      <c r="HOG6" s="24">
        <f ca="1" t="shared" si="48"/>
        <v>0</v>
      </c>
      <c r="HOH6" s="24">
        <f ca="1" t="shared" si="48"/>
        <v>0</v>
      </c>
      <c r="HOI6" s="24">
        <f ca="1" t="shared" si="48"/>
        <v>0</v>
      </c>
      <c r="HOJ6" s="24">
        <f ca="1" t="shared" si="48"/>
        <v>3039</v>
      </c>
      <c r="HOK6" s="24">
        <f ca="1" t="shared" si="48"/>
        <v>0</v>
      </c>
      <c r="HOL6" s="24">
        <f ca="1" t="shared" si="48"/>
        <v>0</v>
      </c>
      <c r="HOM6" s="24">
        <f ca="1" t="shared" si="48"/>
        <v>0</v>
      </c>
      <c r="HON6" s="24">
        <f ca="1" t="shared" si="48"/>
        <v>1426</v>
      </c>
      <c r="HOO6" s="24">
        <f ca="1" t="shared" si="48"/>
        <v>15477</v>
      </c>
      <c r="HOP6" s="24">
        <f ca="1" t="shared" si="48"/>
        <v>0</v>
      </c>
      <c r="HOQ6" s="24">
        <f ca="1" t="shared" si="48"/>
        <v>319</v>
      </c>
      <c r="HOR6" s="24">
        <f ca="1" t="shared" si="48"/>
        <v>9754</v>
      </c>
      <c r="HOS6" s="24">
        <f ca="1" t="shared" si="48"/>
        <v>4718</v>
      </c>
      <c r="HOT6" s="24">
        <f ca="1" t="shared" si="48"/>
        <v>3559</v>
      </c>
      <c r="HOU6" s="24">
        <f ca="1" t="shared" si="48"/>
        <v>0</v>
      </c>
      <c r="HOV6" s="24">
        <f ca="1" t="shared" si="48"/>
        <v>6824</v>
      </c>
      <c r="HOW6" s="24">
        <f ca="1" t="shared" ref="HOW6:HQB6" si="49">IF(JSDX=HOW$1,OFFSET($BHK$3,3,HOW$3),0)</f>
        <v>0</v>
      </c>
      <c r="HOX6" s="24">
        <f ca="1" t="shared" si="49"/>
        <v>0</v>
      </c>
      <c r="HOY6" s="24">
        <f ca="1" t="shared" si="49"/>
        <v>0</v>
      </c>
      <c r="HOZ6" s="24">
        <f ca="1" t="shared" si="49"/>
        <v>0</v>
      </c>
      <c r="HPA6" s="24">
        <f ca="1" t="shared" si="49"/>
        <v>0</v>
      </c>
      <c r="HPB6" s="24">
        <f ca="1" t="shared" si="49"/>
        <v>1229</v>
      </c>
      <c r="HPC6" s="24">
        <f ca="1" t="shared" si="49"/>
        <v>0</v>
      </c>
      <c r="HPD6" s="24">
        <f ca="1" t="shared" si="49"/>
        <v>0</v>
      </c>
      <c r="HPE6" s="24">
        <f ca="1" t="shared" si="49"/>
        <v>0</v>
      </c>
      <c r="HPF6" s="24">
        <f ca="1" t="shared" si="49"/>
        <v>0</v>
      </c>
      <c r="HPG6" s="24">
        <f ca="1" t="shared" si="49"/>
        <v>1</v>
      </c>
      <c r="HPH6" s="24">
        <f ca="1" t="shared" si="49"/>
        <v>0</v>
      </c>
      <c r="HPI6" s="24">
        <f ca="1" t="shared" si="49"/>
        <v>0</v>
      </c>
      <c r="HPJ6" s="24">
        <f ca="1" t="shared" si="49"/>
        <v>0</v>
      </c>
      <c r="HPK6" s="24">
        <f ca="1" t="shared" si="49"/>
        <v>0</v>
      </c>
      <c r="HPL6" s="24">
        <f ca="1" t="shared" si="49"/>
        <v>0</v>
      </c>
      <c r="HPM6" s="24">
        <f ca="1" t="shared" si="49"/>
        <v>0</v>
      </c>
      <c r="HPN6" s="24">
        <f ca="1" t="shared" si="49"/>
        <v>0</v>
      </c>
      <c r="HPO6" s="24">
        <f ca="1" t="shared" si="49"/>
        <v>129</v>
      </c>
      <c r="HPP6" s="24">
        <f ca="1" t="shared" si="49"/>
        <v>0</v>
      </c>
      <c r="HPQ6" s="24">
        <f ca="1" t="shared" si="49"/>
        <v>0</v>
      </c>
      <c r="HPR6" s="24">
        <f ca="1" t="shared" si="49"/>
        <v>11741</v>
      </c>
      <c r="HPS6" s="24">
        <f ca="1" t="shared" si="49"/>
        <v>0</v>
      </c>
      <c r="HPT6" s="24">
        <f ca="1" t="shared" si="49"/>
        <v>0</v>
      </c>
      <c r="HPU6" s="24">
        <f ca="1" t="shared" si="49"/>
        <v>0</v>
      </c>
      <c r="HPV6" s="24">
        <f ca="1" t="shared" si="49"/>
        <v>0</v>
      </c>
      <c r="HPW6" s="24">
        <f ca="1" t="shared" si="49"/>
        <v>374</v>
      </c>
      <c r="HPX6" s="24">
        <f ca="1" t="shared" si="49"/>
        <v>0</v>
      </c>
      <c r="HPY6" s="24">
        <f ca="1" t="shared" si="49"/>
        <v>0</v>
      </c>
      <c r="HPZ6" s="24">
        <f ca="1" t="shared" si="49"/>
        <v>0</v>
      </c>
      <c r="HQA6" s="24">
        <f ca="1" t="shared" si="49"/>
        <v>0</v>
      </c>
      <c r="HQB6" s="24">
        <f ca="1" t="shared" si="49"/>
        <v>0</v>
      </c>
      <c r="HQC6" s="24">
        <f ca="1" t="shared" ref="HQC6:HQW6" si="50">IF(JSDX=HQC$1,OFFSET($BHK$3,3,HQC$3),0)</f>
        <v>0</v>
      </c>
      <c r="HQD6" s="24">
        <f ca="1" t="shared" si="50"/>
        <v>0</v>
      </c>
      <c r="HQE6" s="24">
        <f ca="1" t="shared" si="50"/>
        <v>0</v>
      </c>
      <c r="HQF6" s="24">
        <f ca="1" t="shared" si="50"/>
        <v>0</v>
      </c>
      <c r="HQG6" s="24">
        <f ca="1" t="shared" si="50"/>
        <v>0</v>
      </c>
      <c r="HQH6" s="24">
        <f ca="1" t="shared" si="50"/>
        <v>0</v>
      </c>
      <c r="HQI6" s="24">
        <f ca="1" t="shared" ref="HQI6:HQL6" si="51">OFFSET($BHK$3,3,HQI$3)</f>
        <v>0</v>
      </c>
      <c r="HQJ6" s="24">
        <f ca="1" t="shared" si="51"/>
        <v>0</v>
      </c>
      <c r="HQK6" s="24">
        <f ca="1" t="shared" si="51"/>
        <v>0</v>
      </c>
      <c r="HQL6" s="24">
        <f ca="1" t="shared" si="51"/>
        <v>0</v>
      </c>
      <c r="HQM6" s="24">
        <f ca="1" t="shared" si="50"/>
        <v>0</v>
      </c>
      <c r="HQN6" s="24">
        <f ca="1" t="shared" si="50"/>
        <v>0</v>
      </c>
      <c r="HQO6" s="24">
        <f ca="1" t="shared" si="50"/>
        <v>0</v>
      </c>
      <c r="HQP6" s="24">
        <f ca="1" t="shared" si="50"/>
        <v>0</v>
      </c>
      <c r="HQQ6" s="24">
        <f ca="1" t="shared" si="50"/>
        <v>2907</v>
      </c>
      <c r="HQR6" s="24">
        <f ca="1" t="shared" si="50"/>
        <v>36071</v>
      </c>
      <c r="HQS6" s="24">
        <f ca="1" t="shared" si="50"/>
        <v>0</v>
      </c>
      <c r="HQT6" s="24">
        <f ca="1" t="shared" si="50"/>
        <v>0</v>
      </c>
      <c r="HQU6" s="24">
        <f ca="1" t="shared" si="50"/>
        <v>0</v>
      </c>
      <c r="HQV6" s="24">
        <f ca="1" t="shared" si="50"/>
        <v>0</v>
      </c>
      <c r="HQW6" s="24">
        <f ca="1" t="shared" si="50"/>
        <v>0</v>
      </c>
      <c r="HQX6" s="24">
        <f ca="1" t="shared" ref="HQX6:HRA6" si="52">OFFSET($BHK$3,3,HQX$3)</f>
        <v>0</v>
      </c>
      <c r="HQY6" s="24">
        <f ca="1" t="shared" si="52"/>
        <v>0</v>
      </c>
      <c r="HQZ6" s="24">
        <f ca="1" t="shared" si="52"/>
        <v>0</v>
      </c>
      <c r="HRA6" s="24">
        <f ca="1" t="shared" si="52"/>
        <v>0</v>
      </c>
      <c r="HRB6" s="6"/>
      <c r="HRC6" s="24">
        <f ca="1" t="shared" ref="HRC6:HSH6" si="53">IF(JSDX=HRC$1,OFFSET($BHK$3,3,HRC$3),0)</f>
        <v>0</v>
      </c>
      <c r="HRD6" s="24">
        <f ca="1" t="shared" si="53"/>
        <v>0</v>
      </c>
      <c r="HRE6" s="24">
        <f ca="1" t="shared" si="53"/>
        <v>0</v>
      </c>
      <c r="HRF6" s="24">
        <f ca="1" t="shared" si="53"/>
        <v>0</v>
      </c>
      <c r="HRG6" s="24">
        <f ca="1" t="shared" si="53"/>
        <v>0</v>
      </c>
      <c r="HRH6" s="24">
        <f ca="1" t="shared" si="53"/>
        <v>0</v>
      </c>
      <c r="HRI6" s="24">
        <f ca="1" t="shared" si="53"/>
        <v>0</v>
      </c>
      <c r="HRJ6" s="24">
        <f ca="1" t="shared" si="53"/>
        <v>0</v>
      </c>
      <c r="HRK6" s="24">
        <f ca="1" t="shared" si="53"/>
        <v>0</v>
      </c>
      <c r="HRL6" s="24">
        <f ca="1" t="shared" si="53"/>
        <v>0</v>
      </c>
      <c r="HRM6" s="24">
        <f ca="1" t="shared" si="53"/>
        <v>0</v>
      </c>
      <c r="HRN6" s="24">
        <f ca="1" t="shared" si="53"/>
        <v>0</v>
      </c>
      <c r="HRO6" s="24">
        <f ca="1" t="shared" si="53"/>
        <v>0</v>
      </c>
      <c r="HRP6" s="24">
        <f ca="1" t="shared" si="53"/>
        <v>0</v>
      </c>
      <c r="HRQ6" s="24">
        <f ca="1" t="shared" si="53"/>
        <v>0</v>
      </c>
      <c r="HRR6" s="24">
        <f ca="1" t="shared" si="53"/>
        <v>0</v>
      </c>
      <c r="HRS6" s="24">
        <f ca="1" t="shared" si="53"/>
        <v>0</v>
      </c>
      <c r="HRT6" s="24">
        <f ca="1" t="shared" si="53"/>
        <v>0</v>
      </c>
      <c r="HRU6" s="24">
        <f ca="1" t="shared" si="53"/>
        <v>0</v>
      </c>
      <c r="HRV6" s="24">
        <f ca="1" t="shared" si="53"/>
        <v>0</v>
      </c>
      <c r="HRW6" s="24">
        <f ca="1" t="shared" si="53"/>
        <v>0</v>
      </c>
      <c r="HRX6" s="24">
        <f ca="1" t="shared" si="53"/>
        <v>0</v>
      </c>
      <c r="HRY6" s="24">
        <f ca="1" t="shared" si="53"/>
        <v>0</v>
      </c>
      <c r="HRZ6" s="24">
        <f ca="1" t="shared" si="53"/>
        <v>0</v>
      </c>
      <c r="HSA6" s="24">
        <f ca="1" t="shared" si="53"/>
        <v>0</v>
      </c>
      <c r="HSB6" s="24">
        <f ca="1" t="shared" si="53"/>
        <v>0</v>
      </c>
      <c r="HSC6" s="24">
        <f ca="1" t="shared" si="53"/>
        <v>0</v>
      </c>
      <c r="HSD6" s="24">
        <f ca="1" t="shared" si="53"/>
        <v>0</v>
      </c>
      <c r="HSE6" s="24">
        <f ca="1" t="shared" si="53"/>
        <v>0</v>
      </c>
      <c r="HSF6" s="24">
        <f ca="1" t="shared" si="53"/>
        <v>0</v>
      </c>
      <c r="HSG6" s="24">
        <f ca="1" t="shared" si="53"/>
        <v>0</v>
      </c>
      <c r="HSH6" s="24">
        <f ca="1" t="shared" si="53"/>
        <v>0</v>
      </c>
      <c r="HSI6" s="24">
        <f ca="1" t="shared" ref="HSI6:HTN6" si="54">IF(JSDX=HSI$1,OFFSET($BHK$3,3,HSI$3),0)</f>
        <v>0</v>
      </c>
      <c r="HSJ6" s="24">
        <f ca="1" t="shared" si="54"/>
        <v>0</v>
      </c>
      <c r="HSK6" s="24">
        <f ca="1" t="shared" si="54"/>
        <v>0</v>
      </c>
      <c r="HSL6" s="24">
        <f ca="1" t="shared" si="54"/>
        <v>0</v>
      </c>
      <c r="HSM6" s="24">
        <f ca="1" t="shared" si="54"/>
        <v>0</v>
      </c>
      <c r="HSN6" s="24">
        <f ca="1" t="shared" si="54"/>
        <v>0</v>
      </c>
      <c r="HSO6" s="24">
        <f ca="1" t="shared" si="54"/>
        <v>0</v>
      </c>
      <c r="HSP6" s="24">
        <f ca="1" t="shared" si="54"/>
        <v>0</v>
      </c>
      <c r="HSQ6" s="24">
        <f ca="1" t="shared" si="54"/>
        <v>0</v>
      </c>
      <c r="HSR6" s="24">
        <f ca="1" t="shared" si="54"/>
        <v>0</v>
      </c>
      <c r="HSS6" s="24">
        <f ca="1" t="shared" si="54"/>
        <v>0</v>
      </c>
      <c r="HST6" s="24">
        <f ca="1" t="shared" si="54"/>
        <v>0</v>
      </c>
      <c r="HSU6" s="24">
        <f ca="1" t="shared" si="54"/>
        <v>0</v>
      </c>
      <c r="HSV6" s="24">
        <f ca="1" t="shared" si="54"/>
        <v>0</v>
      </c>
      <c r="HSW6" s="24">
        <f ca="1" t="shared" si="54"/>
        <v>0</v>
      </c>
      <c r="HSX6" s="24">
        <f ca="1" t="shared" si="54"/>
        <v>0</v>
      </c>
      <c r="HSY6" s="24">
        <f ca="1" t="shared" si="54"/>
        <v>0</v>
      </c>
      <c r="HSZ6" s="24">
        <f ca="1" t="shared" si="54"/>
        <v>0</v>
      </c>
      <c r="HTA6" s="24">
        <f ca="1" t="shared" si="54"/>
        <v>0</v>
      </c>
      <c r="HTB6" s="24">
        <f ca="1" t="shared" si="54"/>
        <v>0</v>
      </c>
      <c r="HTC6" s="24">
        <f ca="1" t="shared" si="54"/>
        <v>0</v>
      </c>
      <c r="HTD6" s="24">
        <f ca="1" t="shared" si="54"/>
        <v>0</v>
      </c>
      <c r="HTE6" s="24">
        <f ca="1" t="shared" si="54"/>
        <v>0</v>
      </c>
      <c r="HTF6" s="24">
        <f ca="1" t="shared" si="54"/>
        <v>0</v>
      </c>
      <c r="HTG6" s="24">
        <f ca="1" t="shared" si="54"/>
        <v>0</v>
      </c>
      <c r="HTH6" s="24">
        <f ca="1" t="shared" si="54"/>
        <v>0</v>
      </c>
      <c r="HTI6" s="24">
        <f ca="1" t="shared" si="54"/>
        <v>0</v>
      </c>
      <c r="HTJ6" s="24">
        <f ca="1" t="shared" si="54"/>
        <v>0</v>
      </c>
      <c r="HTK6" s="24">
        <f ca="1" t="shared" si="54"/>
        <v>0</v>
      </c>
      <c r="HTL6" s="24">
        <f ca="1" t="shared" si="54"/>
        <v>0</v>
      </c>
      <c r="HTM6" s="24">
        <f ca="1" t="shared" si="54"/>
        <v>0</v>
      </c>
      <c r="HTN6" s="24">
        <f ca="1" t="shared" si="54"/>
        <v>0</v>
      </c>
      <c r="HTO6" s="24">
        <f ca="1" t="shared" ref="HTO6:HUI6" si="55">IF(JSDX=HTO$1,OFFSET($BHK$3,3,HTO$3),0)</f>
        <v>0</v>
      </c>
      <c r="HTP6" s="24">
        <f ca="1" t="shared" si="55"/>
        <v>0</v>
      </c>
      <c r="HTQ6" s="24">
        <f ca="1" t="shared" si="55"/>
        <v>0</v>
      </c>
      <c r="HTR6" s="24">
        <f ca="1" t="shared" si="55"/>
        <v>0</v>
      </c>
      <c r="HTS6" s="24">
        <f ca="1" t="shared" si="55"/>
        <v>0</v>
      </c>
      <c r="HTT6" s="24">
        <f ca="1" t="shared" si="55"/>
        <v>0</v>
      </c>
      <c r="HTU6" s="24">
        <f ca="1" t="shared" ref="HTU6:HTX6" si="56">OFFSET($BHK$3,3,HTU$3)</f>
        <v>0</v>
      </c>
      <c r="HTV6" s="24">
        <f ca="1" t="shared" si="56"/>
        <v>0</v>
      </c>
      <c r="HTW6" s="24">
        <f ca="1" t="shared" si="56"/>
        <v>0</v>
      </c>
      <c r="HTX6" s="24">
        <f ca="1" t="shared" si="56"/>
        <v>0</v>
      </c>
      <c r="HTY6" s="24">
        <f ca="1" t="shared" si="55"/>
        <v>0</v>
      </c>
      <c r="HTZ6" s="24">
        <f ca="1" t="shared" si="55"/>
        <v>0</v>
      </c>
      <c r="HUA6" s="24">
        <f ca="1" t="shared" si="55"/>
        <v>0</v>
      </c>
      <c r="HUB6" s="24">
        <f ca="1" t="shared" si="55"/>
        <v>0</v>
      </c>
      <c r="HUC6" s="24">
        <f ca="1" t="shared" si="55"/>
        <v>0</v>
      </c>
      <c r="HUD6" s="24">
        <f ca="1" t="shared" si="55"/>
        <v>0</v>
      </c>
      <c r="HUE6" s="24">
        <f ca="1" t="shared" si="55"/>
        <v>0</v>
      </c>
      <c r="HUF6" s="24">
        <f ca="1" t="shared" si="55"/>
        <v>0</v>
      </c>
      <c r="HUG6" s="24">
        <f ca="1" t="shared" si="55"/>
        <v>0</v>
      </c>
      <c r="HUH6" s="24">
        <f ca="1" t="shared" si="55"/>
        <v>0</v>
      </c>
      <c r="HUI6" s="24">
        <f ca="1" t="shared" si="55"/>
        <v>0</v>
      </c>
      <c r="HUJ6" s="24">
        <f ca="1" t="shared" ref="HUJ6:HUM6" si="57">OFFSET($BHK$3,3,HUJ$3)</f>
        <v>0</v>
      </c>
      <c r="HUK6" s="24">
        <f ca="1" t="shared" si="57"/>
        <v>0</v>
      </c>
      <c r="HUL6" s="24">
        <f ca="1" t="shared" si="57"/>
        <v>0</v>
      </c>
      <c r="HUM6" s="24">
        <f ca="1" t="shared" si="57"/>
        <v>0</v>
      </c>
      <c r="HUO6" s="24">
        <f ca="1" t="shared" ref="HUO6:HVD6" si="58">IF(JSDX=HUO$1,OFFSET($FPU$3,3,HUO$3),0)</f>
        <v>0</v>
      </c>
      <c r="HUP6" s="24">
        <f ca="1" t="shared" si="58"/>
        <v>0</v>
      </c>
      <c r="HUQ6" s="24">
        <f ca="1" t="shared" si="58"/>
        <v>0</v>
      </c>
      <c r="HUR6" s="24">
        <f ca="1" t="shared" si="58"/>
        <v>0</v>
      </c>
      <c r="HUS6" s="24">
        <f ca="1" t="shared" si="58"/>
        <v>0</v>
      </c>
      <c r="HUT6" s="24">
        <f ca="1" t="shared" si="58"/>
        <v>0</v>
      </c>
      <c r="HUU6" s="24">
        <f ca="1" t="shared" si="58"/>
        <v>0</v>
      </c>
      <c r="HUV6" s="24">
        <f ca="1" t="shared" si="58"/>
        <v>0</v>
      </c>
      <c r="HUW6" s="24">
        <f ca="1" t="shared" si="58"/>
        <v>0</v>
      </c>
      <c r="HUX6" s="24">
        <f ca="1" t="shared" si="58"/>
        <v>0</v>
      </c>
      <c r="HUY6" s="24">
        <f ca="1" t="shared" si="58"/>
        <v>0</v>
      </c>
      <c r="HUZ6" s="24">
        <f ca="1" t="shared" si="58"/>
        <v>0</v>
      </c>
      <c r="HVA6" s="24">
        <f ca="1" t="shared" si="58"/>
        <v>0</v>
      </c>
      <c r="HVB6" s="24">
        <f ca="1" t="shared" si="58"/>
        <v>0</v>
      </c>
      <c r="HVC6" s="24">
        <f ca="1" t="shared" si="58"/>
        <v>0</v>
      </c>
      <c r="HVD6" s="24">
        <f ca="1" t="shared" si="58"/>
        <v>0</v>
      </c>
      <c r="HVF6" s="24">
        <f ca="1" t="shared" ref="HVF6:HVU6" si="59">IF(JSDX=HVF$1,OFFSET($FPU$3,3,HVF$3),0)</f>
        <v>856</v>
      </c>
      <c r="HVG6" s="24">
        <f ca="1" t="shared" si="59"/>
        <v>0</v>
      </c>
      <c r="HVH6" s="24">
        <f ca="1" t="shared" si="59"/>
        <v>0</v>
      </c>
      <c r="HVI6" s="24">
        <f ca="1" t="shared" si="59"/>
        <v>0</v>
      </c>
      <c r="HVJ6" s="24">
        <f ca="1" t="shared" si="59"/>
        <v>0</v>
      </c>
      <c r="HVK6" s="24">
        <f ca="1" t="shared" si="59"/>
        <v>0</v>
      </c>
      <c r="HVL6" s="24">
        <f ca="1" t="shared" si="59"/>
        <v>0</v>
      </c>
      <c r="HVM6" s="24">
        <f ca="1" t="shared" si="59"/>
        <v>0</v>
      </c>
      <c r="HVN6" s="24">
        <f ca="1" t="shared" si="59"/>
        <v>0</v>
      </c>
      <c r="HVO6" s="24">
        <f ca="1" t="shared" si="59"/>
        <v>0</v>
      </c>
      <c r="HVP6" s="24">
        <f ca="1" t="shared" si="59"/>
        <v>0</v>
      </c>
      <c r="HVQ6" s="24">
        <f ca="1" t="shared" si="59"/>
        <v>0</v>
      </c>
      <c r="HVR6" s="24">
        <f ca="1" t="shared" si="59"/>
        <v>0</v>
      </c>
      <c r="HVS6" s="24">
        <f ca="1" t="shared" si="59"/>
        <v>3611</v>
      </c>
      <c r="HVT6" s="24">
        <f ca="1" t="shared" si="59"/>
        <v>0</v>
      </c>
      <c r="HVU6" s="24">
        <f ca="1" t="shared" si="59"/>
        <v>0</v>
      </c>
      <c r="HVW6" s="24">
        <f ca="1" t="shared" ref="HVW6:HWL6" si="60">IF(JSDX=HVW$1,OFFSET($FPU$3,3,HVW$3),0)</f>
        <v>0</v>
      </c>
      <c r="HVX6" s="24">
        <f ca="1" t="shared" si="60"/>
        <v>0</v>
      </c>
      <c r="HVY6" s="24">
        <f ca="1" t="shared" si="60"/>
        <v>0</v>
      </c>
      <c r="HVZ6" s="24">
        <f ca="1" t="shared" si="60"/>
        <v>0</v>
      </c>
      <c r="HWA6" s="24">
        <f ca="1" t="shared" si="60"/>
        <v>0</v>
      </c>
      <c r="HWB6" s="24">
        <f ca="1" t="shared" si="60"/>
        <v>0</v>
      </c>
      <c r="HWC6" s="24">
        <f ca="1" t="shared" si="60"/>
        <v>0</v>
      </c>
      <c r="HWD6" s="24">
        <f ca="1" t="shared" si="60"/>
        <v>0</v>
      </c>
      <c r="HWE6" s="24">
        <f ca="1" t="shared" si="60"/>
        <v>0</v>
      </c>
      <c r="HWF6" s="24">
        <f ca="1" t="shared" si="60"/>
        <v>0</v>
      </c>
      <c r="HWG6" s="24">
        <f ca="1" t="shared" si="60"/>
        <v>0</v>
      </c>
      <c r="HWH6" s="24">
        <f ca="1" t="shared" si="60"/>
        <v>0</v>
      </c>
      <c r="HWI6" s="24">
        <f ca="1" t="shared" si="60"/>
        <v>0</v>
      </c>
      <c r="HWJ6" s="24">
        <f ca="1" t="shared" si="60"/>
        <v>0</v>
      </c>
      <c r="HWK6" s="24">
        <f ca="1" t="shared" si="60"/>
        <v>0</v>
      </c>
      <c r="HWL6" s="24">
        <f ca="1" t="shared" si="60"/>
        <v>0</v>
      </c>
      <c r="HWN6" s="24">
        <f ca="1" t="shared" ref="HWN6:HWU6" si="61">IF(JSDX=HWN$1,OFFSET($HCC$3,3,HWN$3),0)</f>
        <v>0</v>
      </c>
      <c r="HWO6" s="24">
        <f ca="1" t="shared" si="61"/>
        <v>0</v>
      </c>
      <c r="HWP6" s="24">
        <f ca="1" t="shared" si="61"/>
        <v>0</v>
      </c>
      <c r="HWQ6" s="24">
        <f ca="1" t="shared" si="61"/>
        <v>0</v>
      </c>
      <c r="HWR6" s="24">
        <f ca="1" t="shared" si="61"/>
        <v>0</v>
      </c>
      <c r="HWS6" s="24">
        <f ca="1" t="shared" si="61"/>
        <v>0</v>
      </c>
      <c r="HWT6" s="24">
        <f ca="1" t="shared" si="61"/>
        <v>0</v>
      </c>
      <c r="HWU6" s="24">
        <f ca="1" t="shared" si="61"/>
        <v>0</v>
      </c>
      <c r="HWW6" s="24">
        <f ca="1" t="shared" ref="HWW6:HXD6" si="62">IF(JSDX=HWW$1,OFFSET($HCC$3,3,HWW$3),0)</f>
        <v>20</v>
      </c>
      <c r="HWX6" s="24">
        <f ca="1" t="shared" si="62"/>
        <v>0</v>
      </c>
      <c r="HWY6" s="24">
        <f ca="1" t="shared" si="62"/>
        <v>0</v>
      </c>
      <c r="HWZ6" s="24">
        <f ca="1" t="shared" si="62"/>
        <v>0</v>
      </c>
      <c r="HXA6" s="24">
        <f ca="1" t="shared" si="62"/>
        <v>0</v>
      </c>
      <c r="HXB6" s="24">
        <f ca="1" t="shared" si="62"/>
        <v>0</v>
      </c>
      <c r="HXC6" s="24">
        <f ca="1" t="shared" si="62"/>
        <v>0</v>
      </c>
      <c r="HXD6" s="24">
        <f ca="1" t="shared" si="62"/>
        <v>0</v>
      </c>
      <c r="HXF6" s="24">
        <f ca="1" t="shared" ref="HXF6:HXM6" si="63">IF(JSDX=HXF$1,OFFSET($HCC$3,3,HXF$3),0)</f>
        <v>0</v>
      </c>
      <c r="HXG6" s="24">
        <f ca="1" t="shared" si="63"/>
        <v>0</v>
      </c>
      <c r="HXH6" s="24">
        <f ca="1" t="shared" si="63"/>
        <v>0</v>
      </c>
      <c r="HXI6" s="24">
        <f ca="1" t="shared" si="63"/>
        <v>0</v>
      </c>
      <c r="HXJ6" s="24">
        <f ca="1" t="shared" si="63"/>
        <v>0</v>
      </c>
      <c r="HXK6" s="24">
        <f ca="1" t="shared" si="63"/>
        <v>0</v>
      </c>
      <c r="HXL6" s="24">
        <f ca="1" t="shared" si="63"/>
        <v>0</v>
      </c>
      <c r="HXM6" s="24">
        <f ca="1" t="shared" si="63"/>
        <v>0</v>
      </c>
      <c r="HXO6" s="25" t="s">
        <v>17998</v>
      </c>
    </row>
    <row r="7" spans="1:1024 1025:6047">
      <c r="A7"/>
      <c r="B7"/>
      <c r="C7"/>
      <c r="D7"/>
      <c r="E7"/>
      <c r="F7"/>
      <c r="G7"/>
      <c r="H7"/>
      <c r="I7"/>
      <c r="J7"/>
      <c r="K7"/>
      <c r="L7"/>
      <c r="M7"/>
      <c r="N7"/>
      <c r="O7"/>
      <c r="P7"/>
      <c r="Q7"/>
    </row>
    <row r="8" spans="1:1024 1025:6047">
      <c r="BHL8">
        <f t="shared" ref="BHL8:BJW8" si="64">COLUMN()</f>
        <v>1572</v>
      </c>
      <c r="BHM8">
        <f t="shared" si="64"/>
        <v>1573</v>
      </c>
      <c r="BHN8">
        <f t="shared" si="64"/>
        <v>1574</v>
      </c>
      <c r="BHO8">
        <f t="shared" si="64"/>
        <v>1575</v>
      </c>
      <c r="BHP8">
        <f t="shared" si="64"/>
        <v>1576</v>
      </c>
      <c r="BHQ8">
        <f t="shared" si="64"/>
        <v>1577</v>
      </c>
      <c r="BHR8">
        <f t="shared" si="64"/>
        <v>1578</v>
      </c>
      <c r="BHS8">
        <f t="shared" si="64"/>
        <v>1579</v>
      </c>
      <c r="BHT8">
        <f t="shared" si="64"/>
        <v>1580</v>
      </c>
      <c r="BHU8">
        <f t="shared" si="64"/>
        <v>1581</v>
      </c>
      <c r="BHV8">
        <f t="shared" si="64"/>
        <v>1582</v>
      </c>
      <c r="BHW8">
        <f t="shared" si="64"/>
        <v>1583</v>
      </c>
      <c r="BHX8">
        <f t="shared" si="64"/>
        <v>1584</v>
      </c>
      <c r="BHY8">
        <f t="shared" si="64"/>
        <v>1585</v>
      </c>
      <c r="BHZ8">
        <f t="shared" si="64"/>
        <v>1586</v>
      </c>
      <c r="BIA8">
        <f t="shared" si="64"/>
        <v>1587</v>
      </c>
      <c r="BIB8">
        <f t="shared" si="64"/>
        <v>1588</v>
      </c>
      <c r="BIC8">
        <f t="shared" si="64"/>
        <v>1589</v>
      </c>
      <c r="BID8">
        <f t="shared" si="64"/>
        <v>1590</v>
      </c>
      <c r="BIE8">
        <f t="shared" si="64"/>
        <v>1591</v>
      </c>
      <c r="BIF8">
        <f t="shared" si="64"/>
        <v>1592</v>
      </c>
      <c r="BIG8">
        <f t="shared" si="64"/>
        <v>1593</v>
      </c>
      <c r="BIH8">
        <f t="shared" si="64"/>
        <v>1594</v>
      </c>
      <c r="BII8">
        <f t="shared" si="64"/>
        <v>1595</v>
      </c>
      <c r="BIJ8">
        <f t="shared" si="64"/>
        <v>1596</v>
      </c>
      <c r="BIK8">
        <f t="shared" si="64"/>
        <v>1597</v>
      </c>
      <c r="BIL8">
        <f t="shared" si="64"/>
        <v>1598</v>
      </c>
      <c r="BIM8">
        <f t="shared" si="64"/>
        <v>1599</v>
      </c>
      <c r="BIN8">
        <f t="shared" si="64"/>
        <v>1600</v>
      </c>
      <c r="BIO8">
        <f t="shared" si="64"/>
        <v>1601</v>
      </c>
      <c r="BIP8">
        <f t="shared" si="64"/>
        <v>1602</v>
      </c>
      <c r="BIQ8">
        <f t="shared" si="64"/>
        <v>1603</v>
      </c>
      <c r="BIR8">
        <f t="shared" si="64"/>
        <v>1604</v>
      </c>
      <c r="BIS8">
        <f t="shared" si="64"/>
        <v>1605</v>
      </c>
      <c r="BIT8">
        <f t="shared" si="64"/>
        <v>1606</v>
      </c>
      <c r="BIU8">
        <f t="shared" si="64"/>
        <v>1607</v>
      </c>
      <c r="BIV8">
        <f t="shared" si="64"/>
        <v>1608</v>
      </c>
      <c r="BIW8">
        <f t="shared" si="64"/>
        <v>1609</v>
      </c>
      <c r="BIX8">
        <f t="shared" si="64"/>
        <v>1610</v>
      </c>
      <c r="BIY8">
        <f t="shared" si="64"/>
        <v>1611</v>
      </c>
      <c r="BIZ8">
        <f t="shared" si="64"/>
        <v>1612</v>
      </c>
      <c r="BJA8">
        <f t="shared" si="64"/>
        <v>1613</v>
      </c>
      <c r="BJB8">
        <f t="shared" si="64"/>
        <v>1614</v>
      </c>
      <c r="BJC8">
        <f t="shared" si="64"/>
        <v>1615</v>
      </c>
      <c r="BJD8">
        <f t="shared" si="64"/>
        <v>1616</v>
      </c>
      <c r="BJE8">
        <f t="shared" si="64"/>
        <v>1617</v>
      </c>
      <c r="BJF8">
        <f t="shared" si="64"/>
        <v>1618</v>
      </c>
      <c r="BJG8">
        <f t="shared" si="64"/>
        <v>1619</v>
      </c>
      <c r="BJH8">
        <f t="shared" si="64"/>
        <v>1620</v>
      </c>
      <c r="BJI8">
        <f t="shared" si="64"/>
        <v>1621</v>
      </c>
      <c r="BJJ8">
        <f t="shared" si="64"/>
        <v>1622</v>
      </c>
      <c r="BJK8">
        <f t="shared" si="64"/>
        <v>1623</v>
      </c>
      <c r="BJL8">
        <f t="shared" si="64"/>
        <v>1624</v>
      </c>
      <c r="BJM8">
        <f t="shared" si="64"/>
        <v>1625</v>
      </c>
      <c r="BJN8">
        <f t="shared" si="64"/>
        <v>1626</v>
      </c>
      <c r="BJO8">
        <f t="shared" si="64"/>
        <v>1627</v>
      </c>
      <c r="BJP8">
        <f t="shared" si="64"/>
        <v>1628</v>
      </c>
      <c r="BJQ8">
        <f t="shared" si="64"/>
        <v>1629</v>
      </c>
      <c r="BJR8">
        <f t="shared" si="64"/>
        <v>1630</v>
      </c>
      <c r="BJS8">
        <f t="shared" si="64"/>
        <v>1631</v>
      </c>
      <c r="BJT8">
        <f t="shared" si="64"/>
        <v>1632</v>
      </c>
      <c r="BJU8">
        <f t="shared" si="64"/>
        <v>1633</v>
      </c>
      <c r="BJV8">
        <f t="shared" si="64"/>
        <v>1634</v>
      </c>
      <c r="BJW8">
        <f t="shared" si="64"/>
        <v>1635</v>
      </c>
      <c r="BJX8">
        <f t="shared" ref="BJX8:BMH8" si="65">COLUMN()</f>
        <v>1636</v>
      </c>
      <c r="BJY8">
        <f t="shared" si="65"/>
        <v>1637</v>
      </c>
      <c r="BJZ8">
        <f t="shared" si="65"/>
        <v>1638</v>
      </c>
      <c r="BKA8">
        <f t="shared" si="65"/>
        <v>1639</v>
      </c>
      <c r="BKB8">
        <f t="shared" si="65"/>
        <v>1640</v>
      </c>
      <c r="BKC8">
        <f t="shared" si="65"/>
        <v>1641</v>
      </c>
      <c r="BKD8">
        <f t="shared" si="65"/>
        <v>1642</v>
      </c>
      <c r="BKE8">
        <f t="shared" si="65"/>
        <v>1643</v>
      </c>
      <c r="BKF8">
        <f t="shared" si="65"/>
        <v>1644</v>
      </c>
      <c r="BKG8">
        <f t="shared" si="65"/>
        <v>1645</v>
      </c>
      <c r="BKH8">
        <f t="shared" si="65"/>
        <v>1646</v>
      </c>
      <c r="BKI8">
        <f t="shared" si="65"/>
        <v>1647</v>
      </c>
      <c r="BKJ8">
        <f t="shared" si="65"/>
        <v>1648</v>
      </c>
      <c r="BKK8">
        <f t="shared" si="65"/>
        <v>1649</v>
      </c>
      <c r="BKL8">
        <f t="shared" si="65"/>
        <v>1650</v>
      </c>
      <c r="BKM8">
        <f t="shared" si="65"/>
        <v>1651</v>
      </c>
      <c r="BKN8">
        <f t="shared" si="65"/>
        <v>1652</v>
      </c>
      <c r="BKO8">
        <f t="shared" si="65"/>
        <v>1653</v>
      </c>
      <c r="BKP8">
        <f t="shared" si="65"/>
        <v>1654</v>
      </c>
      <c r="BKQ8">
        <f t="shared" si="65"/>
        <v>1655</v>
      </c>
      <c r="BKR8">
        <f t="shared" si="65"/>
        <v>1656</v>
      </c>
      <c r="BKS8">
        <f t="shared" si="65"/>
        <v>1657</v>
      </c>
      <c r="BKT8">
        <f t="shared" si="65"/>
        <v>1658</v>
      </c>
      <c r="BKU8">
        <f t="shared" si="65"/>
        <v>1659</v>
      </c>
      <c r="BKV8">
        <f t="shared" si="65"/>
        <v>1660</v>
      </c>
      <c r="BKW8">
        <f t="shared" si="65"/>
        <v>1661</v>
      </c>
      <c r="BKX8">
        <f t="shared" si="65"/>
        <v>1662</v>
      </c>
      <c r="BKY8">
        <f t="shared" si="65"/>
        <v>1663</v>
      </c>
      <c r="BKZ8">
        <f t="shared" si="65"/>
        <v>1664</v>
      </c>
      <c r="BLA8">
        <f t="shared" si="65"/>
        <v>1665</v>
      </c>
      <c r="BLB8">
        <f t="shared" si="65"/>
        <v>1666</v>
      </c>
      <c r="BLC8">
        <f t="shared" si="65"/>
        <v>1667</v>
      </c>
      <c r="BLD8">
        <f t="shared" si="65"/>
        <v>1668</v>
      </c>
      <c r="BLE8">
        <f t="shared" si="65"/>
        <v>1669</v>
      </c>
      <c r="BLF8">
        <f t="shared" si="65"/>
        <v>1670</v>
      </c>
      <c r="BLG8">
        <f t="shared" si="65"/>
        <v>1671</v>
      </c>
      <c r="BLH8">
        <f t="shared" si="65"/>
        <v>1672</v>
      </c>
      <c r="BLI8">
        <f t="shared" si="65"/>
        <v>1673</v>
      </c>
      <c r="BLJ8">
        <f t="shared" si="65"/>
        <v>1674</v>
      </c>
      <c r="BLK8">
        <f t="shared" si="65"/>
        <v>1675</v>
      </c>
      <c r="BLL8">
        <f t="shared" si="65"/>
        <v>1676</v>
      </c>
      <c r="BLM8">
        <f t="shared" si="65"/>
        <v>1677</v>
      </c>
      <c r="BLN8">
        <f t="shared" si="65"/>
        <v>1678</v>
      </c>
      <c r="BLO8">
        <f t="shared" si="65"/>
        <v>1679</v>
      </c>
      <c r="BLP8">
        <f t="shared" si="65"/>
        <v>1680</v>
      </c>
      <c r="BLQ8">
        <f t="shared" si="65"/>
        <v>1681</v>
      </c>
      <c r="BLR8">
        <f t="shared" si="65"/>
        <v>1682</v>
      </c>
      <c r="BLS8">
        <f t="shared" si="65"/>
        <v>1683</v>
      </c>
      <c r="BLT8">
        <f t="shared" si="65"/>
        <v>1684</v>
      </c>
      <c r="BLU8">
        <f t="shared" si="65"/>
        <v>1685</v>
      </c>
      <c r="BLV8">
        <f t="shared" si="65"/>
        <v>1686</v>
      </c>
      <c r="BLW8">
        <f t="shared" si="65"/>
        <v>1687</v>
      </c>
      <c r="BLX8">
        <f t="shared" si="65"/>
        <v>1688</v>
      </c>
      <c r="BLY8">
        <f t="shared" si="65"/>
        <v>1689</v>
      </c>
      <c r="BLZ8">
        <f t="shared" si="65"/>
        <v>1690</v>
      </c>
      <c r="BMA8">
        <f t="shared" si="65"/>
        <v>1691</v>
      </c>
      <c r="BMB8">
        <f t="shared" si="65"/>
        <v>1692</v>
      </c>
      <c r="BMC8">
        <f t="shared" si="65"/>
        <v>1693</v>
      </c>
      <c r="BMD8">
        <f t="shared" si="65"/>
        <v>1694</v>
      </c>
      <c r="BME8">
        <f t="shared" si="65"/>
        <v>1695</v>
      </c>
      <c r="BMF8">
        <f t="shared" si="65"/>
        <v>1696</v>
      </c>
      <c r="BMG8">
        <f t="shared" si="65"/>
        <v>1697</v>
      </c>
      <c r="BMH8">
        <f t="shared" si="65"/>
        <v>1698</v>
      </c>
    </row>
  </sheetData>
  <sheetProtection algorithmName="SHA-512" hashValue="Z7YNDeVdC2rBstcnUthskmjwEReW2yIs/+DPyQkjn+HIaeSEDD0KeAL1s+iOeYFpioOZxf7jgvEhTyDAmt7A+g==" saltValue="lta1Hkm5fI25RNsJ0WZptg==" spinCount="100000" sheet="1" formatColumns="0" formatRows="0" autoFilter="0" objects="1" scenarios="1"/>
  <mergeCells count="5">
    <mergeCell ref="D2:F2"/>
    <mergeCell ref="HJO2:HJP2"/>
    <mergeCell ref="HJR2:HJS2"/>
    <mergeCell ref="HJV2:HJW2"/>
    <mergeCell ref="HJY2:HJZ2"/>
  </mergeCells>
  <printOptions horizontalCentered="1"/>
  <pageMargins left="0.196850393700787" right="0.0393700787401575" top="0.590551181102362" bottom="0.47244094488189" header="0.31496062992126" footer="0.31496062992126"/>
  <pageSetup paperSize="9" scale="50" fitToHeight="0" orientation="landscape" blackAndWhite="1"/>
  <headerFooter>
    <oddFooter>&amp;C&amp;P/&amp;N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14"/>
  <sheetViews>
    <sheetView showGridLines="0" showZeros="0" workbookViewId="0">
      <pane xSplit="5" ySplit="7" topLeftCell="F8" activePane="bottomRight" state="frozen"/>
      <selection/>
      <selection pane="topRight"/>
      <selection pane="bottomLeft"/>
      <selection pane="bottomRight" activeCell="I17" sqref="I17"/>
    </sheetView>
  </sheetViews>
  <sheetFormatPr defaultColWidth="8.8" defaultRowHeight="15.75" outlineLevelCol="4"/>
  <cols>
    <col min="1" max="1" width="32.1" style="356" customWidth="1"/>
    <col min="2" max="2" width="21.35" style="356" customWidth="1"/>
    <col min="3" max="3" width="50.8" style="356" customWidth="1"/>
    <col min="4" max="4" width="6.1" style="356" hidden="1" customWidth="1"/>
    <col min="5" max="5" width="21.75" style="356" customWidth="1"/>
    <col min="6" max="16384" width="8.8" style="356"/>
  </cols>
  <sheetData>
    <row r="1" spans="1:5">
      <c r="A1" s="357" t="s">
        <v>80</v>
      </c>
    </row>
    <row r="2" spans="1:5">
      <c r="A2" s="358" t="s">
        <v>81</v>
      </c>
      <c r="B2" s="359" t="str">
        <f ca="1">IFERROR($C$7&amp;"_"&amp;$D$11&amp;"_2025年地方财政预算表（人大批复口径）_"&amp;TEXT(NOW(),"YYYYMMDD_HHmm"),IF(RIGHT(C8,2)="汇总",C8&amp;"_人大批复预算报表_"&amp;TEXT(NOW(),"YYYYMMDD_HHmm"),"请先选择填报地区"))</f>
        <v>411323_西峡县_2025年地方财政预算表（人大批复口径）_20260804 1608</v>
      </c>
      <c r="E2" s="360"/>
    </row>
    <row r="3" ht="18" customHeight="1" spans="1:5">
      <c r="A3" s="361" t="str">
        <f ca="1">IF(NmSH,"","请复制B2单元格内字符串命名文件！复制方法：可先选择B2单元格复制粘贴到E2单元格，再复制E2单元格里面的字符串，就可以粘贴重命名了。")&amp;A4</f>
        <v/>
      </c>
    </row>
    <row r="4" ht="18" customHeight="1"/>
    <row r="5" ht="18" customHeight="1" spans="1:5">
      <c r="A5" s="362"/>
    </row>
    <row r="6" ht="170.1" customHeight="1" spans="1:5">
      <c r="A6" s="363" t="s">
        <v>82</v>
      </c>
      <c r="B6" s="364"/>
      <c r="C6" s="364"/>
      <c r="D6" s="364"/>
      <c r="E6" s="364"/>
    </row>
    <row r="7" ht="22.5" customHeight="1" spans="1:5">
      <c r="A7" s="364"/>
      <c r="B7" s="365" t="s">
        <v>83</v>
      </c>
      <c r="C7" s="366" t="str">
        <f>IF(D7="","",IF(RIGHT(C8,2)="汇总",LEFT(C8,2),D7&amp;REPT(0,6-LEN(D7))))</f>
        <v>411323</v>
      </c>
      <c r="D7" s="365" t="str">
        <f>IF(D8&lt;&gt;LEFT(D9,LEN(D8)),D8,IF(D9&lt;&gt;LEFT(D10,LEN(D9)),D9,D10))</f>
        <v>411323</v>
      </c>
      <c r="E7" s="365"/>
    </row>
    <row r="8" ht="22.5" customHeight="1" spans="1:5">
      <c r="A8" s="364"/>
      <c r="B8" s="365" t="s">
        <v>84</v>
      </c>
      <c r="C8" s="367" t="s">
        <v>85</v>
      </c>
      <c r="D8" s="356" t="str">
        <f>IFERROR(LEFT(C8,FIND("_",C8)-1),"")</f>
        <v>41</v>
      </c>
      <c r="E8" s="364"/>
    </row>
    <row r="9" ht="22.5" customHeight="1" spans="1:5">
      <c r="A9" s="364"/>
      <c r="B9" s="365" t="s">
        <v>86</v>
      </c>
      <c r="C9" s="367" t="s">
        <v>87</v>
      </c>
      <c r="D9" s="356" t="str">
        <f>IFERROR(LEFT(C9,FIND("_",C9)-1),"")</f>
        <v>4113</v>
      </c>
      <c r="E9" s="364"/>
    </row>
    <row r="10" ht="22.5" customHeight="1" spans="1:5">
      <c r="A10" s="364"/>
      <c r="B10" s="365" t="s">
        <v>88</v>
      </c>
      <c r="C10" s="367" t="s">
        <v>89</v>
      </c>
      <c r="D10" s="356" t="str">
        <f>IFERROR(LEFT(C10,FIND("_",C10)-1),"")</f>
        <v>411323</v>
      </c>
      <c r="E10" s="364"/>
    </row>
    <row r="11" ht="22.5" customHeight="1" spans="1:5">
      <c r="A11" s="364"/>
      <c r="B11" s="365" t="s">
        <v>90</v>
      </c>
      <c r="C11" s="367"/>
      <c r="D11" s="368" t="str">
        <f>VLOOKUP(C7,内置数据!$A$69:$B$3281,2,0)&amp;IF(C11="","","("&amp;C11&amp;")")</f>
        <v>西峡县</v>
      </c>
      <c r="E11" s="364"/>
    </row>
    <row r="12" ht="22.5" customHeight="1" spans="1:5">
      <c r="B12" s="365" t="s">
        <v>91</v>
      </c>
      <c r="C12" s="367" t="s">
        <v>92</v>
      </c>
      <c r="D12" s="364"/>
      <c r="E12" s="369"/>
    </row>
    <row r="13" ht="22.5" customHeight="1" spans="1:5">
      <c r="B13" s="365" t="s">
        <v>93</v>
      </c>
      <c r="C13" s="367"/>
      <c r="D13" s="364"/>
      <c r="E13" s="370"/>
    </row>
    <row r="14" ht="22.5" customHeight="1" spans="1:5">
      <c r="B14" s="365" t="s">
        <v>94</v>
      </c>
      <c r="C14" s="367" t="s">
        <v>95</v>
      </c>
    </row>
  </sheetData>
  <sheetProtection algorithmName="SHA-512" hashValue="NMmcG+fYOy9+kDGHIyZ1ch1EyuicIi/AV+W5K6ogkFHUw0zTOatTChQKw9sJMcql0VrCZiJ6AwRCRLTQo6tVGQ==" saltValue="MJ094J77B0VSkvYfpLSULA==" spinCount="100000" sheet="1" formatColumns="0" formatRows="0" autoFilter="0" objects="1" scenarios="1"/>
  <mergeCells count="1">
    <mergeCell ref="A6:E6"/>
  </mergeCells>
  <dataValidations count="4">
    <dataValidation allowBlank="1" showInputMessage="1" promptTitle="重命名过渡单元格。" prompt="将左边单元格内容复制，选择性粘贴数值在此，然后进入此单元格内，复制内容，重命名文件。" sqref="E2"/>
    <dataValidation type="list" allowBlank="1" showInputMessage="1" showErrorMessage="1" sqref="C8">
      <formula1>省级</formula1>
    </dataValidation>
    <dataValidation type="list" allowBlank="1" showInputMessage="1" showErrorMessage="1" sqref="C14">
      <formula1>"中央级,省级,地市级"</formula1>
    </dataValidation>
    <dataValidation type="list" allowBlank="1" showInputMessage="1" showErrorMessage="1" sqref="C9:C10">
      <formula1>INDIRECT("_"&amp;C8)</formula1>
    </dataValidation>
  </dataValidations>
  <printOptions horizontalCentered="1"/>
  <pageMargins left="0.748031496062992" right="0.748031496062992" top="0.984251968503937" bottom="0.984251968503937" header="0.511811023622047" footer="0.511811023622047"/>
  <pageSetup paperSize="9" orientation="landscape" blackAndWhite="1"/>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OA3281"/>
  <sheetViews>
    <sheetView topLeftCell="NJ1" workbookViewId="0">
      <selection activeCell="OA2" sqref="OA2"/>
    </sheetView>
  </sheetViews>
  <sheetFormatPr defaultColWidth="9" defaultRowHeight="14.25"/>
  <cols>
    <col min="2" max="2" width="16" customWidth="1"/>
  </cols>
  <sheetData>
    <row r="1" spans="2:391">
      <c r="B1" s="3" t="s">
        <v>95</v>
      </c>
      <c r="C1" t="s">
        <v>96</v>
      </c>
      <c r="D1" t="s">
        <v>97</v>
      </c>
      <c r="E1" t="s">
        <v>98</v>
      </c>
      <c r="F1" t="s">
        <v>99</v>
      </c>
      <c r="G1" t="s">
        <v>100</v>
      </c>
      <c r="H1" t="s">
        <v>101</v>
      </c>
      <c r="I1" t="s">
        <v>102</v>
      </c>
      <c r="J1" t="s">
        <v>103</v>
      </c>
      <c r="K1" t="s">
        <v>104</v>
      </c>
      <c r="L1" t="s">
        <v>105</v>
      </c>
      <c r="M1" t="s">
        <v>106</v>
      </c>
      <c r="N1" t="s">
        <v>107</v>
      </c>
      <c r="O1" t="s">
        <v>108</v>
      </c>
      <c r="P1" t="s">
        <v>109</v>
      </c>
      <c r="Q1" t="s">
        <v>110</v>
      </c>
      <c r="R1" t="s">
        <v>85</v>
      </c>
      <c r="S1" t="s">
        <v>111</v>
      </c>
      <c r="T1" t="s">
        <v>112</v>
      </c>
      <c r="U1" t="s">
        <v>113</v>
      </c>
      <c r="V1" t="s">
        <v>114</v>
      </c>
      <c r="W1" t="s">
        <v>115</v>
      </c>
      <c r="X1" t="s">
        <v>116</v>
      </c>
      <c r="Y1" t="s">
        <v>117</v>
      </c>
      <c r="Z1" t="s">
        <v>118</v>
      </c>
      <c r="AA1" t="s">
        <v>119</v>
      </c>
      <c r="AB1" t="s">
        <v>120</v>
      </c>
      <c r="AC1" t="s">
        <v>121</v>
      </c>
      <c r="AD1" t="s">
        <v>122</v>
      </c>
      <c r="AE1" t="s">
        <v>123</v>
      </c>
      <c r="AF1" t="s">
        <v>124</v>
      </c>
      <c r="AG1" t="s">
        <v>125</v>
      </c>
      <c r="AH1" s="3" t="s">
        <v>126</v>
      </c>
      <c r="AK1" t="s">
        <v>127</v>
      </c>
      <c r="AL1" t="s">
        <v>128</v>
      </c>
      <c r="AM1" t="s">
        <v>129</v>
      </c>
      <c r="AN1" t="s">
        <v>130</v>
      </c>
      <c r="AO1" t="s">
        <v>131</v>
      </c>
      <c r="AP1" t="s">
        <v>132</v>
      </c>
      <c r="AQ1" t="s">
        <v>133</v>
      </c>
      <c r="AR1" t="s">
        <v>134</v>
      </c>
      <c r="AS1" t="s">
        <v>135</v>
      </c>
      <c r="AT1" t="s">
        <v>136</v>
      </c>
      <c r="AU1" t="s">
        <v>137</v>
      </c>
      <c r="AV1" t="s">
        <v>138</v>
      </c>
      <c r="AW1" t="s">
        <v>139</v>
      </c>
      <c r="AX1" t="s">
        <v>140</v>
      </c>
      <c r="AY1" t="s">
        <v>141</v>
      </c>
      <c r="AZ1" t="s">
        <v>142</v>
      </c>
      <c r="BA1" t="s">
        <v>143</v>
      </c>
      <c r="BB1" t="s">
        <v>144</v>
      </c>
      <c r="BC1" t="s">
        <v>145</v>
      </c>
      <c r="BD1" t="s">
        <v>146</v>
      </c>
      <c r="BE1" t="s">
        <v>147</v>
      </c>
      <c r="BF1" t="s">
        <v>148</v>
      </c>
      <c r="BG1" t="s">
        <v>149</v>
      </c>
      <c r="BH1" t="s">
        <v>150</v>
      </c>
      <c r="BI1" t="s">
        <v>151</v>
      </c>
      <c r="BJ1" t="s">
        <v>152</v>
      </c>
      <c r="BK1" t="s">
        <v>153</v>
      </c>
      <c r="BL1" t="s">
        <v>154</v>
      </c>
      <c r="BM1" t="s">
        <v>155</v>
      </c>
      <c r="BN1" t="s">
        <v>156</v>
      </c>
      <c r="BO1" t="s">
        <v>157</v>
      </c>
      <c r="BP1" t="s">
        <v>158</v>
      </c>
      <c r="BQ1" t="s">
        <v>159</v>
      </c>
      <c r="BR1" t="s">
        <v>160</v>
      </c>
      <c r="BS1" t="s">
        <v>161</v>
      </c>
      <c r="BT1" t="s">
        <v>162</v>
      </c>
      <c r="BU1" t="s">
        <v>163</v>
      </c>
      <c r="BV1" t="s">
        <v>164</v>
      </c>
      <c r="BW1" t="s">
        <v>165</v>
      </c>
      <c r="BX1" t="s">
        <v>166</v>
      </c>
      <c r="BY1" t="s">
        <v>167</v>
      </c>
      <c r="BZ1" t="s">
        <v>168</v>
      </c>
      <c r="CA1" t="s">
        <v>169</v>
      </c>
      <c r="CB1" t="s">
        <v>170</v>
      </c>
      <c r="CC1" t="s">
        <v>171</v>
      </c>
      <c r="CD1" t="s">
        <v>172</v>
      </c>
      <c r="CE1" t="s">
        <v>173</v>
      </c>
      <c r="CF1" t="s">
        <v>174</v>
      </c>
      <c r="CG1" t="s">
        <v>175</v>
      </c>
      <c r="CH1" t="s">
        <v>176</v>
      </c>
      <c r="CI1" t="s">
        <v>177</v>
      </c>
      <c r="CJ1" t="s">
        <v>178</v>
      </c>
      <c r="CK1" t="s">
        <v>179</v>
      </c>
      <c r="CL1" t="s">
        <v>180</v>
      </c>
      <c r="CM1" t="s">
        <v>181</v>
      </c>
      <c r="CN1" t="s">
        <v>182</v>
      </c>
      <c r="CO1" t="s">
        <v>183</v>
      </c>
      <c r="CP1" t="s">
        <v>184</v>
      </c>
      <c r="CQ1" t="s">
        <v>185</v>
      </c>
      <c r="CR1" t="s">
        <v>186</v>
      </c>
      <c r="CS1" t="s">
        <v>187</v>
      </c>
      <c r="CT1" t="s">
        <v>188</v>
      </c>
      <c r="CU1" t="s">
        <v>189</v>
      </c>
      <c r="CV1" t="s">
        <v>190</v>
      </c>
      <c r="CW1" t="s">
        <v>191</v>
      </c>
      <c r="CX1" t="s">
        <v>192</v>
      </c>
      <c r="CY1" t="s">
        <v>193</v>
      </c>
      <c r="CZ1" t="s">
        <v>194</v>
      </c>
      <c r="DA1" t="s">
        <v>195</v>
      </c>
      <c r="DB1" t="s">
        <v>196</v>
      </c>
      <c r="DC1" t="s">
        <v>197</v>
      </c>
      <c r="DD1" t="s">
        <v>198</v>
      </c>
      <c r="DE1" t="s">
        <v>199</v>
      </c>
      <c r="DF1" t="s">
        <v>200</v>
      </c>
      <c r="DG1" t="s">
        <v>201</v>
      </c>
      <c r="DH1" t="s">
        <v>202</v>
      </c>
      <c r="DI1" t="s">
        <v>203</v>
      </c>
      <c r="DJ1" t="s">
        <v>204</v>
      </c>
      <c r="DK1" t="s">
        <v>205</v>
      </c>
      <c r="DL1" t="s">
        <v>206</v>
      </c>
      <c r="DM1" t="s">
        <v>207</v>
      </c>
      <c r="DN1" t="s">
        <v>208</v>
      </c>
      <c r="DO1" t="s">
        <v>209</v>
      </c>
      <c r="DP1" t="s">
        <v>210</v>
      </c>
      <c r="DQ1" t="s">
        <v>211</v>
      </c>
      <c r="DR1" t="s">
        <v>212</v>
      </c>
      <c r="DS1" t="s">
        <v>213</v>
      </c>
      <c r="DT1" t="s">
        <v>214</v>
      </c>
      <c r="DU1" t="s">
        <v>215</v>
      </c>
      <c r="DV1" t="s">
        <v>216</v>
      </c>
      <c r="DW1" t="s">
        <v>217</v>
      </c>
      <c r="DX1" t="s">
        <v>218</v>
      </c>
      <c r="DY1" t="s">
        <v>219</v>
      </c>
      <c r="DZ1" t="s">
        <v>220</v>
      </c>
      <c r="EA1" t="s">
        <v>221</v>
      </c>
      <c r="EB1" t="s">
        <v>222</v>
      </c>
      <c r="EC1" t="s">
        <v>223</v>
      </c>
      <c r="ED1" t="s">
        <v>224</v>
      </c>
      <c r="EE1" t="s">
        <v>225</v>
      </c>
      <c r="EF1" t="s">
        <v>226</v>
      </c>
      <c r="EG1" t="s">
        <v>227</v>
      </c>
      <c r="EH1" t="s">
        <v>228</v>
      </c>
      <c r="EI1" t="s">
        <v>229</v>
      </c>
      <c r="EJ1" t="s">
        <v>230</v>
      </c>
      <c r="EK1" t="s">
        <v>231</v>
      </c>
      <c r="EL1" t="s">
        <v>232</v>
      </c>
      <c r="EM1" t="s">
        <v>233</v>
      </c>
      <c r="EN1" t="s">
        <v>234</v>
      </c>
      <c r="EO1" t="s">
        <v>235</v>
      </c>
      <c r="EP1" t="s">
        <v>236</v>
      </c>
      <c r="EQ1" t="s">
        <v>237</v>
      </c>
      <c r="ER1" t="s">
        <v>238</v>
      </c>
      <c r="ES1" t="s">
        <v>239</v>
      </c>
      <c r="ET1" t="s">
        <v>240</v>
      </c>
      <c r="EU1" t="s">
        <v>241</v>
      </c>
      <c r="EV1" t="s">
        <v>242</v>
      </c>
      <c r="EW1" t="s">
        <v>243</v>
      </c>
      <c r="EX1" t="s">
        <v>244</v>
      </c>
      <c r="EY1" t="s">
        <v>245</v>
      </c>
      <c r="EZ1" t="s">
        <v>246</v>
      </c>
      <c r="FA1" t="s">
        <v>247</v>
      </c>
      <c r="FB1" t="s">
        <v>248</v>
      </c>
      <c r="FC1" t="s">
        <v>249</v>
      </c>
      <c r="FD1" t="s">
        <v>250</v>
      </c>
      <c r="FE1" t="s">
        <v>251</v>
      </c>
      <c r="FF1" t="s">
        <v>252</v>
      </c>
      <c r="FG1" t="s">
        <v>253</v>
      </c>
      <c r="FH1" t="s">
        <v>254</v>
      </c>
      <c r="FI1" t="s">
        <v>255</v>
      </c>
      <c r="FJ1" t="s">
        <v>256</v>
      </c>
      <c r="FK1" t="s">
        <v>257</v>
      </c>
      <c r="FL1" t="s">
        <v>258</v>
      </c>
      <c r="FM1" t="s">
        <v>259</v>
      </c>
      <c r="FN1" t="s">
        <v>260</v>
      </c>
      <c r="FO1" t="s">
        <v>261</v>
      </c>
      <c r="FP1" t="s">
        <v>262</v>
      </c>
      <c r="FQ1" t="s">
        <v>263</v>
      </c>
      <c r="FR1" t="s">
        <v>264</v>
      </c>
      <c r="FS1" t="s">
        <v>265</v>
      </c>
      <c r="FT1" t="s">
        <v>266</v>
      </c>
      <c r="FU1" t="s">
        <v>267</v>
      </c>
      <c r="FV1" t="s">
        <v>268</v>
      </c>
      <c r="FW1" t="s">
        <v>269</v>
      </c>
      <c r="FX1" t="s">
        <v>270</v>
      </c>
      <c r="FY1" t="s">
        <v>271</v>
      </c>
      <c r="FZ1" t="s">
        <v>272</v>
      </c>
      <c r="GA1" t="s">
        <v>273</v>
      </c>
      <c r="GB1" t="s">
        <v>274</v>
      </c>
      <c r="GC1" t="s">
        <v>275</v>
      </c>
      <c r="GD1" t="s">
        <v>276</v>
      </c>
      <c r="GE1" t="s">
        <v>277</v>
      </c>
      <c r="GF1" t="s">
        <v>278</v>
      </c>
      <c r="GG1" t="s">
        <v>279</v>
      </c>
      <c r="GH1" t="s">
        <v>280</v>
      </c>
      <c r="GI1" t="s">
        <v>281</v>
      </c>
      <c r="GJ1" t="s">
        <v>282</v>
      </c>
      <c r="GK1" t="s">
        <v>283</v>
      </c>
      <c r="GL1" t="s">
        <v>284</v>
      </c>
      <c r="GM1" t="s">
        <v>285</v>
      </c>
      <c r="GN1" t="s">
        <v>87</v>
      </c>
      <c r="GO1" t="s">
        <v>286</v>
      </c>
      <c r="GP1" t="s">
        <v>287</v>
      </c>
      <c r="GQ1" t="s">
        <v>288</v>
      </c>
      <c r="GR1" t="s">
        <v>289</v>
      </c>
      <c r="GS1" t="s">
        <v>290</v>
      </c>
      <c r="GT1" t="s">
        <v>291</v>
      </c>
      <c r="GU1" t="s">
        <v>292</v>
      </c>
      <c r="GV1" t="s">
        <v>293</v>
      </c>
      <c r="GW1" t="s">
        <v>294</v>
      </c>
      <c r="GX1" t="s">
        <v>295</v>
      </c>
      <c r="GY1" t="s">
        <v>296</v>
      </c>
      <c r="GZ1" t="s">
        <v>297</v>
      </c>
      <c r="HA1" t="s">
        <v>298</v>
      </c>
      <c r="HB1" t="s">
        <v>299</v>
      </c>
      <c r="HC1" t="s">
        <v>300</v>
      </c>
      <c r="HD1" t="s">
        <v>301</v>
      </c>
      <c r="HE1" t="s">
        <v>302</v>
      </c>
      <c r="HF1" t="s">
        <v>303</v>
      </c>
      <c r="HG1" t="s">
        <v>304</v>
      </c>
      <c r="HH1" t="s">
        <v>305</v>
      </c>
      <c r="HI1" t="s">
        <v>306</v>
      </c>
      <c r="HJ1" t="s">
        <v>307</v>
      </c>
      <c r="HK1" t="s">
        <v>308</v>
      </c>
      <c r="HL1" t="s">
        <v>309</v>
      </c>
      <c r="HM1" t="s">
        <v>310</v>
      </c>
      <c r="HN1" t="s">
        <v>311</v>
      </c>
      <c r="HO1" t="s">
        <v>312</v>
      </c>
      <c r="HP1" t="s">
        <v>313</v>
      </c>
      <c r="HQ1" t="s">
        <v>314</v>
      </c>
      <c r="HR1" t="s">
        <v>315</v>
      </c>
      <c r="HS1" t="s">
        <v>316</v>
      </c>
      <c r="HT1" t="s">
        <v>317</v>
      </c>
      <c r="HU1" t="s">
        <v>318</v>
      </c>
      <c r="HV1" t="s">
        <v>319</v>
      </c>
      <c r="HW1" t="s">
        <v>320</v>
      </c>
      <c r="HX1" t="s">
        <v>321</v>
      </c>
      <c r="HY1" t="s">
        <v>322</v>
      </c>
      <c r="HZ1" t="s">
        <v>323</v>
      </c>
      <c r="IA1" t="s">
        <v>324</v>
      </c>
      <c r="IB1" t="s">
        <v>325</v>
      </c>
      <c r="IC1" t="s">
        <v>326</v>
      </c>
      <c r="ID1" t="s">
        <v>327</v>
      </c>
      <c r="IE1" t="s">
        <v>328</v>
      </c>
      <c r="IF1" t="s">
        <v>329</v>
      </c>
      <c r="IG1" t="s">
        <v>330</v>
      </c>
      <c r="IH1" t="s">
        <v>331</v>
      </c>
      <c r="II1" t="s">
        <v>332</v>
      </c>
      <c r="IJ1" t="s">
        <v>333</v>
      </c>
      <c r="IK1" t="s">
        <v>334</v>
      </c>
      <c r="IL1" t="s">
        <v>335</v>
      </c>
      <c r="IM1" t="s">
        <v>336</v>
      </c>
      <c r="IN1" t="s">
        <v>337</v>
      </c>
      <c r="IO1" t="s">
        <v>338</v>
      </c>
      <c r="IP1" t="s">
        <v>339</v>
      </c>
      <c r="IQ1" t="s">
        <v>340</v>
      </c>
      <c r="IR1" t="s">
        <v>341</v>
      </c>
      <c r="IS1" t="s">
        <v>342</v>
      </c>
      <c r="IT1" t="s">
        <v>343</v>
      </c>
      <c r="IU1" t="s">
        <v>344</v>
      </c>
      <c r="IV1" t="s">
        <v>345</v>
      </c>
      <c r="IW1" t="s">
        <v>346</v>
      </c>
      <c r="IX1" t="s">
        <v>347</v>
      </c>
      <c r="IY1" t="s">
        <v>348</v>
      </c>
      <c r="IZ1" t="s">
        <v>349</v>
      </c>
      <c r="JA1" t="s">
        <v>350</v>
      </c>
      <c r="JB1" t="s">
        <v>351</v>
      </c>
      <c r="JC1" t="s">
        <v>352</v>
      </c>
      <c r="JD1" t="s">
        <v>353</v>
      </c>
      <c r="JE1" t="s">
        <v>354</v>
      </c>
      <c r="JF1" t="s">
        <v>355</v>
      </c>
      <c r="JG1" t="s">
        <v>356</v>
      </c>
      <c r="JH1" t="s">
        <v>357</v>
      </c>
      <c r="JI1" t="s">
        <v>358</v>
      </c>
      <c r="JJ1" t="s">
        <v>359</v>
      </c>
      <c r="JK1" t="s">
        <v>360</v>
      </c>
      <c r="JL1" t="s">
        <v>361</v>
      </c>
      <c r="JM1" t="s">
        <v>362</v>
      </c>
      <c r="JN1" t="s">
        <v>363</v>
      </c>
      <c r="JO1" t="s">
        <v>364</v>
      </c>
      <c r="JP1" t="s">
        <v>365</v>
      </c>
      <c r="JQ1" t="s">
        <v>366</v>
      </c>
      <c r="JR1" t="s">
        <v>367</v>
      </c>
      <c r="JS1" t="s">
        <v>368</v>
      </c>
      <c r="JT1" t="s">
        <v>369</v>
      </c>
      <c r="JU1" t="s">
        <v>370</v>
      </c>
      <c r="JV1" t="s">
        <v>371</v>
      </c>
      <c r="JW1" t="s">
        <v>372</v>
      </c>
      <c r="JX1" t="s">
        <v>373</v>
      </c>
      <c r="JY1" t="s">
        <v>374</v>
      </c>
      <c r="JZ1" t="s">
        <v>375</v>
      </c>
      <c r="KA1" t="s">
        <v>376</v>
      </c>
      <c r="KB1" t="s">
        <v>377</v>
      </c>
      <c r="KC1" t="s">
        <v>378</v>
      </c>
      <c r="KD1" t="s">
        <v>379</v>
      </c>
      <c r="KE1" t="s">
        <v>380</v>
      </c>
      <c r="KF1" t="s">
        <v>381</v>
      </c>
      <c r="KG1" t="s">
        <v>382</v>
      </c>
      <c r="KH1" t="s">
        <v>383</v>
      </c>
      <c r="KI1" t="s">
        <v>384</v>
      </c>
      <c r="KJ1" t="s">
        <v>385</v>
      </c>
      <c r="KK1" t="s">
        <v>386</v>
      </c>
      <c r="KL1" t="s">
        <v>387</v>
      </c>
      <c r="KM1" t="s">
        <v>388</v>
      </c>
      <c r="KN1" t="s">
        <v>389</v>
      </c>
      <c r="KO1" t="s">
        <v>390</v>
      </c>
      <c r="KP1" t="s">
        <v>391</v>
      </c>
      <c r="KQ1" t="s">
        <v>392</v>
      </c>
      <c r="KR1" t="s">
        <v>393</v>
      </c>
      <c r="KS1" t="s">
        <v>394</v>
      </c>
      <c r="KT1" t="s">
        <v>395</v>
      </c>
      <c r="KU1" t="s">
        <v>396</v>
      </c>
      <c r="KV1" t="s">
        <v>397</v>
      </c>
      <c r="KW1" t="s">
        <v>398</v>
      </c>
      <c r="KX1" t="s">
        <v>399</v>
      </c>
      <c r="KY1" t="s">
        <v>400</v>
      </c>
      <c r="KZ1" t="s">
        <v>401</v>
      </c>
      <c r="LA1" t="s">
        <v>402</v>
      </c>
      <c r="LB1" t="s">
        <v>403</v>
      </c>
      <c r="LC1" t="s">
        <v>404</v>
      </c>
      <c r="LD1" t="s">
        <v>405</v>
      </c>
      <c r="LE1" t="s">
        <v>406</v>
      </c>
      <c r="LF1" t="s">
        <v>407</v>
      </c>
      <c r="LG1" t="s">
        <v>408</v>
      </c>
      <c r="LH1" t="s">
        <v>409</v>
      </c>
      <c r="LI1" t="s">
        <v>410</v>
      </c>
      <c r="LJ1" t="s">
        <v>411</v>
      </c>
      <c r="LK1" t="s">
        <v>412</v>
      </c>
      <c r="LL1" t="s">
        <v>413</v>
      </c>
      <c r="LM1" t="s">
        <v>414</v>
      </c>
      <c r="LN1" t="s">
        <v>415</v>
      </c>
      <c r="LO1" s="3" t="s">
        <v>416</v>
      </c>
      <c r="LP1" t="s">
        <v>417</v>
      </c>
      <c r="LQ1" t="s">
        <v>418</v>
      </c>
      <c r="LR1" t="s">
        <v>419</v>
      </c>
      <c r="LS1" t="s">
        <v>420</v>
      </c>
      <c r="LT1" t="s">
        <v>421</v>
      </c>
      <c r="LU1" t="s">
        <v>422</v>
      </c>
      <c r="LV1" t="s">
        <v>423</v>
      </c>
      <c r="LW1" t="s">
        <v>424</v>
      </c>
      <c r="LX1" t="s">
        <v>425</v>
      </c>
      <c r="LY1" t="s">
        <v>426</v>
      </c>
      <c r="LZ1" t="s">
        <v>427</v>
      </c>
      <c r="MA1" t="s">
        <v>428</v>
      </c>
      <c r="MB1" t="s">
        <v>429</v>
      </c>
      <c r="MC1" t="s">
        <v>430</v>
      </c>
      <c r="MD1" t="s">
        <v>431</v>
      </c>
      <c r="ME1" t="s">
        <v>432</v>
      </c>
      <c r="MF1" t="s">
        <v>433</v>
      </c>
      <c r="MG1" t="s">
        <v>434</v>
      </c>
      <c r="MH1" t="s">
        <v>435</v>
      </c>
      <c r="MI1" t="s">
        <v>436</v>
      </c>
      <c r="MJ1" t="s">
        <v>437</v>
      </c>
      <c r="MK1" t="s">
        <v>438</v>
      </c>
      <c r="ML1" t="s">
        <v>439</v>
      </c>
      <c r="MM1" t="s">
        <v>440</v>
      </c>
      <c r="MN1" t="s">
        <v>441</v>
      </c>
      <c r="MO1" t="s">
        <v>442</v>
      </c>
      <c r="MP1" t="s">
        <v>443</v>
      </c>
      <c r="MQ1" t="s">
        <v>444</v>
      </c>
      <c r="MR1" t="s">
        <v>445</v>
      </c>
      <c r="MS1" t="s">
        <v>446</v>
      </c>
      <c r="MT1" t="s">
        <v>447</v>
      </c>
      <c r="MU1" t="s">
        <v>448</v>
      </c>
      <c r="MV1" t="s">
        <v>449</v>
      </c>
      <c r="MW1" t="s">
        <v>450</v>
      </c>
      <c r="MX1" t="s">
        <v>451</v>
      </c>
      <c r="MY1" t="s">
        <v>452</v>
      </c>
      <c r="MZ1" t="s">
        <v>453</v>
      </c>
      <c r="NA1" t="s">
        <v>454</v>
      </c>
      <c r="NB1" t="s">
        <v>455</v>
      </c>
      <c r="NC1" t="s">
        <v>456</v>
      </c>
      <c r="OA1" s="3" t="s">
        <v>457</v>
      </c>
    </row>
    <row r="2" spans="2:391">
      <c r="B2" t="s">
        <v>96</v>
      </c>
      <c r="C2" t="s">
        <v>458</v>
      </c>
      <c r="D2" t="s">
        <v>459</v>
      </c>
      <c r="E2" t="s">
        <v>127</v>
      </c>
      <c r="F2" t="s">
        <v>139</v>
      </c>
      <c r="G2" t="s">
        <v>150</v>
      </c>
      <c r="H2" t="s">
        <v>162</v>
      </c>
      <c r="I2" t="s">
        <v>176</v>
      </c>
      <c r="J2" t="s">
        <v>185</v>
      </c>
      <c r="K2" t="s">
        <v>460</v>
      </c>
      <c r="L2" t="s">
        <v>198</v>
      </c>
      <c r="M2" t="s">
        <v>211</v>
      </c>
      <c r="N2" t="s">
        <v>222</v>
      </c>
      <c r="O2" t="s">
        <v>238</v>
      </c>
      <c r="P2" t="s">
        <v>247</v>
      </c>
      <c r="Q2" t="s">
        <v>258</v>
      </c>
      <c r="R2" t="s">
        <v>274</v>
      </c>
      <c r="S2" t="s">
        <v>290</v>
      </c>
      <c r="T2" t="s">
        <v>303</v>
      </c>
      <c r="U2" t="s">
        <v>317</v>
      </c>
      <c r="V2" t="s">
        <v>336</v>
      </c>
      <c r="W2" t="s">
        <v>350</v>
      </c>
      <c r="X2" t="s">
        <v>461</v>
      </c>
      <c r="Y2" t="s">
        <v>353</v>
      </c>
      <c r="Z2" t="s">
        <v>374</v>
      </c>
      <c r="AA2" t="s">
        <v>383</v>
      </c>
      <c r="AB2" t="s">
        <v>399</v>
      </c>
      <c r="AC2" t="s">
        <v>406</v>
      </c>
      <c r="AD2" t="s">
        <v>417</v>
      </c>
      <c r="AE2" t="s">
        <v>430</v>
      </c>
      <c r="AF2" t="s">
        <v>438</v>
      </c>
      <c r="AG2" t="s">
        <v>443</v>
      </c>
      <c r="AH2" t="s">
        <v>462</v>
      </c>
      <c r="AK2" t="s">
        <v>463</v>
      </c>
      <c r="AL2" t="s">
        <v>464</v>
      </c>
      <c r="AM2" t="s">
        <v>465</v>
      </c>
      <c r="AN2" t="s">
        <v>466</v>
      </c>
      <c r="AO2" t="s">
        <v>467</v>
      </c>
      <c r="AP2" t="s">
        <v>468</v>
      </c>
      <c r="AQ2" t="s">
        <v>469</v>
      </c>
      <c r="AR2" t="s">
        <v>470</v>
      </c>
      <c r="AS2" t="s">
        <v>471</v>
      </c>
      <c r="AT2" t="s">
        <v>472</v>
      </c>
      <c r="AU2" t="s">
        <v>473</v>
      </c>
      <c r="AV2" t="s">
        <v>474</v>
      </c>
      <c r="AW2" t="s">
        <v>475</v>
      </c>
      <c r="AX2" t="s">
        <v>476</v>
      </c>
      <c r="AY2" t="s">
        <v>477</v>
      </c>
      <c r="AZ2" t="s">
        <v>478</v>
      </c>
      <c r="BA2" t="s">
        <v>479</v>
      </c>
      <c r="BB2" t="s">
        <v>480</v>
      </c>
      <c r="BC2" t="s">
        <v>481</v>
      </c>
      <c r="BD2" t="s">
        <v>482</v>
      </c>
      <c r="BE2" t="s">
        <v>483</v>
      </c>
      <c r="BF2" t="s">
        <v>484</v>
      </c>
      <c r="BG2" t="s">
        <v>485</v>
      </c>
      <c r="BH2" t="s">
        <v>486</v>
      </c>
      <c r="BI2" t="s">
        <v>487</v>
      </c>
      <c r="BJ2" t="s">
        <v>488</v>
      </c>
      <c r="BK2" t="s">
        <v>489</v>
      </c>
      <c r="BL2" t="s">
        <v>490</v>
      </c>
      <c r="BM2" t="s">
        <v>491</v>
      </c>
      <c r="BN2" t="s">
        <v>492</v>
      </c>
      <c r="BO2" t="s">
        <v>493</v>
      </c>
      <c r="BP2" t="s">
        <v>494</v>
      </c>
      <c r="BQ2" t="s">
        <v>495</v>
      </c>
      <c r="BR2" t="s">
        <v>496</v>
      </c>
      <c r="BS2" t="s">
        <v>497</v>
      </c>
      <c r="BT2" t="s">
        <v>498</v>
      </c>
      <c r="BU2" t="s">
        <v>499</v>
      </c>
      <c r="BV2" t="s">
        <v>500</v>
      </c>
      <c r="BW2" t="s">
        <v>501</v>
      </c>
      <c r="BX2" t="s">
        <v>502</v>
      </c>
      <c r="BY2" t="s">
        <v>503</v>
      </c>
      <c r="BZ2" t="s">
        <v>504</v>
      </c>
      <c r="CA2" t="s">
        <v>505</v>
      </c>
      <c r="CB2" t="s">
        <v>506</v>
      </c>
      <c r="CC2" t="s">
        <v>507</v>
      </c>
      <c r="CD2" t="s">
        <v>508</v>
      </c>
      <c r="CE2" t="s">
        <v>509</v>
      </c>
      <c r="CF2" t="s">
        <v>510</v>
      </c>
      <c r="CG2" t="s">
        <v>511</v>
      </c>
      <c r="CH2" t="s">
        <v>512</v>
      </c>
      <c r="CI2" t="s">
        <v>513</v>
      </c>
      <c r="CJ2" t="s">
        <v>514</v>
      </c>
      <c r="CK2" t="s">
        <v>515</v>
      </c>
      <c r="CL2" t="s">
        <v>516</v>
      </c>
      <c r="CM2" t="s">
        <v>517</v>
      </c>
      <c r="CN2" t="s">
        <v>518</v>
      </c>
      <c r="CO2" t="s">
        <v>519</v>
      </c>
      <c r="CP2" t="s">
        <v>520</v>
      </c>
      <c r="CQ2" t="s">
        <v>521</v>
      </c>
      <c r="CR2" t="s">
        <v>522</v>
      </c>
      <c r="CS2" t="s">
        <v>523</v>
      </c>
      <c r="CT2" t="s">
        <v>524</v>
      </c>
      <c r="CU2" t="s">
        <v>525</v>
      </c>
      <c r="CV2" t="s">
        <v>526</v>
      </c>
      <c r="CW2" t="s">
        <v>527</v>
      </c>
      <c r="CX2" t="s">
        <v>528</v>
      </c>
      <c r="CY2" t="s">
        <v>529</v>
      </c>
      <c r="CZ2" t="s">
        <v>530</v>
      </c>
      <c r="DA2" t="s">
        <v>531</v>
      </c>
      <c r="DB2" t="s">
        <v>532</v>
      </c>
      <c r="DC2" t="s">
        <v>533</v>
      </c>
      <c r="DD2" t="s">
        <v>534</v>
      </c>
      <c r="DE2" t="s">
        <v>535</v>
      </c>
      <c r="DF2" t="s">
        <v>536</v>
      </c>
      <c r="DG2" t="s">
        <v>537</v>
      </c>
      <c r="DH2" t="s">
        <v>538</v>
      </c>
      <c r="DI2" t="s">
        <v>539</v>
      </c>
      <c r="DJ2" t="s">
        <v>540</v>
      </c>
      <c r="DK2" t="s">
        <v>541</v>
      </c>
      <c r="DL2" t="s">
        <v>542</v>
      </c>
      <c r="DM2" t="s">
        <v>543</v>
      </c>
      <c r="DN2" t="s">
        <v>544</v>
      </c>
      <c r="DO2" t="s">
        <v>545</v>
      </c>
      <c r="DP2" t="s">
        <v>546</v>
      </c>
      <c r="DQ2" t="s">
        <v>547</v>
      </c>
      <c r="DR2" t="s">
        <v>548</v>
      </c>
      <c r="DS2" t="s">
        <v>549</v>
      </c>
      <c r="DT2" t="s">
        <v>550</v>
      </c>
      <c r="DU2" t="s">
        <v>551</v>
      </c>
      <c r="DV2" t="s">
        <v>552</v>
      </c>
      <c r="DW2" t="s">
        <v>553</v>
      </c>
      <c r="DX2" t="s">
        <v>554</v>
      </c>
      <c r="DY2" t="s">
        <v>555</v>
      </c>
      <c r="DZ2" t="s">
        <v>556</v>
      </c>
      <c r="EA2" t="s">
        <v>557</v>
      </c>
      <c r="EB2" t="s">
        <v>558</v>
      </c>
      <c r="EC2" t="s">
        <v>559</v>
      </c>
      <c r="ED2" t="s">
        <v>560</v>
      </c>
      <c r="EE2" t="s">
        <v>561</v>
      </c>
      <c r="EF2" t="s">
        <v>562</v>
      </c>
      <c r="EG2" t="s">
        <v>563</v>
      </c>
      <c r="EH2" t="s">
        <v>564</v>
      </c>
      <c r="EI2" t="s">
        <v>565</v>
      </c>
      <c r="EJ2" t="s">
        <v>566</v>
      </c>
      <c r="EK2" t="s">
        <v>567</v>
      </c>
      <c r="EL2" t="s">
        <v>568</v>
      </c>
      <c r="EM2" t="s">
        <v>569</v>
      </c>
      <c r="EN2" t="s">
        <v>570</v>
      </c>
      <c r="EO2" t="s">
        <v>571</v>
      </c>
      <c r="EP2" t="s">
        <v>572</v>
      </c>
      <c r="EQ2" t="s">
        <v>573</v>
      </c>
      <c r="ER2" t="s">
        <v>574</v>
      </c>
      <c r="ES2" t="s">
        <v>575</v>
      </c>
      <c r="ET2" t="s">
        <v>576</v>
      </c>
      <c r="EU2" t="s">
        <v>577</v>
      </c>
      <c r="EV2" t="s">
        <v>578</v>
      </c>
      <c r="EW2" t="s">
        <v>579</v>
      </c>
      <c r="EX2" t="s">
        <v>580</v>
      </c>
      <c r="EY2" t="s">
        <v>581</v>
      </c>
      <c r="EZ2" t="s">
        <v>582</v>
      </c>
      <c r="FA2" t="s">
        <v>583</v>
      </c>
      <c r="FB2" t="s">
        <v>584</v>
      </c>
      <c r="FC2" t="s">
        <v>585</v>
      </c>
      <c r="FD2" t="s">
        <v>586</v>
      </c>
      <c r="FE2" t="s">
        <v>587</v>
      </c>
      <c r="FF2" t="s">
        <v>588</v>
      </c>
      <c r="FG2" t="s">
        <v>589</v>
      </c>
      <c r="FH2" t="s">
        <v>590</v>
      </c>
      <c r="FI2" t="s">
        <v>591</v>
      </c>
      <c r="FJ2" t="s">
        <v>592</v>
      </c>
      <c r="FK2" t="s">
        <v>593</v>
      </c>
      <c r="FL2" t="s">
        <v>594</v>
      </c>
      <c r="FM2" t="s">
        <v>595</v>
      </c>
      <c r="FN2" t="s">
        <v>596</v>
      </c>
      <c r="FO2" t="s">
        <v>597</v>
      </c>
      <c r="FP2" t="s">
        <v>598</v>
      </c>
      <c r="FQ2" t="s">
        <v>599</v>
      </c>
      <c r="FR2" t="s">
        <v>600</v>
      </c>
      <c r="FS2" t="s">
        <v>601</v>
      </c>
      <c r="FT2" t="s">
        <v>602</v>
      </c>
      <c r="FU2" t="s">
        <v>603</v>
      </c>
      <c r="FV2" t="s">
        <v>604</v>
      </c>
      <c r="FW2" t="s">
        <v>605</v>
      </c>
      <c r="FX2" t="s">
        <v>606</v>
      </c>
      <c r="FY2" t="s">
        <v>607</v>
      </c>
      <c r="FZ2" t="s">
        <v>608</v>
      </c>
      <c r="GA2" t="s">
        <v>609</v>
      </c>
      <c r="GB2" t="s">
        <v>610</v>
      </c>
      <c r="GC2" t="s">
        <v>611</v>
      </c>
      <c r="GD2" t="s">
        <v>612</v>
      </c>
      <c r="GE2" t="s">
        <v>613</v>
      </c>
      <c r="GF2" t="s">
        <v>614</v>
      </c>
      <c r="GG2" t="s">
        <v>615</v>
      </c>
      <c r="GH2" t="s">
        <v>616</v>
      </c>
      <c r="GI2" t="s">
        <v>617</v>
      </c>
      <c r="GJ2" t="s">
        <v>618</v>
      </c>
      <c r="GK2" t="s">
        <v>619</v>
      </c>
      <c r="GL2" t="s">
        <v>620</v>
      </c>
      <c r="GM2" t="s">
        <v>621</v>
      </c>
      <c r="GN2" t="s">
        <v>622</v>
      </c>
      <c r="GO2" t="s">
        <v>623</v>
      </c>
      <c r="GP2" t="s">
        <v>624</v>
      </c>
      <c r="GQ2" t="s">
        <v>625</v>
      </c>
      <c r="GR2" t="s">
        <v>626</v>
      </c>
      <c r="GS2" t="s">
        <v>627</v>
      </c>
      <c r="GT2" t="s">
        <v>628</v>
      </c>
      <c r="GU2" t="s">
        <v>629</v>
      </c>
      <c r="GV2" t="s">
        <v>630</v>
      </c>
      <c r="GW2" t="s">
        <v>631</v>
      </c>
      <c r="GX2" t="s">
        <v>632</v>
      </c>
      <c r="GY2" t="s">
        <v>633</v>
      </c>
      <c r="GZ2" t="s">
        <v>634</v>
      </c>
      <c r="HA2" t="s">
        <v>635</v>
      </c>
      <c r="HB2" t="s">
        <v>636</v>
      </c>
      <c r="HC2" t="s">
        <v>637</v>
      </c>
      <c r="HD2" t="s">
        <v>638</v>
      </c>
      <c r="HE2" t="s">
        <v>639</v>
      </c>
      <c r="HF2" t="s">
        <v>640</v>
      </c>
      <c r="HG2" t="s">
        <v>641</v>
      </c>
      <c r="HH2" t="s">
        <v>642</v>
      </c>
      <c r="HI2" t="s">
        <v>643</v>
      </c>
      <c r="HJ2" t="s">
        <v>644</v>
      </c>
      <c r="HK2" t="s">
        <v>645</v>
      </c>
      <c r="HL2" t="s">
        <v>646</v>
      </c>
      <c r="HM2" t="s">
        <v>647</v>
      </c>
      <c r="HN2" t="s">
        <v>648</v>
      </c>
      <c r="HO2" t="s">
        <v>649</v>
      </c>
      <c r="HP2" t="s">
        <v>650</v>
      </c>
      <c r="HQ2" t="s">
        <v>651</v>
      </c>
      <c r="HR2" t="s">
        <v>652</v>
      </c>
      <c r="HS2" t="s">
        <v>653</v>
      </c>
      <c r="HT2" t="s">
        <v>654</v>
      </c>
      <c r="HU2" t="s">
        <v>655</v>
      </c>
      <c r="HV2" t="s">
        <v>656</v>
      </c>
      <c r="HW2" t="s">
        <v>657</v>
      </c>
      <c r="HX2" t="s">
        <v>658</v>
      </c>
      <c r="HY2" t="s">
        <v>659</v>
      </c>
      <c r="HZ2" t="s">
        <v>660</v>
      </c>
      <c r="IA2" t="s">
        <v>661</v>
      </c>
      <c r="IB2" t="s">
        <v>662</v>
      </c>
      <c r="IC2" t="s">
        <v>663</v>
      </c>
      <c r="ID2" t="s">
        <v>664</v>
      </c>
      <c r="IE2" t="s">
        <v>665</v>
      </c>
      <c r="IF2" t="s">
        <v>666</v>
      </c>
      <c r="IG2" t="s">
        <v>667</v>
      </c>
      <c r="IH2" t="s">
        <v>668</v>
      </c>
      <c r="II2" t="s">
        <v>669</v>
      </c>
      <c r="IJ2" t="s">
        <v>670</v>
      </c>
      <c r="IK2" t="s">
        <v>671</v>
      </c>
      <c r="IL2" t="s">
        <v>672</v>
      </c>
      <c r="IM2" t="s">
        <v>673</v>
      </c>
      <c r="IN2" t="s">
        <v>674</v>
      </c>
      <c r="IO2" t="s">
        <v>675</v>
      </c>
      <c r="IP2" t="s">
        <v>676</v>
      </c>
      <c r="IQ2" t="s">
        <v>677</v>
      </c>
      <c r="IR2" t="s">
        <v>678</v>
      </c>
      <c r="IS2" t="s">
        <v>679</v>
      </c>
      <c r="IT2" t="s">
        <v>680</v>
      </c>
      <c r="IU2" t="s">
        <v>681</v>
      </c>
      <c r="IV2" t="s">
        <v>682</v>
      </c>
      <c r="IW2" t="s">
        <v>683</v>
      </c>
      <c r="IX2" t="s">
        <v>684</v>
      </c>
      <c r="IY2" t="s">
        <v>685</v>
      </c>
      <c r="IZ2" t="s">
        <v>686</v>
      </c>
      <c r="JA2" t="s">
        <v>687</v>
      </c>
      <c r="JB2" t="s">
        <v>688</v>
      </c>
      <c r="JC2" t="s">
        <v>689</v>
      </c>
      <c r="JD2" t="s">
        <v>690</v>
      </c>
      <c r="JE2" t="s">
        <v>691</v>
      </c>
      <c r="JF2" t="s">
        <v>692</v>
      </c>
      <c r="JG2" t="s">
        <v>693</v>
      </c>
      <c r="JH2" t="s">
        <v>694</v>
      </c>
      <c r="JI2" t="s">
        <v>695</v>
      </c>
      <c r="JJ2" t="s">
        <v>696</v>
      </c>
      <c r="JK2" t="s">
        <v>697</v>
      </c>
      <c r="JL2" t="s">
        <v>698</v>
      </c>
      <c r="JM2" t="s">
        <v>699</v>
      </c>
      <c r="JN2" t="s">
        <v>700</v>
      </c>
      <c r="JO2" t="s">
        <v>701</v>
      </c>
      <c r="JP2" t="s">
        <v>702</v>
      </c>
      <c r="JQ2" t="s">
        <v>703</v>
      </c>
      <c r="JR2" t="s">
        <v>704</v>
      </c>
      <c r="JS2" t="s">
        <v>705</v>
      </c>
      <c r="JT2" t="s">
        <v>706</v>
      </c>
      <c r="JU2" t="s">
        <v>707</v>
      </c>
      <c r="JV2" t="s">
        <v>708</v>
      </c>
      <c r="JW2" t="s">
        <v>709</v>
      </c>
      <c r="JX2" t="s">
        <v>710</v>
      </c>
      <c r="JY2" t="s">
        <v>711</v>
      </c>
      <c r="JZ2" t="s">
        <v>712</v>
      </c>
      <c r="KA2" t="s">
        <v>713</v>
      </c>
      <c r="KB2" t="s">
        <v>714</v>
      </c>
      <c r="KC2" t="s">
        <v>715</v>
      </c>
      <c r="KD2" t="s">
        <v>716</v>
      </c>
      <c r="KE2" t="s">
        <v>717</v>
      </c>
      <c r="KF2" t="s">
        <v>718</v>
      </c>
      <c r="KG2" t="s">
        <v>719</v>
      </c>
      <c r="KH2" t="s">
        <v>720</v>
      </c>
      <c r="KI2" t="s">
        <v>721</v>
      </c>
      <c r="KJ2" t="s">
        <v>722</v>
      </c>
      <c r="KK2" t="s">
        <v>723</v>
      </c>
      <c r="KL2" t="s">
        <v>724</v>
      </c>
      <c r="KM2" t="s">
        <v>725</v>
      </c>
      <c r="KN2" t="s">
        <v>726</v>
      </c>
      <c r="KO2" t="s">
        <v>727</v>
      </c>
      <c r="KP2" t="s">
        <v>728</v>
      </c>
      <c r="KQ2" t="s">
        <v>729</v>
      </c>
      <c r="KR2" t="s">
        <v>730</v>
      </c>
      <c r="KS2" t="s">
        <v>731</v>
      </c>
      <c r="KT2" t="s">
        <v>732</v>
      </c>
      <c r="KU2" t="s">
        <v>733</v>
      </c>
      <c r="KV2" t="s">
        <v>734</v>
      </c>
      <c r="KW2" t="s">
        <v>735</v>
      </c>
      <c r="KX2" t="s">
        <v>736</v>
      </c>
      <c r="KY2" t="s">
        <v>737</v>
      </c>
      <c r="KZ2" t="s">
        <v>738</v>
      </c>
      <c r="LA2" t="s">
        <v>739</v>
      </c>
      <c r="LB2" t="s">
        <v>740</v>
      </c>
      <c r="LC2" t="s">
        <v>741</v>
      </c>
      <c r="LD2" t="s">
        <v>742</v>
      </c>
      <c r="LE2" t="s">
        <v>743</v>
      </c>
      <c r="LF2" t="s">
        <v>744</v>
      </c>
      <c r="LG2" t="s">
        <v>745</v>
      </c>
      <c r="LH2" t="s">
        <v>746</v>
      </c>
      <c r="LI2" t="s">
        <v>747</v>
      </c>
      <c r="LJ2" t="s">
        <v>748</v>
      </c>
      <c r="LK2" t="s">
        <v>749</v>
      </c>
      <c r="LL2" t="s">
        <v>750</v>
      </c>
      <c r="LM2" t="s">
        <v>751</v>
      </c>
      <c r="LN2" t="s">
        <v>752</v>
      </c>
      <c r="LO2" t="s">
        <v>753</v>
      </c>
      <c r="LP2" t="s">
        <v>754</v>
      </c>
      <c r="LQ2" t="s">
        <v>755</v>
      </c>
      <c r="LR2" t="s">
        <v>756</v>
      </c>
      <c r="LS2" t="s">
        <v>757</v>
      </c>
      <c r="LT2" t="s">
        <v>758</v>
      </c>
      <c r="LU2" t="s">
        <v>759</v>
      </c>
      <c r="LV2" t="s">
        <v>760</v>
      </c>
      <c r="LW2" t="s">
        <v>761</v>
      </c>
      <c r="LX2" t="s">
        <v>762</v>
      </c>
      <c r="LY2" t="s">
        <v>763</v>
      </c>
      <c r="LZ2" t="s">
        <v>764</v>
      </c>
      <c r="MA2" t="s">
        <v>765</v>
      </c>
      <c r="MB2" t="s">
        <v>766</v>
      </c>
      <c r="MC2" t="s">
        <v>767</v>
      </c>
      <c r="MD2" t="s">
        <v>768</v>
      </c>
      <c r="ME2" t="s">
        <v>769</v>
      </c>
      <c r="MF2" t="s">
        <v>770</v>
      </c>
      <c r="MG2" t="s">
        <v>771</v>
      </c>
      <c r="MH2" t="s">
        <v>772</v>
      </c>
      <c r="MI2" t="s">
        <v>773</v>
      </c>
      <c r="MJ2" t="s">
        <v>774</v>
      </c>
      <c r="MK2" t="s">
        <v>775</v>
      </c>
      <c r="ML2" t="s">
        <v>776</v>
      </c>
      <c r="MM2" t="s">
        <v>777</v>
      </c>
      <c r="MN2" t="s">
        <v>778</v>
      </c>
      <c r="MO2" t="s">
        <v>779</v>
      </c>
      <c r="MP2" t="s">
        <v>780</v>
      </c>
      <c r="MQ2" t="s">
        <v>781</v>
      </c>
      <c r="MR2" t="s">
        <v>782</v>
      </c>
      <c r="MS2" t="s">
        <v>783</v>
      </c>
      <c r="MT2" t="s">
        <v>784</v>
      </c>
      <c r="MU2" t="s">
        <v>785</v>
      </c>
      <c r="MV2" t="s">
        <v>786</v>
      </c>
      <c r="MW2" t="s">
        <v>787</v>
      </c>
      <c r="MX2" t="s">
        <v>788</v>
      </c>
      <c r="MY2" t="s">
        <v>789</v>
      </c>
      <c r="MZ2" t="s">
        <v>790</v>
      </c>
      <c r="NA2" t="s">
        <v>791</v>
      </c>
      <c r="NB2" t="s">
        <v>792</v>
      </c>
      <c r="NC2" t="s">
        <v>793</v>
      </c>
    </row>
    <row r="3" spans="2:391">
      <c r="B3" t="s">
        <v>97</v>
      </c>
      <c r="C3" t="s">
        <v>794</v>
      </c>
      <c r="D3" t="s">
        <v>795</v>
      </c>
      <c r="E3" t="s">
        <v>128</v>
      </c>
      <c r="F3" t="s">
        <v>140</v>
      </c>
      <c r="G3" t="s">
        <v>151</v>
      </c>
      <c r="H3" t="s">
        <v>163</v>
      </c>
      <c r="I3" t="s">
        <v>177</v>
      </c>
      <c r="J3" t="s">
        <v>186</v>
      </c>
      <c r="K3" t="s">
        <v>796</v>
      </c>
      <c r="L3" t="s">
        <v>199</v>
      </c>
      <c r="M3" t="s">
        <v>212</v>
      </c>
      <c r="N3" t="s">
        <v>223</v>
      </c>
      <c r="O3" t="s">
        <v>239</v>
      </c>
      <c r="P3" t="s">
        <v>248</v>
      </c>
      <c r="Q3" t="s">
        <v>259</v>
      </c>
      <c r="R3" t="s">
        <v>275</v>
      </c>
      <c r="S3" t="s">
        <v>291</v>
      </c>
      <c r="T3" t="s">
        <v>304</v>
      </c>
      <c r="U3" t="s">
        <v>318</v>
      </c>
      <c r="V3" t="s">
        <v>337</v>
      </c>
      <c r="W3" t="s">
        <v>351</v>
      </c>
      <c r="X3" t="s">
        <v>797</v>
      </c>
      <c r="Y3" t="s">
        <v>354</v>
      </c>
      <c r="Z3" t="s">
        <v>375</v>
      </c>
      <c r="AA3" t="s">
        <v>384</v>
      </c>
      <c r="AB3" t="s">
        <v>400</v>
      </c>
      <c r="AC3" t="s">
        <v>407</v>
      </c>
      <c r="AD3" t="s">
        <v>798</v>
      </c>
      <c r="AE3" t="s">
        <v>431</v>
      </c>
      <c r="AF3" t="s">
        <v>439</v>
      </c>
      <c r="AG3" t="s">
        <v>444</v>
      </c>
      <c r="AH3" t="s">
        <v>799</v>
      </c>
      <c r="AK3" t="s">
        <v>800</v>
      </c>
      <c r="AL3" t="s">
        <v>801</v>
      </c>
      <c r="AM3" t="s">
        <v>802</v>
      </c>
      <c r="AN3" t="s">
        <v>803</v>
      </c>
      <c r="AO3" t="s">
        <v>804</v>
      </c>
      <c r="AP3" t="s">
        <v>805</v>
      </c>
      <c r="AQ3" t="s">
        <v>806</v>
      </c>
      <c r="AR3" t="s">
        <v>807</v>
      </c>
      <c r="AS3" t="s">
        <v>808</v>
      </c>
      <c r="AT3" t="s">
        <v>809</v>
      </c>
      <c r="AU3" t="s">
        <v>810</v>
      </c>
      <c r="AV3" t="s">
        <v>811</v>
      </c>
      <c r="AW3" t="s">
        <v>812</v>
      </c>
      <c r="AX3" t="s">
        <v>813</v>
      </c>
      <c r="AY3" t="s">
        <v>814</v>
      </c>
      <c r="AZ3" t="s">
        <v>815</v>
      </c>
      <c r="BA3" t="s">
        <v>816</v>
      </c>
      <c r="BB3" t="s">
        <v>817</v>
      </c>
      <c r="BC3" t="s">
        <v>818</v>
      </c>
      <c r="BD3" t="s">
        <v>819</v>
      </c>
      <c r="BE3" t="s">
        <v>820</v>
      </c>
      <c r="BF3" t="s">
        <v>821</v>
      </c>
      <c r="BG3" t="s">
        <v>822</v>
      </c>
      <c r="BH3" t="s">
        <v>823</v>
      </c>
      <c r="BI3" t="s">
        <v>824</v>
      </c>
      <c r="BJ3" t="s">
        <v>825</v>
      </c>
      <c r="BK3" t="s">
        <v>826</v>
      </c>
      <c r="BL3" t="s">
        <v>827</v>
      </c>
      <c r="BM3" t="s">
        <v>828</v>
      </c>
      <c r="BN3" t="s">
        <v>829</v>
      </c>
      <c r="BO3" t="s">
        <v>830</v>
      </c>
      <c r="BP3" t="s">
        <v>831</v>
      </c>
      <c r="BQ3" t="s">
        <v>832</v>
      </c>
      <c r="BR3" t="s">
        <v>833</v>
      </c>
      <c r="BS3" t="s">
        <v>834</v>
      </c>
      <c r="BT3" t="s">
        <v>835</v>
      </c>
      <c r="BU3" t="s">
        <v>836</v>
      </c>
      <c r="BV3" t="s">
        <v>837</v>
      </c>
      <c r="BW3" t="s">
        <v>838</v>
      </c>
      <c r="BX3" t="s">
        <v>839</v>
      </c>
      <c r="BY3" t="s">
        <v>840</v>
      </c>
      <c r="BZ3" t="s">
        <v>841</v>
      </c>
      <c r="CA3" t="s">
        <v>842</v>
      </c>
      <c r="CB3" t="s">
        <v>843</v>
      </c>
      <c r="CC3" t="s">
        <v>844</v>
      </c>
      <c r="CD3" t="s">
        <v>845</v>
      </c>
      <c r="CE3" t="s">
        <v>846</v>
      </c>
      <c r="CF3" t="s">
        <v>847</v>
      </c>
      <c r="CG3" t="s">
        <v>848</v>
      </c>
      <c r="CH3" t="s">
        <v>849</v>
      </c>
      <c r="CI3" t="s">
        <v>850</v>
      </c>
      <c r="CJ3" t="s">
        <v>851</v>
      </c>
      <c r="CK3" t="s">
        <v>852</v>
      </c>
      <c r="CL3" t="s">
        <v>853</v>
      </c>
      <c r="CM3" t="s">
        <v>854</v>
      </c>
      <c r="CN3" t="s">
        <v>855</v>
      </c>
      <c r="CO3" t="s">
        <v>856</v>
      </c>
      <c r="CP3" t="s">
        <v>857</v>
      </c>
      <c r="CQ3" t="s">
        <v>858</v>
      </c>
      <c r="CR3" t="s">
        <v>859</v>
      </c>
      <c r="CS3" t="s">
        <v>860</v>
      </c>
      <c r="CT3" t="s">
        <v>861</v>
      </c>
      <c r="CU3" t="s">
        <v>862</v>
      </c>
      <c r="CV3" t="s">
        <v>863</v>
      </c>
      <c r="CW3" t="s">
        <v>864</v>
      </c>
      <c r="CX3" t="s">
        <v>865</v>
      </c>
      <c r="CY3" t="s">
        <v>866</v>
      </c>
      <c r="CZ3" t="s">
        <v>867</v>
      </c>
      <c r="DA3" t="s">
        <v>868</v>
      </c>
      <c r="DB3" t="s">
        <v>869</v>
      </c>
      <c r="DC3" t="s">
        <v>870</v>
      </c>
      <c r="DD3" t="s">
        <v>871</v>
      </c>
      <c r="DE3" t="s">
        <v>872</v>
      </c>
      <c r="DF3" t="s">
        <v>873</v>
      </c>
      <c r="DG3" t="s">
        <v>874</v>
      </c>
      <c r="DH3" t="s">
        <v>875</v>
      </c>
      <c r="DI3" t="s">
        <v>876</v>
      </c>
      <c r="DJ3" t="s">
        <v>877</v>
      </c>
      <c r="DK3" t="s">
        <v>878</v>
      </c>
      <c r="DL3" t="s">
        <v>879</v>
      </c>
      <c r="DM3" t="s">
        <v>880</v>
      </c>
      <c r="DN3" t="s">
        <v>881</v>
      </c>
      <c r="DO3" t="s">
        <v>882</v>
      </c>
      <c r="DP3" t="s">
        <v>883</v>
      </c>
      <c r="DQ3" t="s">
        <v>884</v>
      </c>
      <c r="DR3" t="s">
        <v>885</v>
      </c>
      <c r="DS3" t="s">
        <v>886</v>
      </c>
      <c r="DT3" t="s">
        <v>887</v>
      </c>
      <c r="DU3" t="s">
        <v>888</v>
      </c>
      <c r="DV3" t="s">
        <v>889</v>
      </c>
      <c r="DW3" t="s">
        <v>890</v>
      </c>
      <c r="DX3" t="s">
        <v>891</v>
      </c>
      <c r="DY3" t="s">
        <v>892</v>
      </c>
      <c r="DZ3" t="s">
        <v>893</v>
      </c>
      <c r="EA3" t="s">
        <v>894</v>
      </c>
      <c r="EB3" t="s">
        <v>895</v>
      </c>
      <c r="EC3" t="s">
        <v>896</v>
      </c>
      <c r="ED3" t="s">
        <v>897</v>
      </c>
      <c r="EE3" t="s">
        <v>898</v>
      </c>
      <c r="EF3" t="s">
        <v>899</v>
      </c>
      <c r="EG3" t="s">
        <v>900</v>
      </c>
      <c r="EH3" t="s">
        <v>901</v>
      </c>
      <c r="EI3" t="s">
        <v>902</v>
      </c>
      <c r="EJ3" t="s">
        <v>903</v>
      </c>
      <c r="EK3" t="s">
        <v>904</v>
      </c>
      <c r="EL3" t="s">
        <v>905</v>
      </c>
      <c r="EM3" t="s">
        <v>906</v>
      </c>
      <c r="EN3" t="s">
        <v>907</v>
      </c>
      <c r="EO3" t="s">
        <v>908</v>
      </c>
      <c r="EP3" t="s">
        <v>909</v>
      </c>
      <c r="EQ3" t="s">
        <v>910</v>
      </c>
      <c r="ER3" t="s">
        <v>911</v>
      </c>
      <c r="ES3" t="s">
        <v>912</v>
      </c>
      <c r="ET3" t="s">
        <v>913</v>
      </c>
      <c r="EU3" t="s">
        <v>914</v>
      </c>
      <c r="EV3" t="s">
        <v>915</v>
      </c>
      <c r="EW3" t="s">
        <v>916</v>
      </c>
      <c r="EX3" t="s">
        <v>917</v>
      </c>
      <c r="EY3" t="s">
        <v>918</v>
      </c>
      <c r="EZ3" t="s">
        <v>919</v>
      </c>
      <c r="FA3" t="s">
        <v>920</v>
      </c>
      <c r="FB3" t="s">
        <v>921</v>
      </c>
      <c r="FC3" t="s">
        <v>922</v>
      </c>
      <c r="FD3" t="s">
        <v>923</v>
      </c>
      <c r="FE3" t="s">
        <v>924</v>
      </c>
      <c r="FF3" t="s">
        <v>925</v>
      </c>
      <c r="FG3" t="s">
        <v>926</v>
      </c>
      <c r="FH3" t="s">
        <v>927</v>
      </c>
      <c r="FI3" t="s">
        <v>928</v>
      </c>
      <c r="FJ3" t="s">
        <v>929</v>
      </c>
      <c r="FK3" t="s">
        <v>930</v>
      </c>
      <c r="FL3" t="s">
        <v>931</v>
      </c>
      <c r="FM3" t="s">
        <v>932</v>
      </c>
      <c r="FN3" t="s">
        <v>933</v>
      </c>
      <c r="FO3" t="s">
        <v>934</v>
      </c>
      <c r="FP3" t="s">
        <v>935</v>
      </c>
      <c r="FQ3" t="s">
        <v>936</v>
      </c>
      <c r="FR3" t="s">
        <v>937</v>
      </c>
      <c r="FS3" t="s">
        <v>938</v>
      </c>
      <c r="FT3" t="s">
        <v>939</v>
      </c>
      <c r="FU3" t="s">
        <v>940</v>
      </c>
      <c r="FV3" t="s">
        <v>941</v>
      </c>
      <c r="FW3" t="s">
        <v>942</v>
      </c>
      <c r="FX3" t="s">
        <v>943</v>
      </c>
      <c r="FY3" t="s">
        <v>944</v>
      </c>
      <c r="FZ3" t="s">
        <v>945</v>
      </c>
      <c r="GA3" t="s">
        <v>946</v>
      </c>
      <c r="GB3" t="s">
        <v>947</v>
      </c>
      <c r="GC3" t="s">
        <v>948</v>
      </c>
      <c r="GD3" t="s">
        <v>949</v>
      </c>
      <c r="GE3" t="s">
        <v>950</v>
      </c>
      <c r="GF3" t="s">
        <v>951</v>
      </c>
      <c r="GG3" t="s">
        <v>952</v>
      </c>
      <c r="GH3" t="s">
        <v>953</v>
      </c>
      <c r="GI3" t="s">
        <v>954</v>
      </c>
      <c r="GJ3" t="s">
        <v>955</v>
      </c>
      <c r="GK3" t="s">
        <v>956</v>
      </c>
      <c r="GL3" t="s">
        <v>957</v>
      </c>
      <c r="GM3" t="s">
        <v>958</v>
      </c>
      <c r="GN3" t="s">
        <v>959</v>
      </c>
      <c r="GO3" t="s">
        <v>960</v>
      </c>
      <c r="GP3" t="s">
        <v>961</v>
      </c>
      <c r="GQ3" t="s">
        <v>962</v>
      </c>
      <c r="GR3" t="s">
        <v>963</v>
      </c>
      <c r="GS3" t="s">
        <v>964</v>
      </c>
      <c r="GT3" t="s">
        <v>965</v>
      </c>
      <c r="GU3" t="s">
        <v>966</v>
      </c>
      <c r="GV3" t="s">
        <v>967</v>
      </c>
      <c r="GW3" t="s">
        <v>968</v>
      </c>
      <c r="GX3" t="s">
        <v>969</v>
      </c>
      <c r="GY3" t="s">
        <v>970</v>
      </c>
      <c r="GZ3" t="s">
        <v>971</v>
      </c>
      <c r="HA3" t="s">
        <v>972</v>
      </c>
      <c r="HB3" t="s">
        <v>973</v>
      </c>
      <c r="HC3" t="s">
        <v>974</v>
      </c>
      <c r="HD3" t="s">
        <v>975</v>
      </c>
      <c r="HE3" t="s">
        <v>976</v>
      </c>
      <c r="HF3" t="s">
        <v>977</v>
      </c>
      <c r="HG3" t="s">
        <v>978</v>
      </c>
      <c r="HH3" t="s">
        <v>979</v>
      </c>
      <c r="HI3" t="s">
        <v>980</v>
      </c>
      <c r="HJ3" t="s">
        <v>981</v>
      </c>
      <c r="HK3" t="s">
        <v>982</v>
      </c>
      <c r="HL3" t="s">
        <v>983</v>
      </c>
      <c r="HM3" t="s">
        <v>984</v>
      </c>
      <c r="HN3" t="s">
        <v>985</v>
      </c>
      <c r="HO3" t="s">
        <v>986</v>
      </c>
      <c r="HP3" t="s">
        <v>987</v>
      </c>
      <c r="HQ3" t="s">
        <v>988</v>
      </c>
      <c r="HR3" t="s">
        <v>989</v>
      </c>
      <c r="HS3" t="s">
        <v>990</v>
      </c>
      <c r="HT3" t="s">
        <v>991</v>
      </c>
      <c r="HU3" t="s">
        <v>992</v>
      </c>
      <c r="HV3" t="s">
        <v>993</v>
      </c>
      <c r="HW3" t="s">
        <v>994</v>
      </c>
      <c r="HX3" t="s">
        <v>995</v>
      </c>
      <c r="HY3" t="s">
        <v>996</v>
      </c>
      <c r="HZ3" t="s">
        <v>997</v>
      </c>
      <c r="IA3" t="s">
        <v>998</v>
      </c>
      <c r="IB3" t="s">
        <v>999</v>
      </c>
      <c r="IC3" t="s">
        <v>1000</v>
      </c>
      <c r="ID3" t="s">
        <v>1001</v>
      </c>
      <c r="IE3" t="s">
        <v>1002</v>
      </c>
      <c r="IF3" t="s">
        <v>1003</v>
      </c>
      <c r="IG3" t="s">
        <v>1004</v>
      </c>
      <c r="IH3" t="s">
        <v>1005</v>
      </c>
      <c r="II3" t="s">
        <v>1006</v>
      </c>
      <c r="IJ3" t="s">
        <v>1007</v>
      </c>
      <c r="IK3" t="s">
        <v>1008</v>
      </c>
      <c r="IL3" t="s">
        <v>1009</v>
      </c>
      <c r="IM3" t="s">
        <v>1010</v>
      </c>
      <c r="IN3" t="s">
        <v>1011</v>
      </c>
      <c r="IO3" t="s">
        <v>1012</v>
      </c>
      <c r="IP3" t="s">
        <v>1013</v>
      </c>
      <c r="IQ3" t="s">
        <v>1014</v>
      </c>
      <c r="IR3" t="s">
        <v>1015</v>
      </c>
      <c r="IS3" t="s">
        <v>1016</v>
      </c>
      <c r="IT3" t="s">
        <v>1017</v>
      </c>
      <c r="IU3" t="s">
        <v>1018</v>
      </c>
      <c r="IV3" t="s">
        <v>1019</v>
      </c>
      <c r="IW3" t="s">
        <v>1020</v>
      </c>
      <c r="IX3" t="s">
        <v>1021</v>
      </c>
      <c r="IY3" t="s">
        <v>1022</v>
      </c>
      <c r="IZ3" t="s">
        <v>1023</v>
      </c>
      <c r="JA3" t="s">
        <v>1024</v>
      </c>
      <c r="JB3" t="s">
        <v>1025</v>
      </c>
      <c r="JC3" t="s">
        <v>1026</v>
      </c>
      <c r="JD3" t="s">
        <v>1027</v>
      </c>
      <c r="JE3" t="s">
        <v>1028</v>
      </c>
      <c r="JF3" t="s">
        <v>1029</v>
      </c>
      <c r="JG3" t="s">
        <v>1030</v>
      </c>
      <c r="JH3" t="s">
        <v>1031</v>
      </c>
      <c r="JI3" t="s">
        <v>1032</v>
      </c>
      <c r="JJ3" t="s">
        <v>1033</v>
      </c>
      <c r="JK3" t="s">
        <v>1034</v>
      </c>
      <c r="JL3" t="s">
        <v>1035</v>
      </c>
      <c r="JM3" t="s">
        <v>1036</v>
      </c>
      <c r="JN3" t="s">
        <v>1037</v>
      </c>
      <c r="JO3" t="s">
        <v>1038</v>
      </c>
      <c r="JP3" t="s">
        <v>1039</v>
      </c>
      <c r="JQ3" t="s">
        <v>1040</v>
      </c>
      <c r="JR3" t="s">
        <v>1041</v>
      </c>
      <c r="JS3" t="s">
        <v>1042</v>
      </c>
      <c r="JT3" t="s">
        <v>1043</v>
      </c>
      <c r="JU3" t="s">
        <v>1044</v>
      </c>
      <c r="JV3" t="s">
        <v>1045</v>
      </c>
      <c r="JW3" t="s">
        <v>1046</v>
      </c>
      <c r="JX3" t="s">
        <v>1047</v>
      </c>
      <c r="JY3" t="s">
        <v>1048</v>
      </c>
      <c r="JZ3" t="s">
        <v>1049</v>
      </c>
      <c r="KA3" t="s">
        <v>1050</v>
      </c>
      <c r="KB3" t="s">
        <v>1051</v>
      </c>
      <c r="KC3" t="s">
        <v>1052</v>
      </c>
      <c r="KD3" t="s">
        <v>1053</v>
      </c>
      <c r="KE3" t="s">
        <v>1054</v>
      </c>
      <c r="KF3" t="s">
        <v>1055</v>
      </c>
      <c r="KG3" t="s">
        <v>1056</v>
      </c>
      <c r="KH3" t="s">
        <v>1057</v>
      </c>
      <c r="KI3" t="s">
        <v>1058</v>
      </c>
      <c r="KJ3" t="s">
        <v>1059</v>
      </c>
      <c r="KK3" t="s">
        <v>1060</v>
      </c>
      <c r="KL3" t="s">
        <v>1061</v>
      </c>
      <c r="KM3" t="s">
        <v>1062</v>
      </c>
      <c r="KN3" t="s">
        <v>1063</v>
      </c>
      <c r="KO3" t="s">
        <v>1064</v>
      </c>
      <c r="KP3" t="s">
        <v>1065</v>
      </c>
      <c r="KQ3" t="s">
        <v>1066</v>
      </c>
      <c r="KR3" t="s">
        <v>1067</v>
      </c>
      <c r="KS3" t="s">
        <v>1068</v>
      </c>
      <c r="KT3" t="s">
        <v>1069</v>
      </c>
      <c r="KU3" t="s">
        <v>1070</v>
      </c>
      <c r="KV3" t="s">
        <v>1071</v>
      </c>
      <c r="KW3" t="s">
        <v>1072</v>
      </c>
      <c r="KX3" t="s">
        <v>1073</v>
      </c>
      <c r="KY3" t="s">
        <v>1074</v>
      </c>
      <c r="KZ3" t="s">
        <v>1075</v>
      </c>
      <c r="LA3" t="s">
        <v>1076</v>
      </c>
      <c r="LB3" t="s">
        <v>1077</v>
      </c>
      <c r="LC3" t="s">
        <v>1078</v>
      </c>
      <c r="LD3" t="s">
        <v>1079</v>
      </c>
      <c r="LE3" t="s">
        <v>1080</v>
      </c>
      <c r="LF3" t="s">
        <v>1081</v>
      </c>
      <c r="LG3" t="s">
        <v>1082</v>
      </c>
      <c r="LH3" t="s">
        <v>1083</v>
      </c>
      <c r="LI3" t="s">
        <v>1084</v>
      </c>
      <c r="LJ3" t="s">
        <v>1085</v>
      </c>
      <c r="LK3" t="s">
        <v>1086</v>
      </c>
      <c r="LL3" t="s">
        <v>1087</v>
      </c>
      <c r="LM3" t="s">
        <v>1088</v>
      </c>
      <c r="LN3" t="s">
        <v>1089</v>
      </c>
      <c r="LP3" t="s">
        <v>1090</v>
      </c>
      <c r="LQ3" t="s">
        <v>1091</v>
      </c>
      <c r="LR3" t="s">
        <v>1092</v>
      </c>
      <c r="LS3" t="s">
        <v>1093</v>
      </c>
      <c r="LT3" t="s">
        <v>1094</v>
      </c>
      <c r="LU3" t="s">
        <v>1095</v>
      </c>
      <c r="LV3" t="s">
        <v>1096</v>
      </c>
      <c r="LW3" t="s">
        <v>1097</v>
      </c>
      <c r="LX3" t="s">
        <v>1098</v>
      </c>
      <c r="LY3" t="s">
        <v>1099</v>
      </c>
      <c r="LZ3" t="s">
        <v>1100</v>
      </c>
      <c r="MA3" t="s">
        <v>1101</v>
      </c>
      <c r="MB3" t="s">
        <v>1102</v>
      </c>
      <c r="MC3" t="s">
        <v>1103</v>
      </c>
      <c r="MD3" t="s">
        <v>1104</v>
      </c>
      <c r="ME3" t="s">
        <v>1105</v>
      </c>
      <c r="MF3" t="s">
        <v>1106</v>
      </c>
      <c r="MG3" t="s">
        <v>1107</v>
      </c>
      <c r="MH3" t="s">
        <v>1108</v>
      </c>
      <c r="MI3" t="s">
        <v>1109</v>
      </c>
      <c r="MJ3" t="s">
        <v>1110</v>
      </c>
      <c r="MK3" t="s">
        <v>1111</v>
      </c>
      <c r="ML3" t="s">
        <v>1112</v>
      </c>
      <c r="MM3" t="s">
        <v>1113</v>
      </c>
      <c r="MN3" t="s">
        <v>1114</v>
      </c>
      <c r="MO3" t="s">
        <v>1115</v>
      </c>
      <c r="MP3" t="s">
        <v>1116</v>
      </c>
      <c r="MQ3" t="s">
        <v>1117</v>
      </c>
      <c r="MR3" t="s">
        <v>1118</v>
      </c>
      <c r="MS3" t="s">
        <v>1119</v>
      </c>
      <c r="MT3" t="s">
        <v>1120</v>
      </c>
      <c r="MU3" t="s">
        <v>1121</v>
      </c>
      <c r="MV3" t="s">
        <v>1122</v>
      </c>
      <c r="MW3" t="s">
        <v>1123</v>
      </c>
      <c r="MX3" t="s">
        <v>1124</v>
      </c>
      <c r="MY3" t="s">
        <v>1125</v>
      </c>
      <c r="MZ3" t="s">
        <v>1126</v>
      </c>
      <c r="NA3" t="s">
        <v>1127</v>
      </c>
      <c r="NB3" t="s">
        <v>1128</v>
      </c>
      <c r="NC3" t="s">
        <v>1129</v>
      </c>
    </row>
    <row r="4" spans="2:391">
      <c r="B4" t="s">
        <v>98</v>
      </c>
      <c r="C4" t="s">
        <v>1130</v>
      </c>
      <c r="D4" t="s">
        <v>1131</v>
      </c>
      <c r="E4" t="s">
        <v>129</v>
      </c>
      <c r="F4" t="s">
        <v>141</v>
      </c>
      <c r="G4" t="s">
        <v>152</v>
      </c>
      <c r="H4" t="s">
        <v>164</v>
      </c>
      <c r="I4" t="s">
        <v>178</v>
      </c>
      <c r="J4" t="s">
        <v>187</v>
      </c>
      <c r="K4" t="s">
        <v>1132</v>
      </c>
      <c r="L4" t="s">
        <v>200</v>
      </c>
      <c r="M4" t="s">
        <v>213</v>
      </c>
      <c r="N4" t="s">
        <v>224</v>
      </c>
      <c r="O4" t="s">
        <v>240</v>
      </c>
      <c r="P4" t="s">
        <v>249</v>
      </c>
      <c r="Q4" t="s">
        <v>260</v>
      </c>
      <c r="R4" t="s">
        <v>276</v>
      </c>
      <c r="S4" t="s">
        <v>292</v>
      </c>
      <c r="T4" t="s">
        <v>305</v>
      </c>
      <c r="U4" t="s">
        <v>319</v>
      </c>
      <c r="V4" t="s">
        <v>338</v>
      </c>
      <c r="W4" t="s">
        <v>352</v>
      </c>
      <c r="X4" t="s">
        <v>1133</v>
      </c>
      <c r="Y4" t="s">
        <v>355</v>
      </c>
      <c r="Z4" t="s">
        <v>376</v>
      </c>
      <c r="AA4" t="s">
        <v>385</v>
      </c>
      <c r="AB4" t="s">
        <v>401</v>
      </c>
      <c r="AC4" t="s">
        <v>408</v>
      </c>
      <c r="AD4" t="s">
        <v>418</v>
      </c>
      <c r="AE4" t="s">
        <v>432</v>
      </c>
      <c r="AF4" t="s">
        <v>440</v>
      </c>
      <c r="AG4" t="s">
        <v>445</v>
      </c>
      <c r="AH4" t="s">
        <v>1134</v>
      </c>
      <c r="AK4" t="s">
        <v>1135</v>
      </c>
      <c r="AL4" t="s">
        <v>1136</v>
      </c>
      <c r="AM4" t="s">
        <v>1137</v>
      </c>
      <c r="AN4" t="s">
        <v>1138</v>
      </c>
      <c r="AO4" t="s">
        <v>1139</v>
      </c>
      <c r="AP4" t="s">
        <v>1140</v>
      </c>
      <c r="AQ4" t="s">
        <v>1141</v>
      </c>
      <c r="AR4" t="s">
        <v>1142</v>
      </c>
      <c r="AS4" t="s">
        <v>1143</v>
      </c>
      <c r="AT4" t="s">
        <v>1144</v>
      </c>
      <c r="AU4" t="s">
        <v>1145</v>
      </c>
      <c r="AV4" t="s">
        <v>1146</v>
      </c>
      <c r="AW4" t="s">
        <v>1147</v>
      </c>
      <c r="AX4" t="s">
        <v>1148</v>
      </c>
      <c r="AY4" t="s">
        <v>1149</v>
      </c>
      <c r="AZ4" t="s">
        <v>1150</v>
      </c>
      <c r="BA4" t="s">
        <v>1151</v>
      </c>
      <c r="BB4" t="s">
        <v>1152</v>
      </c>
      <c r="BC4" t="s">
        <v>1153</v>
      </c>
      <c r="BD4" t="s">
        <v>1154</v>
      </c>
      <c r="BE4" t="s">
        <v>1155</v>
      </c>
      <c r="BF4" t="s">
        <v>1156</v>
      </c>
      <c r="BG4" t="s">
        <v>1157</v>
      </c>
      <c r="BH4" t="s">
        <v>1158</v>
      </c>
      <c r="BI4" t="s">
        <v>1159</v>
      </c>
      <c r="BJ4" t="s">
        <v>1160</v>
      </c>
      <c r="BK4" t="s">
        <v>1161</v>
      </c>
      <c r="BL4" t="s">
        <v>1162</v>
      </c>
      <c r="BM4" t="s">
        <v>1163</v>
      </c>
      <c r="BN4" t="s">
        <v>1164</v>
      </c>
      <c r="BO4" t="s">
        <v>1165</v>
      </c>
      <c r="BP4" t="s">
        <v>1166</v>
      </c>
      <c r="BQ4" t="s">
        <v>1167</v>
      </c>
      <c r="BR4" t="s">
        <v>1168</v>
      </c>
      <c r="BS4" t="s">
        <v>1169</v>
      </c>
      <c r="BT4" t="s">
        <v>1170</v>
      </c>
      <c r="BU4" t="s">
        <v>1171</v>
      </c>
      <c r="BV4" t="s">
        <v>1172</v>
      </c>
      <c r="BW4" t="s">
        <v>1173</v>
      </c>
      <c r="BX4" t="s">
        <v>1174</v>
      </c>
      <c r="BY4" t="s">
        <v>1175</v>
      </c>
      <c r="BZ4" t="s">
        <v>1176</v>
      </c>
      <c r="CA4" t="s">
        <v>1177</v>
      </c>
      <c r="CB4" t="s">
        <v>1178</v>
      </c>
      <c r="CC4" t="s">
        <v>1179</v>
      </c>
      <c r="CD4" t="s">
        <v>1180</v>
      </c>
      <c r="CE4" t="s">
        <v>1181</v>
      </c>
      <c r="CF4" t="s">
        <v>1182</v>
      </c>
      <c r="CG4" t="s">
        <v>1183</v>
      </c>
      <c r="CH4" t="s">
        <v>1184</v>
      </c>
      <c r="CI4" t="s">
        <v>1185</v>
      </c>
      <c r="CJ4" t="s">
        <v>1186</v>
      </c>
      <c r="CK4" t="s">
        <v>1187</v>
      </c>
      <c r="CL4" t="s">
        <v>1188</v>
      </c>
      <c r="CM4" t="s">
        <v>1189</v>
      </c>
      <c r="CN4" t="s">
        <v>1190</v>
      </c>
      <c r="CO4" t="s">
        <v>1191</v>
      </c>
      <c r="CP4" t="s">
        <v>1192</v>
      </c>
      <c r="CQ4" t="s">
        <v>1193</v>
      </c>
      <c r="CR4" t="s">
        <v>1194</v>
      </c>
      <c r="CS4" t="s">
        <v>1195</v>
      </c>
      <c r="CT4" t="s">
        <v>1196</v>
      </c>
      <c r="CU4" t="s">
        <v>1197</v>
      </c>
      <c r="CV4" t="s">
        <v>1198</v>
      </c>
      <c r="CW4" t="s">
        <v>1199</v>
      </c>
      <c r="CX4" t="s">
        <v>1200</v>
      </c>
      <c r="CY4" t="s">
        <v>1201</v>
      </c>
      <c r="CZ4" t="s">
        <v>1202</v>
      </c>
      <c r="DA4" t="s">
        <v>1203</v>
      </c>
      <c r="DB4" t="s">
        <v>1204</v>
      </c>
      <c r="DC4" t="s">
        <v>1205</v>
      </c>
      <c r="DD4" t="s">
        <v>1206</v>
      </c>
      <c r="DE4" t="s">
        <v>1207</v>
      </c>
      <c r="DF4" t="s">
        <v>1208</v>
      </c>
      <c r="DG4" t="s">
        <v>1209</v>
      </c>
      <c r="DH4" t="s">
        <v>1210</v>
      </c>
      <c r="DI4" t="s">
        <v>1211</v>
      </c>
      <c r="DJ4" t="s">
        <v>1212</v>
      </c>
      <c r="DK4" t="s">
        <v>1213</v>
      </c>
      <c r="DL4" t="s">
        <v>1214</v>
      </c>
      <c r="DM4" t="s">
        <v>1215</v>
      </c>
      <c r="DN4" t="s">
        <v>1216</v>
      </c>
      <c r="DO4" t="s">
        <v>1217</v>
      </c>
      <c r="DP4" t="s">
        <v>1218</v>
      </c>
      <c r="DQ4" t="s">
        <v>1219</v>
      </c>
      <c r="DR4" t="s">
        <v>1220</v>
      </c>
      <c r="DS4" t="s">
        <v>1221</v>
      </c>
      <c r="DT4" t="s">
        <v>1222</v>
      </c>
      <c r="DU4" t="s">
        <v>1223</v>
      </c>
      <c r="DV4" t="s">
        <v>1224</v>
      </c>
      <c r="DW4" t="s">
        <v>1225</v>
      </c>
      <c r="DX4" t="s">
        <v>1226</v>
      </c>
      <c r="DY4" t="s">
        <v>1227</v>
      </c>
      <c r="DZ4" t="s">
        <v>1228</v>
      </c>
      <c r="EA4" t="s">
        <v>1229</v>
      </c>
      <c r="EB4" t="s">
        <v>1230</v>
      </c>
      <c r="EC4" t="s">
        <v>1231</v>
      </c>
      <c r="ED4" t="s">
        <v>1232</v>
      </c>
      <c r="EE4" t="s">
        <v>1233</v>
      </c>
      <c r="EF4" t="s">
        <v>1234</v>
      </c>
      <c r="EG4" t="s">
        <v>1235</v>
      </c>
      <c r="EH4" t="s">
        <v>1236</v>
      </c>
      <c r="EI4" t="s">
        <v>1237</v>
      </c>
      <c r="EJ4" t="s">
        <v>1238</v>
      </c>
      <c r="EK4" t="s">
        <v>1239</v>
      </c>
      <c r="EL4" t="s">
        <v>1240</v>
      </c>
      <c r="EM4" t="s">
        <v>1241</v>
      </c>
      <c r="EN4" t="s">
        <v>1242</v>
      </c>
      <c r="EO4" t="s">
        <v>1243</v>
      </c>
      <c r="EP4" t="s">
        <v>1244</v>
      </c>
      <c r="EQ4" t="s">
        <v>1245</v>
      </c>
      <c r="ER4" t="s">
        <v>1246</v>
      </c>
      <c r="ES4" t="s">
        <v>1247</v>
      </c>
      <c r="ET4" t="s">
        <v>1248</v>
      </c>
      <c r="EU4" t="s">
        <v>1249</v>
      </c>
      <c r="EV4" t="s">
        <v>1250</v>
      </c>
      <c r="EW4" t="s">
        <v>1251</v>
      </c>
      <c r="EX4" t="s">
        <v>1252</v>
      </c>
      <c r="EY4" t="s">
        <v>1253</v>
      </c>
      <c r="EZ4" t="s">
        <v>1254</v>
      </c>
      <c r="FA4" t="s">
        <v>1255</v>
      </c>
      <c r="FB4" t="s">
        <v>1256</v>
      </c>
      <c r="FC4" t="s">
        <v>1257</v>
      </c>
      <c r="FD4" t="s">
        <v>1258</v>
      </c>
      <c r="FF4" t="s">
        <v>1259</v>
      </c>
      <c r="FG4" t="s">
        <v>1260</v>
      </c>
      <c r="FH4" t="s">
        <v>1261</v>
      </c>
      <c r="FI4" t="s">
        <v>1262</v>
      </c>
      <c r="FJ4" t="s">
        <v>1263</v>
      </c>
      <c r="FK4" t="s">
        <v>1264</v>
      </c>
      <c r="FL4" t="s">
        <v>1265</v>
      </c>
      <c r="FM4" t="s">
        <v>1266</v>
      </c>
      <c r="FN4" t="s">
        <v>1267</v>
      </c>
      <c r="FO4" t="s">
        <v>1268</v>
      </c>
      <c r="FP4" t="s">
        <v>1269</v>
      </c>
      <c r="FQ4" t="s">
        <v>1270</v>
      </c>
      <c r="FR4" t="s">
        <v>1271</v>
      </c>
      <c r="FS4" t="s">
        <v>1272</v>
      </c>
      <c r="FT4" t="s">
        <v>1273</v>
      </c>
      <c r="FU4" t="s">
        <v>1274</v>
      </c>
      <c r="FV4" t="s">
        <v>1275</v>
      </c>
      <c r="FW4" t="s">
        <v>1276</v>
      </c>
      <c r="FX4" t="s">
        <v>1277</v>
      </c>
      <c r="FY4" t="s">
        <v>1278</v>
      </c>
      <c r="FZ4" t="s">
        <v>1279</v>
      </c>
      <c r="GA4" t="s">
        <v>1280</v>
      </c>
      <c r="GB4" t="s">
        <v>1281</v>
      </c>
      <c r="GC4" t="s">
        <v>1282</v>
      </c>
      <c r="GD4" t="s">
        <v>1283</v>
      </c>
      <c r="GE4" t="s">
        <v>1284</v>
      </c>
      <c r="GF4" t="s">
        <v>1285</v>
      </c>
      <c r="GG4" t="s">
        <v>1286</v>
      </c>
      <c r="GH4" t="s">
        <v>1287</v>
      </c>
      <c r="GI4" t="s">
        <v>1288</v>
      </c>
      <c r="GJ4" t="s">
        <v>1289</v>
      </c>
      <c r="GK4" t="s">
        <v>1290</v>
      </c>
      <c r="GL4" t="s">
        <v>1291</v>
      </c>
      <c r="GM4" t="s">
        <v>1292</v>
      </c>
      <c r="GN4" t="s">
        <v>1293</v>
      </c>
      <c r="GO4" t="s">
        <v>1294</v>
      </c>
      <c r="GP4" t="s">
        <v>1295</v>
      </c>
      <c r="GQ4" t="s">
        <v>1296</v>
      </c>
      <c r="GR4" t="s">
        <v>1297</v>
      </c>
      <c r="GS4" t="s">
        <v>1298</v>
      </c>
      <c r="GT4" t="s">
        <v>1299</v>
      </c>
      <c r="GU4" t="s">
        <v>1300</v>
      </c>
      <c r="GV4" t="s">
        <v>1301</v>
      </c>
      <c r="GW4" t="s">
        <v>1302</v>
      </c>
      <c r="GX4" t="s">
        <v>1303</v>
      </c>
      <c r="GY4" t="s">
        <v>1304</v>
      </c>
      <c r="GZ4" t="s">
        <v>1305</v>
      </c>
      <c r="HA4" t="s">
        <v>1306</v>
      </c>
      <c r="HB4" t="s">
        <v>1307</v>
      </c>
      <c r="HC4" t="s">
        <v>1308</v>
      </c>
      <c r="HD4" t="s">
        <v>1309</v>
      </c>
      <c r="HE4" t="s">
        <v>1310</v>
      </c>
      <c r="HF4" t="s">
        <v>1311</v>
      </c>
      <c r="HG4" t="s">
        <v>1312</v>
      </c>
      <c r="HH4" t="s">
        <v>1313</v>
      </c>
      <c r="HI4" t="s">
        <v>1314</v>
      </c>
      <c r="HJ4" t="s">
        <v>1315</v>
      </c>
      <c r="HK4" t="s">
        <v>1316</v>
      </c>
      <c r="HL4" t="s">
        <v>1317</v>
      </c>
      <c r="HM4" t="s">
        <v>1318</v>
      </c>
      <c r="HN4" t="s">
        <v>1319</v>
      </c>
      <c r="HO4" t="s">
        <v>1320</v>
      </c>
      <c r="HP4" t="s">
        <v>1321</v>
      </c>
      <c r="HQ4" t="s">
        <v>1322</v>
      </c>
      <c r="HR4" t="s">
        <v>1323</v>
      </c>
      <c r="HS4" t="s">
        <v>1324</v>
      </c>
      <c r="HT4" t="s">
        <v>1325</v>
      </c>
      <c r="HU4" t="s">
        <v>1326</v>
      </c>
      <c r="HV4" t="s">
        <v>1327</v>
      </c>
      <c r="HW4" t="s">
        <v>1328</v>
      </c>
      <c r="HX4" t="s">
        <v>1329</v>
      </c>
      <c r="HY4" t="s">
        <v>1330</v>
      </c>
      <c r="HZ4" t="s">
        <v>1331</v>
      </c>
      <c r="IA4" t="s">
        <v>1332</v>
      </c>
      <c r="IB4" t="s">
        <v>1333</v>
      </c>
      <c r="IC4" t="s">
        <v>1334</v>
      </c>
      <c r="ID4" t="s">
        <v>1335</v>
      </c>
      <c r="IE4" t="s">
        <v>1336</v>
      </c>
      <c r="IF4" t="s">
        <v>1337</v>
      </c>
      <c r="IG4" t="s">
        <v>1338</v>
      </c>
      <c r="IH4" t="s">
        <v>1339</v>
      </c>
      <c r="II4" t="s">
        <v>1340</v>
      </c>
      <c r="IJ4" t="s">
        <v>1341</v>
      </c>
      <c r="IK4" t="s">
        <v>1342</v>
      </c>
      <c r="IL4" t="s">
        <v>1343</v>
      </c>
      <c r="IM4" t="s">
        <v>1344</v>
      </c>
      <c r="IN4" t="s">
        <v>1345</v>
      </c>
      <c r="IO4" t="s">
        <v>1346</v>
      </c>
      <c r="IP4" t="s">
        <v>1347</v>
      </c>
      <c r="IQ4" t="s">
        <v>1348</v>
      </c>
      <c r="IR4" t="s">
        <v>1349</v>
      </c>
      <c r="IS4" t="s">
        <v>1350</v>
      </c>
      <c r="IT4" t="s">
        <v>1351</v>
      </c>
      <c r="IU4" t="s">
        <v>1352</v>
      </c>
      <c r="IV4" t="s">
        <v>1353</v>
      </c>
      <c r="IW4" t="s">
        <v>1354</v>
      </c>
      <c r="IX4" t="s">
        <v>1355</v>
      </c>
      <c r="IY4" t="s">
        <v>1356</v>
      </c>
      <c r="IZ4" t="s">
        <v>1357</v>
      </c>
      <c r="JA4" t="s">
        <v>1358</v>
      </c>
      <c r="JB4" t="s">
        <v>1359</v>
      </c>
      <c r="JD4" t="s">
        <v>1360</v>
      </c>
      <c r="JE4" t="s">
        <v>1361</v>
      </c>
      <c r="JF4" t="s">
        <v>1362</v>
      </c>
      <c r="JG4" t="s">
        <v>1363</v>
      </c>
      <c r="JH4" t="s">
        <v>1364</v>
      </c>
      <c r="JI4" t="s">
        <v>1365</v>
      </c>
      <c r="JJ4" t="s">
        <v>1366</v>
      </c>
      <c r="JK4" t="s">
        <v>1367</v>
      </c>
      <c r="JL4" t="s">
        <v>1368</v>
      </c>
      <c r="JM4" t="s">
        <v>1369</v>
      </c>
      <c r="JN4" t="s">
        <v>1370</v>
      </c>
      <c r="JO4" t="s">
        <v>1371</v>
      </c>
      <c r="JP4" t="s">
        <v>1372</v>
      </c>
      <c r="JQ4" t="s">
        <v>1373</v>
      </c>
      <c r="JR4" t="s">
        <v>1374</v>
      </c>
      <c r="JS4" t="s">
        <v>1375</v>
      </c>
      <c r="JT4" t="s">
        <v>1376</v>
      </c>
      <c r="JU4" t="s">
        <v>1377</v>
      </c>
      <c r="JV4" t="s">
        <v>1378</v>
      </c>
      <c r="JW4" t="s">
        <v>1379</v>
      </c>
      <c r="JX4" t="s">
        <v>1380</v>
      </c>
      <c r="JY4" t="s">
        <v>1381</v>
      </c>
      <c r="JZ4" t="s">
        <v>1382</v>
      </c>
      <c r="KA4" t="s">
        <v>1383</v>
      </c>
      <c r="KB4" t="s">
        <v>1384</v>
      </c>
      <c r="KC4" t="s">
        <v>1385</v>
      </c>
      <c r="KD4" t="s">
        <v>1386</v>
      </c>
      <c r="KE4" t="s">
        <v>1387</v>
      </c>
      <c r="KF4" t="s">
        <v>1388</v>
      </c>
      <c r="KG4" t="s">
        <v>1389</v>
      </c>
      <c r="KH4" t="s">
        <v>1390</v>
      </c>
      <c r="KI4" t="s">
        <v>1391</v>
      </c>
      <c r="KJ4" t="s">
        <v>1392</v>
      </c>
      <c r="KK4" t="s">
        <v>1393</v>
      </c>
      <c r="KL4" t="s">
        <v>1394</v>
      </c>
      <c r="KM4" t="s">
        <v>1395</v>
      </c>
      <c r="KN4" t="s">
        <v>1396</v>
      </c>
      <c r="KO4" t="s">
        <v>1397</v>
      </c>
      <c r="KP4" t="s">
        <v>1398</v>
      </c>
      <c r="KQ4" t="s">
        <v>1399</v>
      </c>
      <c r="KR4" t="s">
        <v>1400</v>
      </c>
      <c r="KS4" t="s">
        <v>1401</v>
      </c>
      <c r="KT4" t="s">
        <v>1402</v>
      </c>
      <c r="KU4" t="s">
        <v>1403</v>
      </c>
      <c r="KV4" t="s">
        <v>1404</v>
      </c>
      <c r="KW4" t="s">
        <v>1405</v>
      </c>
      <c r="KX4" t="s">
        <v>1406</v>
      </c>
      <c r="KY4" t="s">
        <v>1407</v>
      </c>
      <c r="KZ4" t="s">
        <v>1408</v>
      </c>
      <c r="LA4" t="s">
        <v>1409</v>
      </c>
      <c r="LB4" t="s">
        <v>1410</v>
      </c>
      <c r="LC4" t="s">
        <v>1411</v>
      </c>
      <c r="LD4" t="s">
        <v>1412</v>
      </c>
      <c r="LE4" t="s">
        <v>1413</v>
      </c>
      <c r="LF4" t="s">
        <v>1414</v>
      </c>
      <c r="LG4" t="s">
        <v>1415</v>
      </c>
      <c r="LH4" t="s">
        <v>1416</v>
      </c>
      <c r="LI4" t="s">
        <v>1417</v>
      </c>
      <c r="LJ4" t="s">
        <v>1418</v>
      </c>
      <c r="LK4" t="s">
        <v>1419</v>
      </c>
      <c r="LL4" t="s">
        <v>1420</v>
      </c>
      <c r="LM4" t="s">
        <v>1421</v>
      </c>
      <c r="LN4" t="s">
        <v>1422</v>
      </c>
      <c r="LP4" t="s">
        <v>1423</v>
      </c>
      <c r="LR4" t="s">
        <v>1424</v>
      </c>
      <c r="LS4" t="s">
        <v>1425</v>
      </c>
      <c r="LT4" t="s">
        <v>1426</v>
      </c>
      <c r="LU4" t="s">
        <v>1427</v>
      </c>
      <c r="LV4" t="s">
        <v>1428</v>
      </c>
      <c r="LW4" t="s">
        <v>1429</v>
      </c>
      <c r="LX4" t="s">
        <v>1430</v>
      </c>
      <c r="LY4" t="s">
        <v>1431</v>
      </c>
      <c r="LZ4" t="s">
        <v>1432</v>
      </c>
      <c r="MA4" t="s">
        <v>1433</v>
      </c>
      <c r="MB4" t="s">
        <v>1434</v>
      </c>
      <c r="MC4" t="s">
        <v>1435</v>
      </c>
      <c r="MD4" t="s">
        <v>1436</v>
      </c>
      <c r="ME4" t="s">
        <v>1437</v>
      </c>
      <c r="MF4" t="s">
        <v>1438</v>
      </c>
      <c r="MG4" t="s">
        <v>1439</v>
      </c>
      <c r="MH4" t="s">
        <v>1440</v>
      </c>
      <c r="MI4" t="s">
        <v>1441</v>
      </c>
      <c r="MJ4" t="s">
        <v>1442</v>
      </c>
      <c r="MK4" t="s">
        <v>1443</v>
      </c>
      <c r="ML4" t="s">
        <v>1444</v>
      </c>
      <c r="MM4" t="s">
        <v>1445</v>
      </c>
      <c r="MN4" t="s">
        <v>1446</v>
      </c>
      <c r="MO4" t="s">
        <v>1447</v>
      </c>
      <c r="MP4" t="s">
        <v>1448</v>
      </c>
      <c r="MQ4" t="s">
        <v>1449</v>
      </c>
      <c r="MR4" t="s">
        <v>1450</v>
      </c>
      <c r="MS4" t="s">
        <v>1451</v>
      </c>
      <c r="MT4" t="s">
        <v>1452</v>
      </c>
      <c r="MU4" t="s">
        <v>1453</v>
      </c>
      <c r="MV4" t="s">
        <v>1454</v>
      </c>
      <c r="MW4" t="s">
        <v>1455</v>
      </c>
      <c r="MX4" t="s">
        <v>1456</v>
      </c>
      <c r="MY4" t="s">
        <v>1457</v>
      </c>
      <c r="MZ4" t="s">
        <v>1458</v>
      </c>
      <c r="NA4" t="s">
        <v>1459</v>
      </c>
      <c r="NB4" t="s">
        <v>1460</v>
      </c>
      <c r="NC4" t="s">
        <v>1461</v>
      </c>
    </row>
    <row r="5" spans="2:391">
      <c r="B5" t="s">
        <v>99</v>
      </c>
      <c r="C5" t="s">
        <v>1462</v>
      </c>
      <c r="D5" t="s">
        <v>1463</v>
      </c>
      <c r="E5" t="s">
        <v>130</v>
      </c>
      <c r="F5" t="s">
        <v>142</v>
      </c>
      <c r="G5" t="s">
        <v>153</v>
      </c>
      <c r="H5" t="s">
        <v>165</v>
      </c>
      <c r="I5" t="s">
        <v>179</v>
      </c>
      <c r="J5" t="s">
        <v>188</v>
      </c>
      <c r="K5" t="s">
        <v>1464</v>
      </c>
      <c r="L5" t="s">
        <v>201</v>
      </c>
      <c r="M5" t="s">
        <v>214</v>
      </c>
      <c r="N5" t="s">
        <v>225</v>
      </c>
      <c r="O5" t="s">
        <v>241</v>
      </c>
      <c r="P5" t="s">
        <v>250</v>
      </c>
      <c r="Q5" t="s">
        <v>261</v>
      </c>
      <c r="R5" t="s">
        <v>277</v>
      </c>
      <c r="S5" t="s">
        <v>293</v>
      </c>
      <c r="T5" t="s">
        <v>306</v>
      </c>
      <c r="U5" t="s">
        <v>320</v>
      </c>
      <c r="V5" t="s">
        <v>339</v>
      </c>
      <c r="W5" t="s">
        <v>1465</v>
      </c>
      <c r="X5" t="s">
        <v>1466</v>
      </c>
      <c r="Y5" t="s">
        <v>356</v>
      </c>
      <c r="Z5" t="s">
        <v>377</v>
      </c>
      <c r="AA5" t="s">
        <v>386</v>
      </c>
      <c r="AB5" t="s">
        <v>402</v>
      </c>
      <c r="AC5" t="s">
        <v>409</v>
      </c>
      <c r="AD5" t="s">
        <v>419</v>
      </c>
      <c r="AE5" t="s">
        <v>433</v>
      </c>
      <c r="AF5" t="s">
        <v>441</v>
      </c>
      <c r="AG5" t="s">
        <v>446</v>
      </c>
      <c r="AH5" t="s">
        <v>1467</v>
      </c>
      <c r="AK5" t="s">
        <v>1468</v>
      </c>
      <c r="AL5" t="s">
        <v>1469</v>
      </c>
      <c r="AM5" t="s">
        <v>1470</v>
      </c>
      <c r="AN5" t="s">
        <v>1471</v>
      </c>
      <c r="AO5" t="s">
        <v>1472</v>
      </c>
      <c r="AP5" t="s">
        <v>1473</v>
      </c>
      <c r="AQ5" t="s">
        <v>1474</v>
      </c>
      <c r="AR5" t="s">
        <v>1475</v>
      </c>
      <c r="AS5" t="s">
        <v>1476</v>
      </c>
      <c r="AT5" t="s">
        <v>1477</v>
      </c>
      <c r="AU5" t="s">
        <v>1478</v>
      </c>
      <c r="AW5" t="s">
        <v>1479</v>
      </c>
      <c r="AX5" t="s">
        <v>1480</v>
      </c>
      <c r="AY5" t="s">
        <v>1481</v>
      </c>
      <c r="AZ5" t="s">
        <v>1482</v>
      </c>
      <c r="BA5" t="s">
        <v>1483</v>
      </c>
      <c r="BB5" t="s">
        <v>1484</v>
      </c>
      <c r="BC5" t="s">
        <v>1485</v>
      </c>
      <c r="BD5" t="s">
        <v>1486</v>
      </c>
      <c r="BE5" t="s">
        <v>1487</v>
      </c>
      <c r="BF5" t="s">
        <v>1488</v>
      </c>
      <c r="BG5" t="s">
        <v>1489</v>
      </c>
      <c r="BH5" t="s">
        <v>1490</v>
      </c>
      <c r="BI5" t="s">
        <v>1491</v>
      </c>
      <c r="BK5" t="s">
        <v>1492</v>
      </c>
      <c r="BL5" t="s">
        <v>1493</v>
      </c>
      <c r="BM5" t="s">
        <v>1494</v>
      </c>
      <c r="BN5" t="s">
        <v>1495</v>
      </c>
      <c r="BO5" t="s">
        <v>1496</v>
      </c>
      <c r="BP5" t="s">
        <v>1497</v>
      </c>
      <c r="BQ5" t="s">
        <v>1498</v>
      </c>
      <c r="BR5" t="s">
        <v>1499</v>
      </c>
      <c r="BT5" t="s">
        <v>1500</v>
      </c>
      <c r="BU5" t="s">
        <v>1501</v>
      </c>
      <c r="BV5" t="s">
        <v>1502</v>
      </c>
      <c r="BW5" t="s">
        <v>1503</v>
      </c>
      <c r="BX5" t="s">
        <v>1504</v>
      </c>
      <c r="BY5" t="s">
        <v>1505</v>
      </c>
      <c r="BZ5" t="s">
        <v>1506</v>
      </c>
      <c r="CA5" t="s">
        <v>1507</v>
      </c>
      <c r="CB5" t="s">
        <v>1508</v>
      </c>
      <c r="CC5" t="s">
        <v>1509</v>
      </c>
      <c r="CD5" t="s">
        <v>1510</v>
      </c>
      <c r="CE5" t="s">
        <v>1511</v>
      </c>
      <c r="CF5" t="s">
        <v>1512</v>
      </c>
      <c r="CG5" t="s">
        <v>1513</v>
      </c>
      <c r="CH5" t="s">
        <v>1514</v>
      </c>
      <c r="CI5" t="s">
        <v>1515</v>
      </c>
      <c r="CJ5" t="s">
        <v>1516</v>
      </c>
      <c r="CK5" t="s">
        <v>1517</v>
      </c>
      <c r="CL5" t="s">
        <v>1518</v>
      </c>
      <c r="CM5" t="s">
        <v>1519</v>
      </c>
      <c r="CN5" t="s">
        <v>1520</v>
      </c>
      <c r="CO5" t="s">
        <v>1521</v>
      </c>
      <c r="CP5" t="s">
        <v>1522</v>
      </c>
      <c r="CQ5" t="s">
        <v>1523</v>
      </c>
      <c r="CR5" t="s">
        <v>1524</v>
      </c>
      <c r="CS5" t="s">
        <v>1525</v>
      </c>
      <c r="CT5" t="s">
        <v>1526</v>
      </c>
      <c r="CU5" t="s">
        <v>1527</v>
      </c>
      <c r="CV5" t="s">
        <v>1528</v>
      </c>
      <c r="CW5" t="s">
        <v>1529</v>
      </c>
      <c r="CX5" t="s">
        <v>1530</v>
      </c>
      <c r="CY5" t="s">
        <v>1531</v>
      </c>
      <c r="CZ5" t="s">
        <v>1532</v>
      </c>
      <c r="DA5" t="s">
        <v>1533</v>
      </c>
      <c r="DB5" t="s">
        <v>1534</v>
      </c>
      <c r="DC5" s="379" t="s">
        <v>1535</v>
      </c>
      <c r="DD5" t="s">
        <v>1536</v>
      </c>
      <c r="DE5" t="s">
        <v>1537</v>
      </c>
      <c r="DF5" t="s">
        <v>1538</v>
      </c>
      <c r="DG5" t="s">
        <v>1539</v>
      </c>
      <c r="DH5" t="s">
        <v>1540</v>
      </c>
      <c r="DI5" t="s">
        <v>1541</v>
      </c>
      <c r="DJ5" t="s">
        <v>1542</v>
      </c>
      <c r="DK5" t="s">
        <v>1543</v>
      </c>
      <c r="DL5" t="s">
        <v>1544</v>
      </c>
      <c r="DM5" t="s">
        <v>1545</v>
      </c>
      <c r="DN5" t="s">
        <v>1546</v>
      </c>
      <c r="DO5" t="s">
        <v>1547</v>
      </c>
      <c r="DP5" t="s">
        <v>1548</v>
      </c>
      <c r="DQ5" t="s">
        <v>1549</v>
      </c>
      <c r="DR5" t="s">
        <v>1550</v>
      </c>
      <c r="DS5" t="s">
        <v>1551</v>
      </c>
      <c r="DT5" t="s">
        <v>1552</v>
      </c>
      <c r="DU5" t="s">
        <v>1553</v>
      </c>
      <c r="DV5" t="s">
        <v>1554</v>
      </c>
      <c r="DW5" t="s">
        <v>1555</v>
      </c>
      <c r="DX5" t="s">
        <v>1556</v>
      </c>
      <c r="DY5" t="s">
        <v>1557</v>
      </c>
      <c r="DZ5" t="s">
        <v>1558</v>
      </c>
      <c r="EA5" t="s">
        <v>1559</v>
      </c>
      <c r="EB5" t="s">
        <v>1560</v>
      </c>
      <c r="EC5" t="s">
        <v>1561</v>
      </c>
      <c r="ED5" t="s">
        <v>1562</v>
      </c>
      <c r="EE5" t="s">
        <v>1563</v>
      </c>
      <c r="EF5" t="s">
        <v>1564</v>
      </c>
      <c r="EG5" t="s">
        <v>1565</v>
      </c>
      <c r="EH5" t="s">
        <v>1566</v>
      </c>
      <c r="EI5" t="s">
        <v>1567</v>
      </c>
      <c r="EJ5" t="s">
        <v>1568</v>
      </c>
      <c r="EK5" t="s">
        <v>1569</v>
      </c>
      <c r="EL5" t="s">
        <v>1570</v>
      </c>
      <c r="EM5" t="s">
        <v>1571</v>
      </c>
      <c r="EN5" t="s">
        <v>1572</v>
      </c>
      <c r="EO5" t="s">
        <v>1573</v>
      </c>
      <c r="EP5" t="s">
        <v>1574</v>
      </c>
      <c r="EQ5" t="s">
        <v>1575</v>
      </c>
      <c r="ER5" t="s">
        <v>1576</v>
      </c>
      <c r="ES5" t="s">
        <v>1577</v>
      </c>
      <c r="ET5" t="s">
        <v>1578</v>
      </c>
      <c r="EU5" t="s">
        <v>1579</v>
      </c>
      <c r="EV5" t="s">
        <v>1580</v>
      </c>
      <c r="EW5" t="s">
        <v>1581</v>
      </c>
      <c r="EX5" t="s">
        <v>1582</v>
      </c>
      <c r="EY5" t="s">
        <v>1583</v>
      </c>
      <c r="EZ5" t="s">
        <v>1584</v>
      </c>
      <c r="FA5" t="s">
        <v>1585</v>
      </c>
      <c r="FB5" t="s">
        <v>1586</v>
      </c>
      <c r="FC5" t="s">
        <v>1587</v>
      </c>
      <c r="FD5" t="s">
        <v>1588</v>
      </c>
      <c r="FG5" t="s">
        <v>1589</v>
      </c>
      <c r="FH5" t="s">
        <v>1590</v>
      </c>
      <c r="FI5" t="s">
        <v>1591</v>
      </c>
      <c r="FJ5" t="s">
        <v>1592</v>
      </c>
      <c r="FK5" t="s">
        <v>1593</v>
      </c>
      <c r="FL5" t="s">
        <v>1594</v>
      </c>
      <c r="FM5" t="s">
        <v>1595</v>
      </c>
      <c r="FN5" t="s">
        <v>1596</v>
      </c>
      <c r="FO5" t="s">
        <v>1597</v>
      </c>
      <c r="FP5" t="s">
        <v>1598</v>
      </c>
      <c r="FQ5" t="s">
        <v>1599</v>
      </c>
      <c r="FR5" t="s">
        <v>1600</v>
      </c>
      <c r="FS5" t="s">
        <v>1601</v>
      </c>
      <c r="FT5" t="s">
        <v>1602</v>
      </c>
      <c r="FU5" t="s">
        <v>1603</v>
      </c>
      <c r="FV5" t="s">
        <v>1604</v>
      </c>
      <c r="FW5" t="s">
        <v>1605</v>
      </c>
      <c r="FX5" t="s">
        <v>1606</v>
      </c>
      <c r="FY5" t="s">
        <v>1607</v>
      </c>
      <c r="FZ5" t="s">
        <v>1608</v>
      </c>
      <c r="GA5" t="s">
        <v>1609</v>
      </c>
      <c r="GB5" t="s">
        <v>1610</v>
      </c>
      <c r="GC5" t="s">
        <v>1611</v>
      </c>
      <c r="GD5" t="s">
        <v>1612</v>
      </c>
      <c r="GE5" t="s">
        <v>1613</v>
      </c>
      <c r="GF5" t="s">
        <v>1614</v>
      </c>
      <c r="GG5" t="s">
        <v>1615</v>
      </c>
      <c r="GH5" t="s">
        <v>1616</v>
      </c>
      <c r="GI5" t="s">
        <v>1617</v>
      </c>
      <c r="GJ5" t="s">
        <v>1618</v>
      </c>
      <c r="GK5" t="s">
        <v>1619</v>
      </c>
      <c r="GL5" t="s">
        <v>1620</v>
      </c>
      <c r="GM5" t="s">
        <v>1621</v>
      </c>
      <c r="GN5" t="s">
        <v>1622</v>
      </c>
      <c r="GO5" t="s">
        <v>1623</v>
      </c>
      <c r="GP5" t="s">
        <v>1624</v>
      </c>
      <c r="GQ5" t="s">
        <v>1625</v>
      </c>
      <c r="GR5" t="s">
        <v>1626</v>
      </c>
      <c r="GS5" t="s">
        <v>1627</v>
      </c>
      <c r="GT5" t="s">
        <v>1628</v>
      </c>
      <c r="GU5" t="s">
        <v>1629</v>
      </c>
      <c r="GV5" t="s">
        <v>1630</v>
      </c>
      <c r="GW5" t="s">
        <v>1631</v>
      </c>
      <c r="GY5" t="s">
        <v>1632</v>
      </c>
      <c r="GZ5" t="s">
        <v>1633</v>
      </c>
      <c r="HA5" t="s">
        <v>1634</v>
      </c>
      <c r="HB5" t="s">
        <v>1635</v>
      </c>
      <c r="HC5" t="s">
        <v>1636</v>
      </c>
      <c r="HE5" t="s">
        <v>1637</v>
      </c>
      <c r="HF5" t="s">
        <v>1638</v>
      </c>
      <c r="HG5" t="s">
        <v>1639</v>
      </c>
      <c r="HH5" t="s">
        <v>1640</v>
      </c>
      <c r="HI5" t="s">
        <v>1641</v>
      </c>
      <c r="HJ5" t="s">
        <v>1642</v>
      </c>
      <c r="HK5" t="s">
        <v>1643</v>
      </c>
      <c r="HL5" t="s">
        <v>1644</v>
      </c>
      <c r="HM5" t="s">
        <v>1645</v>
      </c>
      <c r="HN5" t="s">
        <v>1646</v>
      </c>
      <c r="HO5" t="s">
        <v>1647</v>
      </c>
      <c r="HP5" t="s">
        <v>1648</v>
      </c>
      <c r="HQ5" t="s">
        <v>1649</v>
      </c>
      <c r="HR5" t="s">
        <v>1650</v>
      </c>
      <c r="HS5" t="s">
        <v>1651</v>
      </c>
      <c r="HT5" t="s">
        <v>1652</v>
      </c>
      <c r="HU5" t="s">
        <v>1653</v>
      </c>
      <c r="HV5" t="s">
        <v>1654</v>
      </c>
      <c r="HX5" t="s">
        <v>1655</v>
      </c>
      <c r="HY5" t="s">
        <v>1656</v>
      </c>
      <c r="HZ5" t="s">
        <v>1657</v>
      </c>
      <c r="IA5" t="s">
        <v>1658</v>
      </c>
      <c r="IB5" t="s">
        <v>1659</v>
      </c>
      <c r="IC5" t="s">
        <v>1660</v>
      </c>
      <c r="ID5" t="s">
        <v>1661</v>
      </c>
      <c r="IE5" t="s">
        <v>1662</v>
      </c>
      <c r="IF5" t="s">
        <v>1663</v>
      </c>
      <c r="IG5" t="s">
        <v>1664</v>
      </c>
      <c r="IH5" t="s">
        <v>1665</v>
      </c>
      <c r="II5" t="s">
        <v>1666</v>
      </c>
      <c r="IK5" t="s">
        <v>1667</v>
      </c>
      <c r="IL5" t="s">
        <v>1668</v>
      </c>
      <c r="IM5" t="s">
        <v>1669</v>
      </c>
      <c r="IN5" t="s">
        <v>1670</v>
      </c>
      <c r="IO5" t="s">
        <v>1671</v>
      </c>
      <c r="IP5" t="s">
        <v>1672</v>
      </c>
      <c r="IQ5" t="s">
        <v>1673</v>
      </c>
      <c r="IR5" t="s">
        <v>1674</v>
      </c>
      <c r="IS5" t="s">
        <v>1675</v>
      </c>
      <c r="IT5" t="s">
        <v>1676</v>
      </c>
      <c r="IU5" t="s">
        <v>1677</v>
      </c>
      <c r="IV5" t="s">
        <v>1678</v>
      </c>
      <c r="IW5" t="s">
        <v>1679</v>
      </c>
      <c r="IX5" t="s">
        <v>1680</v>
      </c>
      <c r="IY5" t="s">
        <v>1681</v>
      </c>
      <c r="IZ5" t="s">
        <v>1682</v>
      </c>
      <c r="JA5" t="s">
        <v>1683</v>
      </c>
      <c r="JB5" t="s">
        <v>1684</v>
      </c>
      <c r="JD5" t="s">
        <v>1685</v>
      </c>
      <c r="JE5" t="s">
        <v>1686</v>
      </c>
      <c r="JF5" t="s">
        <v>1687</v>
      </c>
      <c r="JG5" t="s">
        <v>1688</v>
      </c>
      <c r="JH5" t="s">
        <v>1689</v>
      </c>
      <c r="JI5" t="s">
        <v>1690</v>
      </c>
      <c r="JJ5" t="s">
        <v>1691</v>
      </c>
      <c r="JK5" t="s">
        <v>1692</v>
      </c>
      <c r="JL5" t="s">
        <v>1693</v>
      </c>
      <c r="JM5" t="s">
        <v>1694</v>
      </c>
      <c r="JN5" t="s">
        <v>1695</v>
      </c>
      <c r="JO5" t="s">
        <v>1696</v>
      </c>
      <c r="JP5" t="s">
        <v>1697</v>
      </c>
      <c r="JQ5" t="s">
        <v>1698</v>
      </c>
      <c r="JR5" t="s">
        <v>1699</v>
      </c>
      <c r="JS5" t="s">
        <v>1700</v>
      </c>
      <c r="JT5" t="s">
        <v>1701</v>
      </c>
      <c r="JV5" t="s">
        <v>1702</v>
      </c>
      <c r="JW5" t="s">
        <v>1703</v>
      </c>
      <c r="JX5" t="s">
        <v>1704</v>
      </c>
      <c r="JY5" t="s">
        <v>1705</v>
      </c>
      <c r="JZ5" t="s">
        <v>1706</v>
      </c>
      <c r="KA5" t="s">
        <v>1707</v>
      </c>
      <c r="KB5" t="s">
        <v>1708</v>
      </c>
      <c r="KC5" t="s">
        <v>1709</v>
      </c>
      <c r="KD5" t="s">
        <v>1710</v>
      </c>
      <c r="KE5" t="s">
        <v>1711</v>
      </c>
      <c r="KF5" t="s">
        <v>1712</v>
      </c>
      <c r="KG5" t="s">
        <v>1713</v>
      </c>
      <c r="KH5" t="s">
        <v>1714</v>
      </c>
      <c r="KI5" t="s">
        <v>1715</v>
      </c>
      <c r="KJ5" t="s">
        <v>1716</v>
      </c>
      <c r="KK5" t="s">
        <v>1717</v>
      </c>
      <c r="KL5" t="s">
        <v>1718</v>
      </c>
      <c r="KM5" t="s">
        <v>1719</v>
      </c>
      <c r="KN5" t="s">
        <v>1720</v>
      </c>
      <c r="KO5" t="s">
        <v>1721</v>
      </c>
      <c r="KP5" t="s">
        <v>1722</v>
      </c>
      <c r="KQ5" t="s">
        <v>1723</v>
      </c>
      <c r="KR5" t="s">
        <v>1724</v>
      </c>
      <c r="KT5" t="s">
        <v>1725</v>
      </c>
      <c r="KU5" t="s">
        <v>1726</v>
      </c>
      <c r="KV5" t="s">
        <v>1727</v>
      </c>
      <c r="KX5" t="s">
        <v>1728</v>
      </c>
      <c r="KY5" t="s">
        <v>1729</v>
      </c>
      <c r="KZ5" t="s">
        <v>1730</v>
      </c>
      <c r="LA5" t="s">
        <v>1731</v>
      </c>
      <c r="LB5" t="s">
        <v>1732</v>
      </c>
      <c r="LC5" t="s">
        <v>1733</v>
      </c>
      <c r="LD5" t="s">
        <v>1734</v>
      </c>
      <c r="LE5" t="s">
        <v>1735</v>
      </c>
      <c r="LF5" t="s">
        <v>1736</v>
      </c>
      <c r="LG5" t="s">
        <v>1737</v>
      </c>
      <c r="LH5" t="s">
        <v>1738</v>
      </c>
      <c r="LI5" t="s">
        <v>1739</v>
      </c>
      <c r="LJ5" t="s">
        <v>1740</v>
      </c>
      <c r="LK5" t="s">
        <v>1741</v>
      </c>
      <c r="LL5" t="s">
        <v>1742</v>
      </c>
      <c r="LM5" t="s">
        <v>1743</v>
      </c>
      <c r="LN5" t="s">
        <v>1744</v>
      </c>
      <c r="LP5" t="s">
        <v>1745</v>
      </c>
      <c r="LR5" t="s">
        <v>1746</v>
      </c>
      <c r="LS5" t="s">
        <v>1747</v>
      </c>
      <c r="LT5" t="s">
        <v>1748</v>
      </c>
      <c r="LU5" t="s">
        <v>1749</v>
      </c>
      <c r="LV5" t="s">
        <v>1750</v>
      </c>
      <c r="LW5" t="s">
        <v>1751</v>
      </c>
      <c r="LX5" t="s">
        <v>1752</v>
      </c>
      <c r="LY5" t="s">
        <v>1753</v>
      </c>
      <c r="LZ5" t="s">
        <v>1754</v>
      </c>
      <c r="MA5" t="s">
        <v>1755</v>
      </c>
      <c r="MB5" t="s">
        <v>1756</v>
      </c>
      <c r="MC5" t="s">
        <v>1757</v>
      </c>
      <c r="MD5" t="s">
        <v>1758</v>
      </c>
      <c r="ME5" t="s">
        <v>1759</v>
      </c>
      <c r="MF5" t="s">
        <v>1760</v>
      </c>
      <c r="MG5" t="s">
        <v>1761</v>
      </c>
      <c r="MH5" t="s">
        <v>1762</v>
      </c>
      <c r="MI5" t="s">
        <v>1763</v>
      </c>
      <c r="MJ5" t="s">
        <v>1764</v>
      </c>
      <c r="MK5" t="s">
        <v>1765</v>
      </c>
      <c r="MM5" t="s">
        <v>1766</v>
      </c>
      <c r="MN5" t="s">
        <v>1767</v>
      </c>
      <c r="MP5" t="s">
        <v>1768</v>
      </c>
      <c r="MQ5" t="s">
        <v>1769</v>
      </c>
      <c r="MT5" t="s">
        <v>1770</v>
      </c>
      <c r="MU5" t="s">
        <v>1771</v>
      </c>
      <c r="MV5" t="s">
        <v>1772</v>
      </c>
      <c r="MW5" t="s">
        <v>1773</v>
      </c>
      <c r="MX5" t="s">
        <v>1774</v>
      </c>
      <c r="MY5" t="s">
        <v>1775</v>
      </c>
      <c r="MZ5" t="s">
        <v>1776</v>
      </c>
      <c r="NA5" t="s">
        <v>1777</v>
      </c>
      <c r="NB5" t="s">
        <v>1778</v>
      </c>
      <c r="NC5" t="s">
        <v>1779</v>
      </c>
    </row>
    <row r="6" spans="2:391">
      <c r="B6" t="s">
        <v>100</v>
      </c>
      <c r="C6" t="s">
        <v>1780</v>
      </c>
      <c r="D6" t="s">
        <v>1781</v>
      </c>
      <c r="E6" t="s">
        <v>131</v>
      </c>
      <c r="F6" t="s">
        <v>143</v>
      </c>
      <c r="G6" t="s">
        <v>154</v>
      </c>
      <c r="H6" t="s">
        <v>166</v>
      </c>
      <c r="I6" t="s">
        <v>180</v>
      </c>
      <c r="J6" t="s">
        <v>189</v>
      </c>
      <c r="K6" t="s">
        <v>1782</v>
      </c>
      <c r="L6" t="s">
        <v>202</v>
      </c>
      <c r="M6" t="s">
        <v>215</v>
      </c>
      <c r="N6" t="s">
        <v>226</v>
      </c>
      <c r="O6" t="s">
        <v>242</v>
      </c>
      <c r="P6" t="s">
        <v>251</v>
      </c>
      <c r="Q6" t="s">
        <v>262</v>
      </c>
      <c r="R6" t="s">
        <v>278</v>
      </c>
      <c r="S6" t="s">
        <v>294</v>
      </c>
      <c r="T6" t="s">
        <v>307</v>
      </c>
      <c r="U6" t="s">
        <v>321</v>
      </c>
      <c r="V6" t="s">
        <v>340</v>
      </c>
      <c r="W6" t="s">
        <v>1783</v>
      </c>
      <c r="X6" t="s">
        <v>1784</v>
      </c>
      <c r="Y6" t="s">
        <v>357</v>
      </c>
      <c r="Z6" t="s">
        <v>378</v>
      </c>
      <c r="AA6" t="s">
        <v>387</v>
      </c>
      <c r="AB6" t="s">
        <v>403</v>
      </c>
      <c r="AC6" t="s">
        <v>410</v>
      </c>
      <c r="AD6" t="s">
        <v>420</v>
      </c>
      <c r="AE6" t="s">
        <v>434</v>
      </c>
      <c r="AF6" t="s">
        <v>442</v>
      </c>
      <c r="AG6" t="s">
        <v>447</v>
      </c>
      <c r="AH6" t="s">
        <v>1785</v>
      </c>
      <c r="AK6" t="s">
        <v>1786</v>
      </c>
      <c r="AL6" t="s">
        <v>1787</v>
      </c>
      <c r="AM6" t="s">
        <v>1788</v>
      </c>
      <c r="AN6" t="s">
        <v>1789</v>
      </c>
      <c r="AO6" t="s">
        <v>1790</v>
      </c>
      <c r="AP6" t="s">
        <v>1791</v>
      </c>
      <c r="AQ6" t="s">
        <v>1792</v>
      </c>
      <c r="AR6" t="s">
        <v>1793</v>
      </c>
      <c r="AS6" t="s">
        <v>1794</v>
      </c>
      <c r="AT6" t="s">
        <v>1795</v>
      </c>
      <c r="AU6" t="s">
        <v>1796</v>
      </c>
      <c r="AW6" t="s">
        <v>1797</v>
      </c>
      <c r="AX6" t="s">
        <v>1798</v>
      </c>
      <c r="AY6" t="s">
        <v>1799</v>
      </c>
      <c r="AZ6" t="s">
        <v>1800</v>
      </c>
      <c r="BA6" t="s">
        <v>1801</v>
      </c>
      <c r="BB6" t="s">
        <v>1802</v>
      </c>
      <c r="BC6" t="s">
        <v>1803</v>
      </c>
      <c r="BD6" t="s">
        <v>1804</v>
      </c>
      <c r="BE6" t="s">
        <v>1805</v>
      </c>
      <c r="BF6" t="s">
        <v>1806</v>
      </c>
      <c r="BG6" t="s">
        <v>1807</v>
      </c>
      <c r="BH6" t="s">
        <v>1808</v>
      </c>
      <c r="BI6" t="s">
        <v>1809</v>
      </c>
      <c r="BK6" t="s">
        <v>1810</v>
      </c>
      <c r="BL6" t="s">
        <v>1811</v>
      </c>
      <c r="BM6" t="s">
        <v>1812</v>
      </c>
      <c r="BN6" t="s">
        <v>1813</v>
      </c>
      <c r="BO6" t="s">
        <v>1814</v>
      </c>
      <c r="BP6" t="s">
        <v>1815</v>
      </c>
      <c r="BQ6" t="s">
        <v>1816</v>
      </c>
      <c r="BR6" t="s">
        <v>1817</v>
      </c>
      <c r="BT6" t="s">
        <v>1818</v>
      </c>
      <c r="BU6" t="s">
        <v>1819</v>
      </c>
      <c r="BV6" t="s">
        <v>1820</v>
      </c>
      <c r="BW6" t="s">
        <v>1821</v>
      </c>
      <c r="BX6" t="s">
        <v>1822</v>
      </c>
      <c r="BY6" t="s">
        <v>1823</v>
      </c>
      <c r="BZ6" t="s">
        <v>1824</v>
      </c>
      <c r="CA6" t="s">
        <v>1825</v>
      </c>
      <c r="CB6" t="s">
        <v>1826</v>
      </c>
      <c r="CC6" t="s">
        <v>1827</v>
      </c>
      <c r="CE6" t="s">
        <v>1828</v>
      </c>
      <c r="CF6" t="s">
        <v>1829</v>
      </c>
      <c r="CG6" t="s">
        <v>1830</v>
      </c>
      <c r="CH6" t="s">
        <v>1831</v>
      </c>
      <c r="CI6" t="s">
        <v>1832</v>
      </c>
      <c r="CJ6" t="s">
        <v>1833</v>
      </c>
      <c r="CL6" t="s">
        <v>1834</v>
      </c>
      <c r="CM6" t="s">
        <v>1835</v>
      </c>
      <c r="CN6" t="s">
        <v>1836</v>
      </c>
      <c r="CO6" t="s">
        <v>1837</v>
      </c>
      <c r="CP6" t="s">
        <v>1838</v>
      </c>
      <c r="CQ6" t="s">
        <v>1839</v>
      </c>
      <c r="CR6" t="s">
        <v>1840</v>
      </c>
      <c r="CS6" t="s">
        <v>1841</v>
      </c>
      <c r="CT6" t="s">
        <v>1842</v>
      </c>
      <c r="CU6" t="s">
        <v>1843</v>
      </c>
      <c r="CV6" t="s">
        <v>1844</v>
      </c>
      <c r="CW6" t="s">
        <v>1845</v>
      </c>
      <c r="CX6" t="s">
        <v>1846</v>
      </c>
      <c r="CZ6" t="s">
        <v>1847</v>
      </c>
      <c r="DA6" t="s">
        <v>1848</v>
      </c>
      <c r="DB6" t="s">
        <v>1849</v>
      </c>
      <c r="DD6" t="s">
        <v>1850</v>
      </c>
      <c r="DE6" t="s">
        <v>1851</v>
      </c>
      <c r="DF6" t="s">
        <v>1852</v>
      </c>
      <c r="DG6" t="s">
        <v>1853</v>
      </c>
      <c r="DH6" t="s">
        <v>1854</v>
      </c>
      <c r="DI6" t="s">
        <v>1855</v>
      </c>
      <c r="DJ6" t="s">
        <v>1856</v>
      </c>
      <c r="DK6" t="s">
        <v>1857</v>
      </c>
      <c r="DL6" t="s">
        <v>1858</v>
      </c>
      <c r="DM6" t="s">
        <v>1859</v>
      </c>
      <c r="DN6" t="s">
        <v>1860</v>
      </c>
      <c r="DO6" t="s">
        <v>1861</v>
      </c>
      <c r="DP6" t="s">
        <v>1862</v>
      </c>
      <c r="DQ6" t="s">
        <v>1863</v>
      </c>
      <c r="DR6" t="s">
        <v>1864</v>
      </c>
      <c r="DS6" t="s">
        <v>1865</v>
      </c>
      <c r="DT6" t="s">
        <v>1866</v>
      </c>
      <c r="DU6" t="s">
        <v>1867</v>
      </c>
      <c r="DV6" t="s">
        <v>1868</v>
      </c>
      <c r="DW6" t="s">
        <v>1869</v>
      </c>
      <c r="DX6" t="s">
        <v>1870</v>
      </c>
      <c r="DZ6" t="s">
        <v>1871</v>
      </c>
      <c r="EA6" t="s">
        <v>1872</v>
      </c>
      <c r="EB6" t="s">
        <v>1873</v>
      </c>
      <c r="EC6" t="s">
        <v>1874</v>
      </c>
      <c r="ED6" t="s">
        <v>1875</v>
      </c>
      <c r="EE6" t="s">
        <v>1876</v>
      </c>
      <c r="EF6" t="s">
        <v>1877</v>
      </c>
      <c r="EI6" t="s">
        <v>1878</v>
      </c>
      <c r="EJ6" t="s">
        <v>1879</v>
      </c>
      <c r="EK6" t="s">
        <v>1880</v>
      </c>
      <c r="EL6" t="s">
        <v>1881</v>
      </c>
      <c r="EM6" t="s">
        <v>1882</v>
      </c>
      <c r="EN6" t="s">
        <v>1883</v>
      </c>
      <c r="EQ6" t="s">
        <v>1884</v>
      </c>
      <c r="ER6" t="s">
        <v>1885</v>
      </c>
      <c r="ES6" t="s">
        <v>1886</v>
      </c>
      <c r="ET6" t="s">
        <v>1887</v>
      </c>
      <c r="EU6" t="s">
        <v>1888</v>
      </c>
      <c r="EV6" t="s">
        <v>1889</v>
      </c>
      <c r="EW6" t="s">
        <v>1890</v>
      </c>
      <c r="EX6" t="s">
        <v>1891</v>
      </c>
      <c r="EY6" t="s">
        <v>1892</v>
      </c>
      <c r="EZ6" t="s">
        <v>1893</v>
      </c>
      <c r="FA6" t="s">
        <v>1894</v>
      </c>
      <c r="FC6" t="s">
        <v>1895</v>
      </c>
      <c r="FD6" t="s">
        <v>1896</v>
      </c>
      <c r="FG6" t="s">
        <v>1897</v>
      </c>
      <c r="FH6" t="s">
        <v>1898</v>
      </c>
      <c r="FI6" t="s">
        <v>1899</v>
      </c>
      <c r="FJ6" t="s">
        <v>1900</v>
      </c>
      <c r="FK6" t="s">
        <v>1901</v>
      </c>
      <c r="FL6" t="s">
        <v>1902</v>
      </c>
      <c r="FM6" t="s">
        <v>1903</v>
      </c>
      <c r="FN6" t="s">
        <v>1904</v>
      </c>
      <c r="FO6" t="s">
        <v>1905</v>
      </c>
      <c r="FP6" t="s">
        <v>1906</v>
      </c>
      <c r="FQ6" t="s">
        <v>1907</v>
      </c>
      <c r="FR6" t="s">
        <v>1908</v>
      </c>
      <c r="FS6" t="s">
        <v>1909</v>
      </c>
      <c r="FT6" t="s">
        <v>1910</v>
      </c>
      <c r="FW6" t="s">
        <v>1911</v>
      </c>
      <c r="FX6" t="s">
        <v>1912</v>
      </c>
      <c r="FY6" t="s">
        <v>1913</v>
      </c>
      <c r="FZ6" t="s">
        <v>1914</v>
      </c>
      <c r="GA6" t="s">
        <v>1915</v>
      </c>
      <c r="GB6" t="s">
        <v>1916</v>
      </c>
      <c r="GC6" t="s">
        <v>1917</v>
      </c>
      <c r="GD6" t="s">
        <v>1918</v>
      </c>
      <c r="GE6" t="s">
        <v>1919</v>
      </c>
      <c r="GF6" t="s">
        <v>1920</v>
      </c>
      <c r="GG6" t="s">
        <v>1921</v>
      </c>
      <c r="GH6" t="s">
        <v>1922</v>
      </c>
      <c r="GI6" t="s">
        <v>1923</v>
      </c>
      <c r="GJ6" t="s">
        <v>1924</v>
      </c>
      <c r="GK6" t="s">
        <v>1925</v>
      </c>
      <c r="GL6" t="s">
        <v>1926</v>
      </c>
      <c r="GM6" t="s">
        <v>1927</v>
      </c>
      <c r="GN6" t="s">
        <v>89</v>
      </c>
      <c r="GO6" t="s">
        <v>1928</v>
      </c>
      <c r="GP6" t="s">
        <v>1929</v>
      </c>
      <c r="GQ6" t="s">
        <v>1930</v>
      </c>
      <c r="GR6" t="s">
        <v>1931</v>
      </c>
      <c r="GS6" t="s">
        <v>1932</v>
      </c>
      <c r="GT6" t="s">
        <v>1933</v>
      </c>
      <c r="GU6" t="s">
        <v>1934</v>
      </c>
      <c r="GV6" t="s">
        <v>1935</v>
      </c>
      <c r="GW6" t="s">
        <v>1936</v>
      </c>
      <c r="GY6" t="s">
        <v>1937</v>
      </c>
      <c r="GZ6" t="s">
        <v>1938</v>
      </c>
      <c r="HA6" t="s">
        <v>1939</v>
      </c>
      <c r="HB6" t="s">
        <v>1940</v>
      </c>
      <c r="HC6" t="s">
        <v>1941</v>
      </c>
      <c r="HE6" t="s">
        <v>1942</v>
      </c>
      <c r="HF6" t="s">
        <v>1943</v>
      </c>
      <c r="HG6" t="s">
        <v>1944</v>
      </c>
      <c r="HH6" t="s">
        <v>1945</v>
      </c>
      <c r="HI6" t="s">
        <v>1946</v>
      </c>
      <c r="HJ6" t="s">
        <v>1947</v>
      </c>
      <c r="HK6" t="s">
        <v>1948</v>
      </c>
      <c r="HL6" t="s">
        <v>1949</v>
      </c>
      <c r="HN6" t="s">
        <v>1950</v>
      </c>
      <c r="HO6" t="s">
        <v>1951</v>
      </c>
      <c r="HP6" t="s">
        <v>1952</v>
      </c>
      <c r="HQ6" t="s">
        <v>1953</v>
      </c>
      <c r="HR6" t="s">
        <v>1954</v>
      </c>
      <c r="HS6" t="s">
        <v>1955</v>
      </c>
      <c r="HT6" t="s">
        <v>1956</v>
      </c>
      <c r="HU6" t="s">
        <v>1957</v>
      </c>
      <c r="HV6" t="s">
        <v>1958</v>
      </c>
      <c r="HX6" t="s">
        <v>1959</v>
      </c>
      <c r="HY6" t="s">
        <v>1960</v>
      </c>
      <c r="HZ6" t="s">
        <v>1961</v>
      </c>
      <c r="IA6" t="s">
        <v>1962</v>
      </c>
      <c r="IB6" t="s">
        <v>1963</v>
      </c>
      <c r="IC6" t="s">
        <v>1964</v>
      </c>
      <c r="ID6" t="s">
        <v>1965</v>
      </c>
      <c r="IE6" t="s">
        <v>1966</v>
      </c>
      <c r="IG6" t="s">
        <v>1967</v>
      </c>
      <c r="II6" t="s">
        <v>1968</v>
      </c>
      <c r="IK6" t="s">
        <v>1969</v>
      </c>
      <c r="IL6" t="s">
        <v>1970</v>
      </c>
      <c r="IM6" t="s">
        <v>1971</v>
      </c>
      <c r="IN6" t="s">
        <v>1972</v>
      </c>
      <c r="IO6" t="s">
        <v>1973</v>
      </c>
      <c r="IP6" t="s">
        <v>1974</v>
      </c>
      <c r="IT6" t="s">
        <v>1975</v>
      </c>
      <c r="IU6" t="s">
        <v>1976</v>
      </c>
      <c r="IV6" t="s">
        <v>1977</v>
      </c>
      <c r="IW6" t="s">
        <v>1978</v>
      </c>
      <c r="IX6" t="s">
        <v>1979</v>
      </c>
      <c r="IY6" t="s">
        <v>1980</v>
      </c>
      <c r="IZ6" t="s">
        <v>1981</v>
      </c>
      <c r="JD6" t="s">
        <v>1982</v>
      </c>
      <c r="JE6" t="s">
        <v>1983</v>
      </c>
      <c r="JF6" t="s">
        <v>1984</v>
      </c>
      <c r="JG6" t="s">
        <v>1985</v>
      </c>
      <c r="JH6" t="s">
        <v>1986</v>
      </c>
      <c r="JI6" t="s">
        <v>1987</v>
      </c>
      <c r="JJ6" t="s">
        <v>1988</v>
      </c>
      <c r="JK6" t="s">
        <v>1989</v>
      </c>
      <c r="JL6" t="s">
        <v>1990</v>
      </c>
      <c r="JM6" t="s">
        <v>1991</v>
      </c>
      <c r="JN6" t="s">
        <v>1992</v>
      </c>
      <c r="JO6" t="s">
        <v>1993</v>
      </c>
      <c r="JP6" t="s">
        <v>1994</v>
      </c>
      <c r="JQ6" t="s">
        <v>1995</v>
      </c>
      <c r="JR6" t="s">
        <v>1996</v>
      </c>
      <c r="JS6" t="s">
        <v>1997</v>
      </c>
      <c r="JT6" t="s">
        <v>1998</v>
      </c>
      <c r="JV6" t="s">
        <v>1999</v>
      </c>
      <c r="JW6" t="s">
        <v>2000</v>
      </c>
      <c r="JX6" t="s">
        <v>2001</v>
      </c>
      <c r="JY6" t="s">
        <v>2002</v>
      </c>
      <c r="KA6" t="s">
        <v>2003</v>
      </c>
      <c r="KB6" t="s">
        <v>2004</v>
      </c>
      <c r="KC6" t="s">
        <v>2005</v>
      </c>
      <c r="KD6" t="s">
        <v>2006</v>
      </c>
      <c r="KE6" t="s">
        <v>2007</v>
      </c>
      <c r="KF6" t="s">
        <v>2008</v>
      </c>
      <c r="KG6" t="s">
        <v>2009</v>
      </c>
      <c r="KH6" t="s">
        <v>2010</v>
      </c>
      <c r="KI6" t="s">
        <v>2011</v>
      </c>
      <c r="KJ6" t="s">
        <v>2012</v>
      </c>
      <c r="KK6" t="s">
        <v>2013</v>
      </c>
      <c r="KL6" t="s">
        <v>2014</v>
      </c>
      <c r="KM6" t="s">
        <v>2015</v>
      </c>
      <c r="KN6" t="s">
        <v>2016</v>
      </c>
      <c r="KO6" t="s">
        <v>2017</v>
      </c>
      <c r="KP6" t="s">
        <v>2018</v>
      </c>
      <c r="KQ6" t="s">
        <v>2019</v>
      </c>
      <c r="KR6" t="s">
        <v>2020</v>
      </c>
      <c r="KT6" t="s">
        <v>2021</v>
      </c>
      <c r="KU6" t="s">
        <v>2022</v>
      </c>
      <c r="KX6" t="s">
        <v>2023</v>
      </c>
      <c r="KY6" t="s">
        <v>2024</v>
      </c>
      <c r="KZ6" t="s">
        <v>2025</v>
      </c>
      <c r="LA6" t="s">
        <v>2026</v>
      </c>
      <c r="LB6" t="s">
        <v>2027</v>
      </c>
      <c r="LC6" t="s">
        <v>2028</v>
      </c>
      <c r="LD6" t="s">
        <v>2029</v>
      </c>
      <c r="LE6" t="s">
        <v>2030</v>
      </c>
      <c r="LG6" t="s">
        <v>2031</v>
      </c>
      <c r="LH6" t="s">
        <v>2032</v>
      </c>
      <c r="LI6" t="s">
        <v>2033</v>
      </c>
      <c r="LJ6" t="s">
        <v>2034</v>
      </c>
      <c r="LK6" t="s">
        <v>2035</v>
      </c>
      <c r="LL6" t="s">
        <v>2036</v>
      </c>
      <c r="LM6" t="s">
        <v>2037</v>
      </c>
      <c r="LN6" t="s">
        <v>2038</v>
      </c>
      <c r="LP6" t="s">
        <v>2039</v>
      </c>
      <c r="LR6" t="s">
        <v>2040</v>
      </c>
      <c r="LS6" t="s">
        <v>2041</v>
      </c>
      <c r="LU6" t="s">
        <v>2042</v>
      </c>
      <c r="LV6" t="s">
        <v>2043</v>
      </c>
      <c r="LW6" t="s">
        <v>2044</v>
      </c>
      <c r="LX6" t="s">
        <v>2045</v>
      </c>
      <c r="LY6" t="s">
        <v>2046</v>
      </c>
      <c r="LZ6" t="s">
        <v>2047</v>
      </c>
      <c r="MA6" t="s">
        <v>2048</v>
      </c>
      <c r="MB6" t="s">
        <v>2049</v>
      </c>
      <c r="MC6" t="s">
        <v>2050</v>
      </c>
      <c r="MD6" t="s">
        <v>2051</v>
      </c>
      <c r="MG6" t="s">
        <v>2052</v>
      </c>
      <c r="MH6" t="s">
        <v>2053</v>
      </c>
      <c r="MI6" t="s">
        <v>2054</v>
      </c>
      <c r="MJ6" t="s">
        <v>2055</v>
      </c>
      <c r="MK6" t="s">
        <v>2056</v>
      </c>
      <c r="MM6" t="s">
        <v>2057</v>
      </c>
      <c r="MN6" t="s">
        <v>2058</v>
      </c>
      <c r="MP6" t="s">
        <v>2059</v>
      </c>
      <c r="MT6" t="s">
        <v>2060</v>
      </c>
      <c r="MV6" t="s">
        <v>2061</v>
      </c>
      <c r="MW6" t="s">
        <v>2062</v>
      </c>
      <c r="MY6" t="s">
        <v>2063</v>
      </c>
      <c r="MZ6" t="s">
        <v>2064</v>
      </c>
      <c r="NA6" t="s">
        <v>2065</v>
      </c>
      <c r="NB6" t="s">
        <v>2066</v>
      </c>
      <c r="NC6" t="s">
        <v>2067</v>
      </c>
    </row>
    <row r="7" spans="2:391">
      <c r="B7" t="s">
        <v>101</v>
      </c>
      <c r="C7" t="s">
        <v>2068</v>
      </c>
      <c r="D7" t="s">
        <v>2069</v>
      </c>
      <c r="E7" t="s">
        <v>132</v>
      </c>
      <c r="F7" t="s">
        <v>144</v>
      </c>
      <c r="G7" t="s">
        <v>155</v>
      </c>
      <c r="H7" t="s">
        <v>167</v>
      </c>
      <c r="I7" t="s">
        <v>181</v>
      </c>
      <c r="J7" t="s">
        <v>190</v>
      </c>
      <c r="K7" t="s">
        <v>2070</v>
      </c>
      <c r="L7" t="s">
        <v>203</v>
      </c>
      <c r="M7" t="s">
        <v>216</v>
      </c>
      <c r="N7" t="s">
        <v>227</v>
      </c>
      <c r="O7" t="s">
        <v>243</v>
      </c>
      <c r="P7" t="s">
        <v>252</v>
      </c>
      <c r="Q7" t="s">
        <v>263</v>
      </c>
      <c r="R7" t="s">
        <v>279</v>
      </c>
      <c r="S7" t="s">
        <v>295</v>
      </c>
      <c r="T7" t="s">
        <v>308</v>
      </c>
      <c r="U7" t="s">
        <v>322</v>
      </c>
      <c r="V7" t="s">
        <v>341</v>
      </c>
      <c r="W7" t="s">
        <v>2071</v>
      </c>
      <c r="X7" t="s">
        <v>2072</v>
      </c>
      <c r="Y7" t="s">
        <v>358</v>
      </c>
      <c r="Z7" t="s">
        <v>379</v>
      </c>
      <c r="AA7" t="s">
        <v>388</v>
      </c>
      <c r="AB7" t="s">
        <v>404</v>
      </c>
      <c r="AC7" t="s">
        <v>411</v>
      </c>
      <c r="AD7" t="s">
        <v>421</v>
      </c>
      <c r="AE7" t="s">
        <v>435</v>
      </c>
      <c r="AG7" t="s">
        <v>448</v>
      </c>
      <c r="AH7" t="s">
        <v>2073</v>
      </c>
      <c r="AK7" t="s">
        <v>2074</v>
      </c>
      <c r="AL7" t="s">
        <v>2075</v>
      </c>
      <c r="AM7" t="s">
        <v>2076</v>
      </c>
      <c r="AN7" t="s">
        <v>2077</v>
      </c>
      <c r="AO7" t="s">
        <v>2078</v>
      </c>
      <c r="AP7" t="s">
        <v>2079</v>
      </c>
      <c r="AQ7" t="s">
        <v>2080</v>
      </c>
      <c r="AR7" t="s">
        <v>2081</v>
      </c>
      <c r="AS7" t="s">
        <v>2082</v>
      </c>
      <c r="AT7" t="s">
        <v>2083</v>
      </c>
      <c r="AU7" t="s">
        <v>2084</v>
      </c>
      <c r="AW7" t="s">
        <v>2085</v>
      </c>
      <c r="AX7" t="s">
        <v>2086</v>
      </c>
      <c r="AZ7" t="s">
        <v>2087</v>
      </c>
      <c r="BA7" t="s">
        <v>2088</v>
      </c>
      <c r="BB7" t="s">
        <v>2089</v>
      </c>
      <c r="BC7" t="s">
        <v>2090</v>
      </c>
      <c r="BD7" t="s">
        <v>2091</v>
      </c>
      <c r="BE7" t="s">
        <v>2092</v>
      </c>
      <c r="BF7" t="s">
        <v>2093</v>
      </c>
      <c r="BG7" t="s">
        <v>2094</v>
      </c>
      <c r="BH7" t="s">
        <v>2095</v>
      </c>
      <c r="BI7" t="s">
        <v>2096</v>
      </c>
      <c r="BK7" t="s">
        <v>2097</v>
      </c>
      <c r="BL7" t="s">
        <v>2098</v>
      </c>
      <c r="BM7" t="s">
        <v>2099</v>
      </c>
      <c r="BN7" t="s">
        <v>2100</v>
      </c>
      <c r="BO7" t="s">
        <v>2101</v>
      </c>
      <c r="BP7" t="s">
        <v>2102</v>
      </c>
      <c r="BQ7" t="s">
        <v>2103</v>
      </c>
      <c r="BR7" t="s">
        <v>2104</v>
      </c>
      <c r="BT7" t="s">
        <v>2105</v>
      </c>
      <c r="BU7" t="s">
        <v>2106</v>
      </c>
      <c r="BV7" t="s">
        <v>2107</v>
      </c>
      <c r="BW7" t="s">
        <v>2108</v>
      </c>
      <c r="BX7" t="s">
        <v>2109</v>
      </c>
      <c r="BY7" t="s">
        <v>2110</v>
      </c>
      <c r="BZ7" t="s">
        <v>2111</v>
      </c>
      <c r="CA7" t="s">
        <v>2112</v>
      </c>
      <c r="CB7" t="s">
        <v>2113</v>
      </c>
      <c r="CC7" t="s">
        <v>2114</v>
      </c>
      <c r="CE7" t="s">
        <v>2115</v>
      </c>
      <c r="CF7" t="s">
        <v>2116</v>
      </c>
      <c r="CG7" t="s">
        <v>2117</v>
      </c>
      <c r="CH7" t="s">
        <v>2118</v>
      </c>
      <c r="CI7" t="s">
        <v>2119</v>
      </c>
      <c r="CL7" t="s">
        <v>2120</v>
      </c>
      <c r="CM7" t="s">
        <v>2121</v>
      </c>
      <c r="CP7" t="s">
        <v>2122</v>
      </c>
      <c r="CQ7" t="s">
        <v>2123</v>
      </c>
      <c r="CR7" t="s">
        <v>2124</v>
      </c>
      <c r="CS7" t="s">
        <v>2125</v>
      </c>
      <c r="CT7" t="s">
        <v>2126</v>
      </c>
      <c r="CU7" t="s">
        <v>2127</v>
      </c>
      <c r="CV7" t="s">
        <v>2128</v>
      </c>
      <c r="CW7" t="s">
        <v>2129</v>
      </c>
      <c r="CX7" t="s">
        <v>2130</v>
      </c>
      <c r="CZ7" t="s">
        <v>2131</v>
      </c>
      <c r="DA7" t="s">
        <v>2132</v>
      </c>
      <c r="DB7" t="s">
        <v>2133</v>
      </c>
      <c r="DD7" t="s">
        <v>2134</v>
      </c>
      <c r="DE7" t="s">
        <v>2135</v>
      </c>
      <c r="DF7" t="s">
        <v>2136</v>
      </c>
      <c r="DG7" t="s">
        <v>2137</v>
      </c>
      <c r="DH7" t="s">
        <v>2138</v>
      </c>
      <c r="DI7" t="s">
        <v>2139</v>
      </c>
      <c r="DJ7" t="s">
        <v>2140</v>
      </c>
      <c r="DK7" t="s">
        <v>2141</v>
      </c>
      <c r="DL7" t="s">
        <v>2142</v>
      </c>
      <c r="DM7" t="s">
        <v>2143</v>
      </c>
      <c r="DN7" t="s">
        <v>2144</v>
      </c>
      <c r="DO7" t="s">
        <v>2145</v>
      </c>
      <c r="DQ7" t="s">
        <v>2146</v>
      </c>
      <c r="DR7" t="s">
        <v>2147</v>
      </c>
      <c r="DS7" t="s">
        <v>2148</v>
      </c>
      <c r="DT7" t="s">
        <v>2149</v>
      </c>
      <c r="DV7" t="s">
        <v>2150</v>
      </c>
      <c r="DW7" t="s">
        <v>2151</v>
      </c>
      <c r="DX7" t="s">
        <v>2152</v>
      </c>
      <c r="DZ7" t="s">
        <v>2153</v>
      </c>
      <c r="EA7" t="s">
        <v>2154</v>
      </c>
      <c r="EB7" t="s">
        <v>2155</v>
      </c>
      <c r="EC7" t="s">
        <v>2156</v>
      </c>
      <c r="ED7" t="s">
        <v>2157</v>
      </c>
      <c r="EE7" t="s">
        <v>2158</v>
      </c>
      <c r="EF7" t="s">
        <v>2159</v>
      </c>
      <c r="EI7" t="s">
        <v>2160</v>
      </c>
      <c r="EJ7" t="s">
        <v>2161</v>
      </c>
      <c r="EK7" t="s">
        <v>2162</v>
      </c>
      <c r="EL7" t="s">
        <v>2163</v>
      </c>
      <c r="EN7" t="s">
        <v>2164</v>
      </c>
      <c r="EQ7" t="s">
        <v>2165</v>
      </c>
      <c r="ER7" t="s">
        <v>2166</v>
      </c>
      <c r="ES7" t="s">
        <v>2167</v>
      </c>
      <c r="EU7" t="s">
        <v>2168</v>
      </c>
      <c r="EV7" t="s">
        <v>2169</v>
      </c>
      <c r="EW7" t="s">
        <v>2170</v>
      </c>
      <c r="EX7" t="s">
        <v>2171</v>
      </c>
      <c r="EY7" t="s">
        <v>2172</v>
      </c>
      <c r="EZ7" t="s">
        <v>2173</v>
      </c>
      <c r="FA7" t="s">
        <v>2174</v>
      </c>
      <c r="FD7" t="s">
        <v>2175</v>
      </c>
      <c r="FG7" t="s">
        <v>2176</v>
      </c>
      <c r="FH7" t="s">
        <v>2177</v>
      </c>
      <c r="FI7" t="s">
        <v>2178</v>
      </c>
      <c r="FJ7" t="s">
        <v>2179</v>
      </c>
      <c r="FK7" t="s">
        <v>2180</v>
      </c>
      <c r="FL7" t="s">
        <v>2181</v>
      </c>
      <c r="FM7" t="s">
        <v>2182</v>
      </c>
      <c r="FN7" t="s">
        <v>2183</v>
      </c>
      <c r="FO7" t="s">
        <v>2184</v>
      </c>
      <c r="FQ7" t="s">
        <v>2185</v>
      </c>
      <c r="FR7" t="s">
        <v>2186</v>
      </c>
      <c r="FS7" t="s">
        <v>2187</v>
      </c>
      <c r="FT7" t="s">
        <v>2188</v>
      </c>
      <c r="FW7" t="s">
        <v>2189</v>
      </c>
      <c r="FX7" t="s">
        <v>2190</v>
      </c>
      <c r="FY7" t="s">
        <v>2191</v>
      </c>
      <c r="FZ7" t="s">
        <v>2192</v>
      </c>
      <c r="GA7" t="s">
        <v>2193</v>
      </c>
      <c r="GB7" t="s">
        <v>2194</v>
      </c>
      <c r="GC7" t="s">
        <v>2195</v>
      </c>
      <c r="GD7" t="s">
        <v>2196</v>
      </c>
      <c r="GE7" t="s">
        <v>2197</v>
      </c>
      <c r="GF7" t="s">
        <v>2198</v>
      </c>
      <c r="GH7" t="s">
        <v>2199</v>
      </c>
      <c r="GI7" t="s">
        <v>2200</v>
      </c>
      <c r="GJ7" t="s">
        <v>2201</v>
      </c>
      <c r="GK7" t="s">
        <v>2202</v>
      </c>
      <c r="GM7" t="s">
        <v>2203</v>
      </c>
      <c r="GN7" t="s">
        <v>2204</v>
      </c>
      <c r="GO7" t="s">
        <v>2205</v>
      </c>
      <c r="GP7" t="s">
        <v>2206</v>
      </c>
      <c r="GQ7" t="s">
        <v>2207</v>
      </c>
      <c r="GR7" t="s">
        <v>2208</v>
      </c>
      <c r="GS7" t="s">
        <v>2209</v>
      </c>
      <c r="GT7" t="s">
        <v>2210</v>
      </c>
      <c r="GU7" t="s">
        <v>2211</v>
      </c>
      <c r="GV7" t="s">
        <v>2212</v>
      </c>
      <c r="GW7" t="s">
        <v>2213</v>
      </c>
      <c r="GZ7" t="s">
        <v>2214</v>
      </c>
      <c r="HA7" t="s">
        <v>2215</v>
      </c>
      <c r="HB7" t="s">
        <v>2216</v>
      </c>
      <c r="HC7" t="s">
        <v>2217</v>
      </c>
      <c r="HE7" t="s">
        <v>2218</v>
      </c>
      <c r="HF7" t="s">
        <v>2219</v>
      </c>
      <c r="HG7" t="s">
        <v>2220</v>
      </c>
      <c r="HI7" t="s">
        <v>2221</v>
      </c>
      <c r="HJ7" t="s">
        <v>2222</v>
      </c>
      <c r="HK7" t="s">
        <v>2223</v>
      </c>
      <c r="HL7" t="s">
        <v>2224</v>
      </c>
      <c r="HN7" t="s">
        <v>2225</v>
      </c>
      <c r="HO7" t="s">
        <v>2226</v>
      </c>
      <c r="HP7" t="s">
        <v>2227</v>
      </c>
      <c r="HQ7" t="s">
        <v>2228</v>
      </c>
      <c r="HS7" t="s">
        <v>2229</v>
      </c>
      <c r="HT7" t="s">
        <v>2230</v>
      </c>
      <c r="HU7" t="s">
        <v>2231</v>
      </c>
      <c r="HV7" t="s">
        <v>2232</v>
      </c>
      <c r="HX7" t="s">
        <v>2233</v>
      </c>
      <c r="HZ7" t="s">
        <v>2234</v>
      </c>
      <c r="IA7" t="s">
        <v>2235</v>
      </c>
      <c r="IC7" t="s">
        <v>2236</v>
      </c>
      <c r="IE7" t="s">
        <v>2237</v>
      </c>
      <c r="IG7" t="s">
        <v>2238</v>
      </c>
      <c r="II7" t="s">
        <v>2239</v>
      </c>
      <c r="IM7" t="s">
        <v>2240</v>
      </c>
      <c r="IN7" t="s">
        <v>2241</v>
      </c>
      <c r="IO7" t="s">
        <v>2242</v>
      </c>
      <c r="IP7" t="s">
        <v>2243</v>
      </c>
      <c r="IU7" t="s">
        <v>2244</v>
      </c>
      <c r="IV7" t="s">
        <v>2245</v>
      </c>
      <c r="IX7" t="s">
        <v>2246</v>
      </c>
      <c r="IY7" t="s">
        <v>2247</v>
      </c>
      <c r="IZ7" t="s">
        <v>2248</v>
      </c>
      <c r="JD7" t="s">
        <v>2249</v>
      </c>
      <c r="JE7" t="s">
        <v>2250</v>
      </c>
      <c r="JG7" t="s">
        <v>2251</v>
      </c>
      <c r="JH7" t="s">
        <v>2252</v>
      </c>
      <c r="JI7" t="s">
        <v>2253</v>
      </c>
      <c r="JJ7" t="s">
        <v>2254</v>
      </c>
      <c r="JM7" t="s">
        <v>2255</v>
      </c>
      <c r="JN7" t="s">
        <v>2256</v>
      </c>
      <c r="JO7" t="s">
        <v>2257</v>
      </c>
      <c r="JP7" t="s">
        <v>2258</v>
      </c>
      <c r="JQ7" t="s">
        <v>2259</v>
      </c>
      <c r="JR7" t="s">
        <v>2260</v>
      </c>
      <c r="JS7" t="s">
        <v>2261</v>
      </c>
      <c r="JV7" t="s">
        <v>2262</v>
      </c>
      <c r="JW7" t="s">
        <v>2263</v>
      </c>
      <c r="JX7" t="s">
        <v>2264</v>
      </c>
      <c r="JY7" t="s">
        <v>2265</v>
      </c>
      <c r="KA7" t="s">
        <v>2266</v>
      </c>
      <c r="KB7" t="s">
        <v>2267</v>
      </c>
      <c r="KC7" t="s">
        <v>2268</v>
      </c>
      <c r="KD7" t="s">
        <v>2269</v>
      </c>
      <c r="KE7" t="s">
        <v>2270</v>
      </c>
      <c r="KF7" t="s">
        <v>2271</v>
      </c>
      <c r="KG7" t="s">
        <v>2272</v>
      </c>
      <c r="KH7" t="s">
        <v>2273</v>
      </c>
      <c r="KI7" t="s">
        <v>2274</v>
      </c>
      <c r="KJ7" t="s">
        <v>2275</v>
      </c>
      <c r="KL7" t="s">
        <v>2276</v>
      </c>
      <c r="KN7" t="s">
        <v>2277</v>
      </c>
      <c r="KO7" t="s">
        <v>2278</v>
      </c>
      <c r="KP7" t="s">
        <v>2279</v>
      </c>
      <c r="KQ7" t="s">
        <v>2280</v>
      </c>
      <c r="KR7" t="s">
        <v>2281</v>
      </c>
      <c r="KT7" t="s">
        <v>2282</v>
      </c>
      <c r="KX7" t="s">
        <v>2283</v>
      </c>
      <c r="KY7" t="s">
        <v>2284</v>
      </c>
      <c r="KZ7" t="s">
        <v>2285</v>
      </c>
      <c r="LA7" t="s">
        <v>2286</v>
      </c>
      <c r="LB7" t="s">
        <v>2287</v>
      </c>
      <c r="LC7" t="s">
        <v>2288</v>
      </c>
      <c r="LD7" t="s">
        <v>2289</v>
      </c>
      <c r="LE7" t="s">
        <v>2290</v>
      </c>
      <c r="LG7" t="s">
        <v>2291</v>
      </c>
      <c r="LH7" t="s">
        <v>2292</v>
      </c>
      <c r="LI7" t="s">
        <v>2293</v>
      </c>
      <c r="LJ7" t="s">
        <v>2294</v>
      </c>
      <c r="LK7" t="s">
        <v>2295</v>
      </c>
      <c r="LL7" t="s">
        <v>2296</v>
      </c>
      <c r="LM7" t="s">
        <v>2297</v>
      </c>
      <c r="LN7" t="s">
        <v>2298</v>
      </c>
      <c r="LP7" t="s">
        <v>2299</v>
      </c>
      <c r="LS7" t="s">
        <v>2300</v>
      </c>
      <c r="LU7" t="s">
        <v>2301</v>
      </c>
      <c r="LV7" t="s">
        <v>2302</v>
      </c>
      <c r="LW7" t="s">
        <v>2303</v>
      </c>
      <c r="LX7" t="s">
        <v>2304</v>
      </c>
      <c r="LY7" t="s">
        <v>2305</v>
      </c>
      <c r="LZ7" t="s">
        <v>2306</v>
      </c>
      <c r="MA7" t="s">
        <v>2307</v>
      </c>
      <c r="MB7" t="s">
        <v>2308</v>
      </c>
      <c r="MC7" t="s">
        <v>2309</v>
      </c>
      <c r="MD7" t="s">
        <v>2310</v>
      </c>
      <c r="MH7" t="s">
        <v>2311</v>
      </c>
      <c r="MI7" t="s">
        <v>2312</v>
      </c>
      <c r="MJ7" t="s">
        <v>2313</v>
      </c>
      <c r="MK7" t="s">
        <v>2314</v>
      </c>
      <c r="MP7" t="s">
        <v>2315</v>
      </c>
      <c r="MT7" t="s">
        <v>2316</v>
      </c>
      <c r="MV7" t="s">
        <v>2317</v>
      </c>
      <c r="MW7" t="s">
        <v>2318</v>
      </c>
      <c r="MY7" t="s">
        <v>2319</v>
      </c>
      <c r="MZ7" t="s">
        <v>2320</v>
      </c>
      <c r="NA7" t="s">
        <v>2321</v>
      </c>
      <c r="NB7" t="s">
        <v>2322</v>
      </c>
      <c r="NC7" t="s">
        <v>2323</v>
      </c>
    </row>
    <row r="8" spans="2:391">
      <c r="B8" t="s">
        <v>102</v>
      </c>
      <c r="C8" t="s">
        <v>2324</v>
      </c>
      <c r="D8" t="s">
        <v>2325</v>
      </c>
      <c r="E8" t="s">
        <v>133</v>
      </c>
      <c r="F8" t="s">
        <v>145</v>
      </c>
      <c r="G8" t="s">
        <v>156</v>
      </c>
      <c r="H8" t="s">
        <v>168</v>
      </c>
      <c r="I8" t="s">
        <v>182</v>
      </c>
      <c r="J8" t="s">
        <v>191</v>
      </c>
      <c r="K8" t="s">
        <v>2326</v>
      </c>
      <c r="L8" t="s">
        <v>204</v>
      </c>
      <c r="M8" t="s">
        <v>217</v>
      </c>
      <c r="N8" t="s">
        <v>228</v>
      </c>
      <c r="O8" t="s">
        <v>244</v>
      </c>
      <c r="P8" t="s">
        <v>253</v>
      </c>
      <c r="Q8" t="s">
        <v>264</v>
      </c>
      <c r="R8" t="s">
        <v>280</v>
      </c>
      <c r="S8" t="s">
        <v>296</v>
      </c>
      <c r="T8" t="s">
        <v>309</v>
      </c>
      <c r="U8" t="s">
        <v>323</v>
      </c>
      <c r="V8" t="s">
        <v>342</v>
      </c>
      <c r="W8" t="s">
        <v>2327</v>
      </c>
      <c r="X8" t="s">
        <v>2328</v>
      </c>
      <c r="Y8" t="s">
        <v>359</v>
      </c>
      <c r="Z8" t="s">
        <v>380</v>
      </c>
      <c r="AA8" t="s">
        <v>389</v>
      </c>
      <c r="AB8" t="s">
        <v>405</v>
      </c>
      <c r="AC8" t="s">
        <v>412</v>
      </c>
      <c r="AD8" t="s">
        <v>422</v>
      </c>
      <c r="AE8" t="s">
        <v>436</v>
      </c>
      <c r="AG8" t="s">
        <v>449</v>
      </c>
      <c r="AH8" t="s">
        <v>2329</v>
      </c>
      <c r="AK8" t="s">
        <v>2330</v>
      </c>
      <c r="AL8" t="s">
        <v>2331</v>
      </c>
      <c r="AM8" t="s">
        <v>2332</v>
      </c>
      <c r="AN8" t="s">
        <v>2333</v>
      </c>
      <c r="AO8" t="s">
        <v>2334</v>
      </c>
      <c r="AP8" t="s">
        <v>2335</v>
      </c>
      <c r="AQ8" t="s">
        <v>2336</v>
      </c>
      <c r="AR8" t="s">
        <v>2337</v>
      </c>
      <c r="AS8" t="s">
        <v>2338</v>
      </c>
      <c r="AT8" t="s">
        <v>2339</v>
      </c>
      <c r="AU8" t="s">
        <v>2340</v>
      </c>
      <c r="AW8" t="s">
        <v>2341</v>
      </c>
      <c r="AX8" t="s">
        <v>2342</v>
      </c>
      <c r="AZ8" t="s">
        <v>2343</v>
      </c>
      <c r="BC8" t="s">
        <v>2344</v>
      </c>
      <c r="BD8" t="s">
        <v>2345</v>
      </c>
      <c r="BE8" t="s">
        <v>2346</v>
      </c>
      <c r="BF8" t="s">
        <v>2347</v>
      </c>
      <c r="BG8" t="s">
        <v>2348</v>
      </c>
      <c r="BH8" t="s">
        <v>2349</v>
      </c>
      <c r="BI8" t="s">
        <v>2350</v>
      </c>
      <c r="BK8" t="s">
        <v>2351</v>
      </c>
      <c r="BL8" t="s">
        <v>2352</v>
      </c>
      <c r="BM8" t="s">
        <v>2353</v>
      </c>
      <c r="BN8" t="s">
        <v>2354</v>
      </c>
      <c r="BO8" t="s">
        <v>2355</v>
      </c>
      <c r="BP8" t="s">
        <v>2356</v>
      </c>
      <c r="BR8" t="s">
        <v>2357</v>
      </c>
      <c r="BT8" t="s">
        <v>2358</v>
      </c>
      <c r="BU8" t="s">
        <v>2359</v>
      </c>
      <c r="BV8" t="s">
        <v>2360</v>
      </c>
      <c r="BW8" t="s">
        <v>2361</v>
      </c>
      <c r="BZ8" t="s">
        <v>2362</v>
      </c>
      <c r="CB8" t="s">
        <v>2363</v>
      </c>
      <c r="CC8" t="s">
        <v>2364</v>
      </c>
      <c r="CE8" t="s">
        <v>2365</v>
      </c>
      <c r="CF8" t="s">
        <v>2366</v>
      </c>
      <c r="CH8" t="s">
        <v>2367</v>
      </c>
      <c r="CI8" t="s">
        <v>2368</v>
      </c>
      <c r="CL8" t="s">
        <v>2369</v>
      </c>
      <c r="CP8" t="s">
        <v>2370</v>
      </c>
      <c r="CQ8" t="s">
        <v>2371</v>
      </c>
      <c r="CR8" t="s">
        <v>2372</v>
      </c>
      <c r="CS8" t="s">
        <v>2373</v>
      </c>
      <c r="CT8" t="s">
        <v>2374</v>
      </c>
      <c r="CU8" t="s">
        <v>2375</v>
      </c>
      <c r="CV8" t="s">
        <v>2376</v>
      </c>
      <c r="CW8" t="s">
        <v>2377</v>
      </c>
      <c r="CX8" t="s">
        <v>2378</v>
      </c>
      <c r="CZ8" t="s">
        <v>2379</v>
      </c>
      <c r="DB8" t="s">
        <v>2380</v>
      </c>
      <c r="DD8" t="s">
        <v>2381</v>
      </c>
      <c r="DE8" t="s">
        <v>2382</v>
      </c>
      <c r="DF8" t="s">
        <v>2383</v>
      </c>
      <c r="DH8" t="s">
        <v>2384</v>
      </c>
      <c r="DI8" t="s">
        <v>2385</v>
      </c>
      <c r="DK8" t="s">
        <v>2386</v>
      </c>
      <c r="DL8" t="s">
        <v>2387</v>
      </c>
      <c r="DQ8" t="s">
        <v>2388</v>
      </c>
      <c r="DR8" t="s">
        <v>2389</v>
      </c>
      <c r="DS8" t="s">
        <v>2390</v>
      </c>
      <c r="DT8" t="s">
        <v>2391</v>
      </c>
      <c r="DW8" t="s">
        <v>2392</v>
      </c>
      <c r="DZ8" t="s">
        <v>2393</v>
      </c>
      <c r="EA8" t="s">
        <v>2394</v>
      </c>
      <c r="EB8" t="s">
        <v>2395</v>
      </c>
      <c r="EC8" t="s">
        <v>2396</v>
      </c>
      <c r="ED8" t="s">
        <v>2397</v>
      </c>
      <c r="EE8" t="s">
        <v>2398</v>
      </c>
      <c r="EI8" t="s">
        <v>2399</v>
      </c>
      <c r="EJ8" t="s">
        <v>2400</v>
      </c>
      <c r="EK8" t="s">
        <v>2401</v>
      </c>
      <c r="EL8" t="s">
        <v>2402</v>
      </c>
      <c r="EN8" t="s">
        <v>2403</v>
      </c>
      <c r="EQ8" t="s">
        <v>2404</v>
      </c>
      <c r="ER8" t="s">
        <v>2405</v>
      </c>
      <c r="EU8" t="s">
        <v>2406</v>
      </c>
      <c r="EV8" t="s">
        <v>2407</v>
      </c>
      <c r="EW8" t="s">
        <v>2408</v>
      </c>
      <c r="EX8" t="s">
        <v>2409</v>
      </c>
      <c r="EY8" t="s">
        <v>2410</v>
      </c>
      <c r="EZ8" t="s">
        <v>2411</v>
      </c>
      <c r="FA8" t="s">
        <v>2412</v>
      </c>
      <c r="FD8" t="s">
        <v>2413</v>
      </c>
      <c r="FG8" t="s">
        <v>2414</v>
      </c>
      <c r="FH8" t="s">
        <v>2415</v>
      </c>
      <c r="FI8" t="s">
        <v>2416</v>
      </c>
      <c r="FJ8" t="s">
        <v>2417</v>
      </c>
      <c r="FK8" t="s">
        <v>2418</v>
      </c>
      <c r="FL8" t="s">
        <v>2419</v>
      </c>
      <c r="FM8" t="s">
        <v>2420</v>
      </c>
      <c r="FN8" t="s">
        <v>2421</v>
      </c>
      <c r="FQ8" t="s">
        <v>2422</v>
      </c>
      <c r="FR8" t="s">
        <v>2423</v>
      </c>
      <c r="FS8" t="s">
        <v>2424</v>
      </c>
      <c r="FW8" t="s">
        <v>2425</v>
      </c>
      <c r="FX8" t="s">
        <v>2426</v>
      </c>
      <c r="FY8" t="s">
        <v>2427</v>
      </c>
      <c r="FZ8" t="s">
        <v>2428</v>
      </c>
      <c r="GA8" t="s">
        <v>2429</v>
      </c>
      <c r="GB8" t="s">
        <v>2430</v>
      </c>
      <c r="GC8" t="s">
        <v>2431</v>
      </c>
      <c r="GD8" t="s">
        <v>2432</v>
      </c>
      <c r="GE8" t="s">
        <v>2433</v>
      </c>
      <c r="GF8" t="s">
        <v>2434</v>
      </c>
      <c r="GH8" t="s">
        <v>2435</v>
      </c>
      <c r="GI8" t="s">
        <v>2436</v>
      </c>
      <c r="GN8" t="s">
        <v>2437</v>
      </c>
      <c r="GO8" t="s">
        <v>2438</v>
      </c>
      <c r="GP8" t="s">
        <v>2439</v>
      </c>
      <c r="GQ8" t="s">
        <v>2440</v>
      </c>
      <c r="GR8" t="s">
        <v>2441</v>
      </c>
      <c r="GS8" t="s">
        <v>2442</v>
      </c>
      <c r="GU8" t="s">
        <v>2443</v>
      </c>
      <c r="GV8" t="s">
        <v>2444</v>
      </c>
      <c r="GW8" t="s">
        <v>2445</v>
      </c>
      <c r="GZ8" t="s">
        <v>2446</v>
      </c>
      <c r="HA8" t="s">
        <v>2447</v>
      </c>
      <c r="HB8" t="s">
        <v>2448</v>
      </c>
      <c r="HE8" t="s">
        <v>2449</v>
      </c>
      <c r="HF8" t="s">
        <v>2450</v>
      </c>
      <c r="HG8" t="s">
        <v>2451</v>
      </c>
      <c r="HI8" t="s">
        <v>2452</v>
      </c>
      <c r="HJ8" t="s">
        <v>2453</v>
      </c>
      <c r="HK8" t="s">
        <v>2454</v>
      </c>
      <c r="HL8" t="s">
        <v>2455</v>
      </c>
      <c r="HO8" t="s">
        <v>2456</v>
      </c>
      <c r="HP8" t="s">
        <v>2457</v>
      </c>
      <c r="HQ8" t="s">
        <v>2458</v>
      </c>
      <c r="HS8" t="s">
        <v>2459</v>
      </c>
      <c r="HT8" t="s">
        <v>2460</v>
      </c>
      <c r="HU8" t="s">
        <v>2461</v>
      </c>
      <c r="HV8" t="s">
        <v>2462</v>
      </c>
      <c r="HX8" t="s">
        <v>2463</v>
      </c>
      <c r="HZ8" t="s">
        <v>2464</v>
      </c>
      <c r="IA8" t="s">
        <v>2465</v>
      </c>
      <c r="IC8" t="s">
        <v>2466</v>
      </c>
      <c r="IE8" t="s">
        <v>2467</v>
      </c>
      <c r="II8" t="s">
        <v>2468</v>
      </c>
      <c r="IM8" t="s">
        <v>2469</v>
      </c>
      <c r="IN8" t="s">
        <v>2470</v>
      </c>
      <c r="IO8" t="s">
        <v>2471</v>
      </c>
      <c r="IP8" t="s">
        <v>2472</v>
      </c>
      <c r="IU8" t="s">
        <v>2473</v>
      </c>
      <c r="IV8" t="s">
        <v>2474</v>
      </c>
      <c r="IX8" t="s">
        <v>2475</v>
      </c>
      <c r="IZ8" t="s">
        <v>2476</v>
      </c>
      <c r="JD8" t="s">
        <v>2477</v>
      </c>
      <c r="JG8" t="s">
        <v>2478</v>
      </c>
      <c r="JI8" t="s">
        <v>2479</v>
      </c>
      <c r="JJ8" t="s">
        <v>2480</v>
      </c>
      <c r="JM8" t="s">
        <v>2481</v>
      </c>
      <c r="JN8" t="s">
        <v>2482</v>
      </c>
      <c r="JP8" t="s">
        <v>2483</v>
      </c>
      <c r="JR8" t="s">
        <v>2484</v>
      </c>
      <c r="JS8" t="s">
        <v>2485</v>
      </c>
      <c r="JV8" t="s">
        <v>2486</v>
      </c>
      <c r="JW8" t="s">
        <v>2487</v>
      </c>
      <c r="JX8" t="s">
        <v>2488</v>
      </c>
      <c r="JY8" t="s">
        <v>2489</v>
      </c>
      <c r="KA8" t="s">
        <v>2490</v>
      </c>
      <c r="KC8" t="s">
        <v>2491</v>
      </c>
      <c r="KD8" t="s">
        <v>2492</v>
      </c>
      <c r="KE8" t="s">
        <v>2493</v>
      </c>
      <c r="KF8" t="s">
        <v>2494</v>
      </c>
      <c r="KG8" t="s">
        <v>2495</v>
      </c>
      <c r="KH8" t="s">
        <v>2496</v>
      </c>
      <c r="KI8" t="s">
        <v>2497</v>
      </c>
      <c r="KJ8" t="s">
        <v>2498</v>
      </c>
      <c r="KL8" t="s">
        <v>2499</v>
      </c>
      <c r="KN8" t="s">
        <v>2500</v>
      </c>
      <c r="KO8" t="s">
        <v>2501</v>
      </c>
      <c r="KP8" t="s">
        <v>2502</v>
      </c>
      <c r="KQ8" t="s">
        <v>2503</v>
      </c>
      <c r="KR8" t="s">
        <v>2504</v>
      </c>
      <c r="KT8" t="s">
        <v>2505</v>
      </c>
      <c r="KX8" t="s">
        <v>2506</v>
      </c>
      <c r="KY8" t="s">
        <v>2507</v>
      </c>
      <c r="KZ8" t="s">
        <v>2508</v>
      </c>
      <c r="LA8" t="s">
        <v>2509</v>
      </c>
      <c r="LB8" t="s">
        <v>2510</v>
      </c>
      <c r="LC8" t="s">
        <v>2511</v>
      </c>
      <c r="LD8" t="s">
        <v>2512</v>
      </c>
      <c r="LE8" t="s">
        <v>2513</v>
      </c>
      <c r="LG8" t="s">
        <v>2514</v>
      </c>
      <c r="LH8" t="s">
        <v>2515</v>
      </c>
      <c r="LI8" t="s">
        <v>2516</v>
      </c>
      <c r="LJ8" t="s">
        <v>2517</v>
      </c>
      <c r="LK8" t="s">
        <v>2518</v>
      </c>
      <c r="LL8" t="s">
        <v>2519</v>
      </c>
      <c r="LM8" t="s">
        <v>2520</v>
      </c>
      <c r="LN8" t="s">
        <v>2521</v>
      </c>
      <c r="LP8" t="s">
        <v>2522</v>
      </c>
      <c r="LS8" t="s">
        <v>2523</v>
      </c>
      <c r="LV8" t="s">
        <v>2524</v>
      </c>
      <c r="LW8" t="s">
        <v>2525</v>
      </c>
      <c r="LX8" t="s">
        <v>2526</v>
      </c>
      <c r="LY8" t="s">
        <v>2527</v>
      </c>
      <c r="LZ8" t="s">
        <v>2528</v>
      </c>
      <c r="MA8" t="s">
        <v>2529</v>
      </c>
      <c r="MB8" t="s">
        <v>2530</v>
      </c>
      <c r="MC8" t="s">
        <v>2531</v>
      </c>
      <c r="MJ8" s="3" t="s">
        <v>2532</v>
      </c>
      <c r="MP8" t="s">
        <v>2533</v>
      </c>
      <c r="MT8" t="s">
        <v>2534</v>
      </c>
      <c r="MV8" t="s">
        <v>2535</v>
      </c>
      <c r="MW8" t="s">
        <v>2536</v>
      </c>
      <c r="MY8" t="s">
        <v>2537</v>
      </c>
      <c r="MZ8" t="s">
        <v>2538</v>
      </c>
      <c r="NA8" t="s">
        <v>2539</v>
      </c>
      <c r="NB8" t="s">
        <v>2540</v>
      </c>
      <c r="NC8" t="s">
        <v>2541</v>
      </c>
    </row>
    <row r="9" spans="2:391">
      <c r="B9" t="s">
        <v>103</v>
      </c>
      <c r="C9" t="s">
        <v>2542</v>
      </c>
      <c r="D9" t="s">
        <v>2543</v>
      </c>
      <c r="E9" t="s">
        <v>134</v>
      </c>
      <c r="F9" t="s">
        <v>146</v>
      </c>
      <c r="G9" t="s">
        <v>157</v>
      </c>
      <c r="H9" t="s">
        <v>169</v>
      </c>
      <c r="I9" t="s">
        <v>183</v>
      </c>
      <c r="J9" t="s">
        <v>192</v>
      </c>
      <c r="K9" t="s">
        <v>2544</v>
      </c>
      <c r="L9" t="s">
        <v>205</v>
      </c>
      <c r="M9" t="s">
        <v>218</v>
      </c>
      <c r="N9" t="s">
        <v>229</v>
      </c>
      <c r="O9" t="s">
        <v>245</v>
      </c>
      <c r="P9" t="s">
        <v>254</v>
      </c>
      <c r="Q9" t="s">
        <v>265</v>
      </c>
      <c r="R9" t="s">
        <v>281</v>
      </c>
      <c r="S9" t="s">
        <v>297</v>
      </c>
      <c r="T9" t="s">
        <v>310</v>
      </c>
      <c r="U9" t="s">
        <v>324</v>
      </c>
      <c r="V9" t="s">
        <v>343</v>
      </c>
      <c r="W9" t="s">
        <v>2545</v>
      </c>
      <c r="X9" t="s">
        <v>2546</v>
      </c>
      <c r="Y9" t="s">
        <v>360</v>
      </c>
      <c r="Z9" t="s">
        <v>381</v>
      </c>
      <c r="AA9" t="s">
        <v>390</v>
      </c>
      <c r="AC9" t="s">
        <v>413</v>
      </c>
      <c r="AD9" t="s">
        <v>423</v>
      </c>
      <c r="AE9" t="s">
        <v>437</v>
      </c>
      <c r="AG9" t="s">
        <v>450</v>
      </c>
      <c r="AH9" t="s">
        <v>2547</v>
      </c>
      <c r="AK9" t="s">
        <v>2548</v>
      </c>
      <c r="AL9" t="s">
        <v>2549</v>
      </c>
      <c r="AN9" t="s">
        <v>2550</v>
      </c>
      <c r="AO9" t="s">
        <v>2551</v>
      </c>
      <c r="AP9" t="s">
        <v>2552</v>
      </c>
      <c r="AQ9" t="s">
        <v>2553</v>
      </c>
      <c r="AR9" t="s">
        <v>2554</v>
      </c>
      <c r="AS9" t="s">
        <v>2555</v>
      </c>
      <c r="AT9" t="s">
        <v>2556</v>
      </c>
      <c r="AU9" t="s">
        <v>2557</v>
      </c>
      <c r="AW9" t="s">
        <v>2558</v>
      </c>
      <c r="AX9" t="s">
        <v>2559</v>
      </c>
      <c r="AZ9" t="s">
        <v>2560</v>
      </c>
      <c r="BC9" t="s">
        <v>2561</v>
      </c>
      <c r="BD9" t="s">
        <v>2562</v>
      </c>
      <c r="BE9" t="s">
        <v>2563</v>
      </c>
      <c r="BF9" t="s">
        <v>2564</v>
      </c>
      <c r="BG9" t="s">
        <v>2565</v>
      </c>
      <c r="BH9" t="s">
        <v>2566</v>
      </c>
      <c r="BI9" t="s">
        <v>2567</v>
      </c>
      <c r="BK9" t="s">
        <v>2568</v>
      </c>
      <c r="BL9" t="s">
        <v>2569</v>
      </c>
      <c r="BM9" t="s">
        <v>2570</v>
      </c>
      <c r="BN9" t="s">
        <v>2571</v>
      </c>
      <c r="BP9" t="s">
        <v>2572</v>
      </c>
      <c r="BR9" t="s">
        <v>2573</v>
      </c>
      <c r="BT9" t="s">
        <v>2574</v>
      </c>
      <c r="BU9" t="s">
        <v>2575</v>
      </c>
      <c r="CH9" t="s">
        <v>2576</v>
      </c>
      <c r="CI9" t="s">
        <v>2577</v>
      </c>
      <c r="CP9" t="s">
        <v>2578</v>
      </c>
      <c r="CQ9" t="s">
        <v>2579</v>
      </c>
      <c r="CR9" t="s">
        <v>2580</v>
      </c>
      <c r="CS9" t="s">
        <v>2581</v>
      </c>
      <c r="CT9" t="s">
        <v>2582</v>
      </c>
      <c r="CU9" t="s">
        <v>2583</v>
      </c>
      <c r="CV9" t="s">
        <v>2584</v>
      </c>
      <c r="CW9" t="s">
        <v>2585</v>
      </c>
      <c r="CX9" t="s">
        <v>2586</v>
      </c>
      <c r="CZ9" t="s">
        <v>2587</v>
      </c>
      <c r="DB9" t="s">
        <v>2588</v>
      </c>
      <c r="DD9" t="s">
        <v>2589</v>
      </c>
      <c r="DF9" t="s">
        <v>2590</v>
      </c>
      <c r="DH9" t="s">
        <v>2591</v>
      </c>
      <c r="DL9" t="s">
        <v>2592</v>
      </c>
      <c r="DQ9" t="s">
        <v>2593</v>
      </c>
      <c r="DR9" t="s">
        <v>2594</v>
      </c>
      <c r="DS9" t="s">
        <v>2595</v>
      </c>
      <c r="DW9" t="s">
        <v>2596</v>
      </c>
      <c r="DZ9" t="s">
        <v>2597</v>
      </c>
      <c r="EA9" t="s">
        <v>2598</v>
      </c>
      <c r="EB9" t="s">
        <v>2599</v>
      </c>
      <c r="EI9" t="s">
        <v>2600</v>
      </c>
      <c r="EK9" t="s">
        <v>2601</v>
      </c>
      <c r="EL9" t="s">
        <v>2602</v>
      </c>
      <c r="ER9" t="s">
        <v>2603</v>
      </c>
      <c r="EU9" t="s">
        <v>2604</v>
      </c>
      <c r="EV9" t="s">
        <v>2605</v>
      </c>
      <c r="EW9" t="s">
        <v>2606</v>
      </c>
      <c r="EX9" t="s">
        <v>2607</v>
      </c>
      <c r="EZ9" t="s">
        <v>2608</v>
      </c>
      <c r="FA9" t="s">
        <v>2609</v>
      </c>
      <c r="FD9" t="s">
        <v>2610</v>
      </c>
      <c r="FG9" t="s">
        <v>2611</v>
      </c>
      <c r="FH9" t="s">
        <v>2612</v>
      </c>
      <c r="FI9" t="s">
        <v>2613</v>
      </c>
      <c r="FJ9" t="s">
        <v>2614</v>
      </c>
      <c r="FK9" t="s">
        <v>2615</v>
      </c>
      <c r="FL9" t="s">
        <v>2616</v>
      </c>
      <c r="FM9" t="s">
        <v>2617</v>
      </c>
      <c r="FN9" t="s">
        <v>2618</v>
      </c>
      <c r="FQ9" t="s">
        <v>2619</v>
      </c>
      <c r="FR9" t="s">
        <v>2620</v>
      </c>
      <c r="FS9" t="s">
        <v>2621</v>
      </c>
      <c r="FW9" t="s">
        <v>2622</v>
      </c>
      <c r="FX9" t="s">
        <v>2623</v>
      </c>
      <c r="FY9" t="s">
        <v>2624</v>
      </c>
      <c r="GA9" t="s">
        <v>2625</v>
      </c>
      <c r="GB9" t="s">
        <v>2626</v>
      </c>
      <c r="GC9" t="s">
        <v>2627</v>
      </c>
      <c r="GD9" t="s">
        <v>2628</v>
      </c>
      <c r="GE9" t="s">
        <v>2629</v>
      </c>
      <c r="GF9" t="s">
        <v>2630</v>
      </c>
      <c r="GH9" t="s">
        <v>2631</v>
      </c>
      <c r="GI9" t="s">
        <v>2632</v>
      </c>
      <c r="GN9" t="s">
        <v>2633</v>
      </c>
      <c r="GO9" t="s">
        <v>2634</v>
      </c>
      <c r="GP9" t="s">
        <v>2635</v>
      </c>
      <c r="GQ9" t="s">
        <v>2636</v>
      </c>
      <c r="GR9" t="s">
        <v>2637</v>
      </c>
      <c r="GS9" t="s">
        <v>2638</v>
      </c>
      <c r="GU9" t="s">
        <v>2639</v>
      </c>
      <c r="GV9" t="s">
        <v>2640</v>
      </c>
      <c r="GW9" t="s">
        <v>2641</v>
      </c>
      <c r="HA9" t="s">
        <v>2642</v>
      </c>
      <c r="HB9" t="s">
        <v>2643</v>
      </c>
      <c r="HE9" t="s">
        <v>2644</v>
      </c>
      <c r="HF9" t="s">
        <v>2645</v>
      </c>
      <c r="HG9" t="s">
        <v>2646</v>
      </c>
      <c r="HI9" t="s">
        <v>2647</v>
      </c>
      <c r="HJ9" t="s">
        <v>2648</v>
      </c>
      <c r="HK9" t="s">
        <v>2649</v>
      </c>
      <c r="HL9" t="s">
        <v>2650</v>
      </c>
      <c r="HO9" t="s">
        <v>2651</v>
      </c>
      <c r="HP9" t="s">
        <v>2652</v>
      </c>
      <c r="HQ9" t="s">
        <v>2653</v>
      </c>
      <c r="HS9" t="s">
        <v>2654</v>
      </c>
      <c r="HT9" t="s">
        <v>2655</v>
      </c>
      <c r="HU9" t="s">
        <v>2656</v>
      </c>
      <c r="HV9" t="s">
        <v>2657</v>
      </c>
      <c r="IA9" t="s">
        <v>2658</v>
      </c>
      <c r="IC9" t="s">
        <v>2659</v>
      </c>
      <c r="IE9" t="s">
        <v>2660</v>
      </c>
      <c r="II9" t="s">
        <v>2661</v>
      </c>
      <c r="IM9" t="s">
        <v>2662</v>
      </c>
      <c r="IN9" t="s">
        <v>2663</v>
      </c>
      <c r="IO9" t="s">
        <v>2664</v>
      </c>
      <c r="IV9" t="s">
        <v>2665</v>
      </c>
      <c r="IX9" t="s">
        <v>2666</v>
      </c>
      <c r="JD9" t="s">
        <v>2667</v>
      </c>
      <c r="JI9" t="s">
        <v>2668</v>
      </c>
      <c r="JM9" t="s">
        <v>2669</v>
      </c>
      <c r="JN9" t="s">
        <v>2670</v>
      </c>
      <c r="JP9" t="s">
        <v>2671</v>
      </c>
      <c r="JS9" t="s">
        <v>2672</v>
      </c>
      <c r="JV9" t="s">
        <v>2673</v>
      </c>
      <c r="JW9" t="s">
        <v>2674</v>
      </c>
      <c r="JX9" t="s">
        <v>2675</v>
      </c>
      <c r="JY9" t="s">
        <v>2676</v>
      </c>
      <c r="KA9" t="s">
        <v>2677</v>
      </c>
      <c r="KC9" t="s">
        <v>2678</v>
      </c>
      <c r="KD9" t="s">
        <v>2679</v>
      </c>
      <c r="KE9" t="s">
        <v>2680</v>
      </c>
      <c r="KF9" t="s">
        <v>2681</v>
      </c>
      <c r="KG9" t="s">
        <v>2682</v>
      </c>
      <c r="KH9" t="s">
        <v>2683</v>
      </c>
      <c r="KI9" t="s">
        <v>2684</v>
      </c>
      <c r="KJ9" t="s">
        <v>2685</v>
      </c>
      <c r="KL9" t="s">
        <v>2686</v>
      </c>
      <c r="KN9" t="s">
        <v>2687</v>
      </c>
      <c r="KO9" t="s">
        <v>2688</v>
      </c>
      <c r="KP9" t="s">
        <v>2689</v>
      </c>
      <c r="KQ9" t="s">
        <v>2690</v>
      </c>
      <c r="KR9" t="s">
        <v>2691</v>
      </c>
      <c r="KT9" t="s">
        <v>2692</v>
      </c>
      <c r="KX9" t="s">
        <v>2693</v>
      </c>
      <c r="KY9" t="s">
        <v>2694</v>
      </c>
      <c r="KZ9" t="s">
        <v>2695</v>
      </c>
      <c r="LB9" t="s">
        <v>2696</v>
      </c>
      <c r="LC9" t="s">
        <v>2697</v>
      </c>
      <c r="LE9" t="s">
        <v>2698</v>
      </c>
      <c r="LG9" t="s">
        <v>2699</v>
      </c>
      <c r="LH9" t="s">
        <v>2700</v>
      </c>
      <c r="LI9" t="s">
        <v>2701</v>
      </c>
      <c r="LJ9" t="s">
        <v>2702</v>
      </c>
      <c r="LK9" t="s">
        <v>2703</v>
      </c>
      <c r="LL9" t="s">
        <v>2704</v>
      </c>
      <c r="LM9" t="s">
        <v>2705</v>
      </c>
      <c r="LP9" t="s">
        <v>2706</v>
      </c>
      <c r="LX9" t="s">
        <v>2707</v>
      </c>
      <c r="LZ9" t="s">
        <v>2708</v>
      </c>
      <c r="MA9" t="s">
        <v>2709</v>
      </c>
      <c r="MB9" t="s">
        <v>2710</v>
      </c>
      <c r="MP9" t="s">
        <v>2711</v>
      </c>
      <c r="MV9" t="s">
        <v>2712</v>
      </c>
      <c r="MW9" t="s">
        <v>2713</v>
      </c>
      <c r="MY9" t="s">
        <v>2714</v>
      </c>
      <c r="MZ9" t="s">
        <v>2715</v>
      </c>
      <c r="NA9" t="s">
        <v>2716</v>
      </c>
    </row>
    <row r="10" spans="2:391">
      <c r="B10" t="s">
        <v>104</v>
      </c>
      <c r="C10" t="s">
        <v>2717</v>
      </c>
      <c r="D10" t="s">
        <v>2718</v>
      </c>
      <c r="E10" t="s">
        <v>135</v>
      </c>
      <c r="F10" t="s">
        <v>147</v>
      </c>
      <c r="G10" t="s">
        <v>158</v>
      </c>
      <c r="H10" t="s">
        <v>170</v>
      </c>
      <c r="I10" t="s">
        <v>184</v>
      </c>
      <c r="J10" t="s">
        <v>193</v>
      </c>
      <c r="K10" t="s">
        <v>2719</v>
      </c>
      <c r="L10" t="s">
        <v>206</v>
      </c>
      <c r="M10" t="s">
        <v>219</v>
      </c>
      <c r="N10" t="s">
        <v>230</v>
      </c>
      <c r="O10" t="s">
        <v>246</v>
      </c>
      <c r="P10" t="s">
        <v>255</v>
      </c>
      <c r="Q10" t="s">
        <v>266</v>
      </c>
      <c r="R10" t="s">
        <v>282</v>
      </c>
      <c r="S10" t="s">
        <v>298</v>
      </c>
      <c r="T10" t="s">
        <v>311</v>
      </c>
      <c r="U10" t="s">
        <v>325</v>
      </c>
      <c r="V10" t="s">
        <v>344</v>
      </c>
      <c r="W10" t="s">
        <v>2720</v>
      </c>
      <c r="X10" t="s">
        <v>2721</v>
      </c>
      <c r="Y10" t="s">
        <v>361</v>
      </c>
      <c r="Z10" t="s">
        <v>382</v>
      </c>
      <c r="AA10" t="s">
        <v>391</v>
      </c>
      <c r="AC10" t="s">
        <v>414</v>
      </c>
      <c r="AD10" t="s">
        <v>424</v>
      </c>
      <c r="AG10" t="s">
        <v>451</v>
      </c>
      <c r="AH10" t="s">
        <v>2722</v>
      </c>
      <c r="AK10" t="s">
        <v>2723</v>
      </c>
      <c r="AL10" t="s">
        <v>2724</v>
      </c>
      <c r="AN10" t="s">
        <v>2725</v>
      </c>
      <c r="AO10" t="s">
        <v>2726</v>
      </c>
      <c r="AP10" t="s">
        <v>2727</v>
      </c>
      <c r="AQ10" t="s">
        <v>2728</v>
      </c>
      <c r="AR10" t="s">
        <v>2729</v>
      </c>
      <c r="AS10" t="s">
        <v>2730</v>
      </c>
      <c r="AT10" t="s">
        <v>2731</v>
      </c>
      <c r="AU10" t="s">
        <v>2732</v>
      </c>
      <c r="AW10" t="s">
        <v>2733</v>
      </c>
      <c r="AX10" t="s">
        <v>2734</v>
      </c>
      <c r="AZ10" t="s">
        <v>2735</v>
      </c>
      <c r="BC10" t="s">
        <v>2736</v>
      </c>
      <c r="BD10" t="s">
        <v>2737</v>
      </c>
      <c r="BE10" t="s">
        <v>2738</v>
      </c>
      <c r="BF10" t="s">
        <v>2739</v>
      </c>
      <c r="BG10" t="s">
        <v>2740</v>
      </c>
      <c r="BH10" t="s">
        <v>2741</v>
      </c>
      <c r="BI10" t="s">
        <v>2742</v>
      </c>
      <c r="BK10" t="s">
        <v>2743</v>
      </c>
      <c r="BM10" t="s">
        <v>2744</v>
      </c>
      <c r="BN10" t="s">
        <v>2745</v>
      </c>
      <c r="BP10" t="s">
        <v>2746</v>
      </c>
      <c r="BR10" t="s">
        <v>2747</v>
      </c>
      <c r="BT10" t="s">
        <v>2748</v>
      </c>
      <c r="BU10" t="s">
        <v>2749</v>
      </c>
      <c r="CH10" t="s">
        <v>2750</v>
      </c>
      <c r="CI10" t="s">
        <v>2751</v>
      </c>
      <c r="CQ10" t="s">
        <v>2752</v>
      </c>
      <c r="CR10" t="s">
        <v>2753</v>
      </c>
      <c r="CS10" t="s">
        <v>2754</v>
      </c>
      <c r="CV10" t="s">
        <v>2755</v>
      </c>
      <c r="CW10" t="s">
        <v>2756</v>
      </c>
      <c r="CX10" t="s">
        <v>2757</v>
      </c>
      <c r="CZ10" t="s">
        <v>2758</v>
      </c>
      <c r="DB10" t="s">
        <v>2759</v>
      </c>
      <c r="DD10" t="s">
        <v>2760</v>
      </c>
      <c r="DF10" t="s">
        <v>2761</v>
      </c>
      <c r="DH10" t="s">
        <v>2762</v>
      </c>
      <c r="DL10" t="s">
        <v>2763</v>
      </c>
      <c r="DQ10" t="s">
        <v>2764</v>
      </c>
      <c r="DR10" t="s">
        <v>2765</v>
      </c>
      <c r="DS10" t="s">
        <v>2766</v>
      </c>
      <c r="DW10" t="s">
        <v>2767</v>
      </c>
      <c r="DZ10" t="s">
        <v>2768</v>
      </c>
      <c r="EA10" t="s">
        <v>2769</v>
      </c>
      <c r="EB10" t="s">
        <v>2770</v>
      </c>
      <c r="EI10" t="s">
        <v>2771</v>
      </c>
      <c r="ER10" t="s">
        <v>2772</v>
      </c>
      <c r="EU10" t="s">
        <v>2773</v>
      </c>
      <c r="EV10" t="s">
        <v>2774</v>
      </c>
      <c r="EW10" t="s">
        <v>2775</v>
      </c>
      <c r="EX10" t="s">
        <v>2776</v>
      </c>
      <c r="EZ10" t="s">
        <v>2777</v>
      </c>
      <c r="FA10" t="s">
        <v>2778</v>
      </c>
      <c r="FD10" t="s">
        <v>2779</v>
      </c>
      <c r="FG10" t="s">
        <v>2780</v>
      </c>
      <c r="FH10" t="s">
        <v>2781</v>
      </c>
      <c r="FI10" t="s">
        <v>2782</v>
      </c>
      <c r="FJ10" t="s">
        <v>2783</v>
      </c>
      <c r="FK10" t="s">
        <v>2784</v>
      </c>
      <c r="FL10" t="s">
        <v>2785</v>
      </c>
      <c r="FM10" t="s">
        <v>2786</v>
      </c>
      <c r="FQ10" t="s">
        <v>2787</v>
      </c>
      <c r="FR10" t="s">
        <v>2788</v>
      </c>
      <c r="FS10" t="s">
        <v>2789</v>
      </c>
      <c r="FW10" t="s">
        <v>2790</v>
      </c>
      <c r="FX10" t="s">
        <v>2791</v>
      </c>
      <c r="GA10" t="s">
        <v>2792</v>
      </c>
      <c r="GB10" t="s">
        <v>2793</v>
      </c>
      <c r="GC10" t="s">
        <v>2794</v>
      </c>
      <c r="GD10" t="s">
        <v>2795</v>
      </c>
      <c r="GE10" t="s">
        <v>2796</v>
      </c>
      <c r="GF10" t="s">
        <v>2797</v>
      </c>
      <c r="GH10" t="s">
        <v>2798</v>
      </c>
      <c r="GI10" t="s">
        <v>2799</v>
      </c>
      <c r="GN10" t="s">
        <v>2800</v>
      </c>
      <c r="GO10" t="s">
        <v>2801</v>
      </c>
      <c r="GP10" t="s">
        <v>2802</v>
      </c>
      <c r="GQ10" t="s">
        <v>2803</v>
      </c>
      <c r="GR10" t="s">
        <v>2804</v>
      </c>
      <c r="GS10" t="s">
        <v>2805</v>
      </c>
      <c r="GV10" t="s">
        <v>2806</v>
      </c>
      <c r="GW10" t="s">
        <v>2807</v>
      </c>
      <c r="HB10" t="s">
        <v>2808</v>
      </c>
      <c r="HF10" t="s">
        <v>2809</v>
      </c>
      <c r="HG10" t="s">
        <v>2810</v>
      </c>
      <c r="HI10" t="s">
        <v>2811</v>
      </c>
      <c r="HJ10" t="s">
        <v>2812</v>
      </c>
      <c r="HK10" t="s">
        <v>2813</v>
      </c>
      <c r="HL10" t="s">
        <v>2814</v>
      </c>
      <c r="HO10" t="s">
        <v>2815</v>
      </c>
      <c r="HP10" t="s">
        <v>2816</v>
      </c>
      <c r="HQ10" t="s">
        <v>2817</v>
      </c>
      <c r="HT10" t="s">
        <v>2818</v>
      </c>
      <c r="HU10" t="s">
        <v>2819</v>
      </c>
      <c r="HV10" t="s">
        <v>2820</v>
      </c>
      <c r="IA10" t="s">
        <v>2821</v>
      </c>
      <c r="IM10" t="s">
        <v>2822</v>
      </c>
      <c r="IN10" t="s">
        <v>2823</v>
      </c>
      <c r="IO10" t="s">
        <v>2824</v>
      </c>
      <c r="IV10" t="s">
        <v>2825</v>
      </c>
      <c r="IX10" t="s">
        <v>2826</v>
      </c>
      <c r="JD10" t="s">
        <v>2827</v>
      </c>
      <c r="JI10" t="s">
        <v>2828</v>
      </c>
      <c r="JM10" t="s">
        <v>2829</v>
      </c>
      <c r="JN10" t="s">
        <v>2830</v>
      </c>
      <c r="JP10" t="s">
        <v>2831</v>
      </c>
      <c r="JV10" t="s">
        <v>2832</v>
      </c>
      <c r="JW10" t="s">
        <v>2833</v>
      </c>
      <c r="JX10" t="s">
        <v>2834</v>
      </c>
      <c r="JY10" t="s">
        <v>2835</v>
      </c>
      <c r="KA10" t="s">
        <v>2836</v>
      </c>
      <c r="KD10" t="s">
        <v>2837</v>
      </c>
      <c r="KF10" t="s">
        <v>2838</v>
      </c>
      <c r="KG10" t="s">
        <v>2839</v>
      </c>
      <c r="KH10" t="s">
        <v>2840</v>
      </c>
      <c r="KI10" t="s">
        <v>2841</v>
      </c>
      <c r="KJ10" t="s">
        <v>2842</v>
      </c>
      <c r="KL10" t="s">
        <v>2843</v>
      </c>
      <c r="KN10" t="s">
        <v>2844</v>
      </c>
      <c r="KP10" t="s">
        <v>2845</v>
      </c>
      <c r="KQ10" t="s">
        <v>2846</v>
      </c>
      <c r="KT10" t="s">
        <v>2847</v>
      </c>
      <c r="KY10" t="s">
        <v>2848</v>
      </c>
      <c r="KZ10" t="s">
        <v>2849</v>
      </c>
      <c r="LB10" t="s">
        <v>2850</v>
      </c>
      <c r="LC10" t="s">
        <v>2851</v>
      </c>
      <c r="LE10" t="s">
        <v>2852</v>
      </c>
      <c r="LG10" t="s">
        <v>2853</v>
      </c>
      <c r="LH10" t="s">
        <v>2854</v>
      </c>
      <c r="LI10" t="s">
        <v>2855</v>
      </c>
      <c r="LJ10" t="s">
        <v>2856</v>
      </c>
      <c r="LK10" t="s">
        <v>2857</v>
      </c>
      <c r="LL10" t="s">
        <v>2858</v>
      </c>
      <c r="LM10" t="s">
        <v>2859</v>
      </c>
      <c r="LZ10" t="s">
        <v>2860</v>
      </c>
      <c r="MV10" t="s">
        <v>2861</v>
      </c>
      <c r="MW10" t="s">
        <v>2862</v>
      </c>
      <c r="MY10" t="s">
        <v>2863</v>
      </c>
      <c r="NA10" t="s">
        <v>2864</v>
      </c>
    </row>
    <row r="11" spans="2:391">
      <c r="B11" t="s">
        <v>105</v>
      </c>
      <c r="C11" t="s">
        <v>2865</v>
      </c>
      <c r="D11" t="s">
        <v>2866</v>
      </c>
      <c r="E11" t="s">
        <v>136</v>
      </c>
      <c r="F11" t="s">
        <v>148</v>
      </c>
      <c r="G11" t="s">
        <v>159</v>
      </c>
      <c r="H11" t="s">
        <v>171</v>
      </c>
      <c r="J11" t="s">
        <v>194</v>
      </c>
      <c r="K11" t="s">
        <v>2867</v>
      </c>
      <c r="L11" t="s">
        <v>207</v>
      </c>
      <c r="M11" t="s">
        <v>220</v>
      </c>
      <c r="N11" t="s">
        <v>231</v>
      </c>
      <c r="P11" t="s">
        <v>256</v>
      </c>
      <c r="Q11" t="s">
        <v>267</v>
      </c>
      <c r="R11" t="s">
        <v>283</v>
      </c>
      <c r="S11" t="s">
        <v>299</v>
      </c>
      <c r="T11" t="s">
        <v>312</v>
      </c>
      <c r="U11" t="s">
        <v>326</v>
      </c>
      <c r="V11" t="s">
        <v>345</v>
      </c>
      <c r="W11" t="s">
        <v>2868</v>
      </c>
      <c r="X11" t="s">
        <v>2869</v>
      </c>
      <c r="Y11" t="s">
        <v>362</v>
      </c>
      <c r="AA11" t="s">
        <v>392</v>
      </c>
      <c r="AC11" t="s">
        <v>415</v>
      </c>
      <c r="AD11" t="s">
        <v>425</v>
      </c>
      <c r="AG11" t="s">
        <v>452</v>
      </c>
      <c r="AH11" t="s">
        <v>2870</v>
      </c>
      <c r="AK11" t="s">
        <v>2871</v>
      </c>
      <c r="AL11" t="s">
        <v>2872</v>
      </c>
      <c r="AN11" t="s">
        <v>2873</v>
      </c>
      <c r="AO11" t="s">
        <v>2874</v>
      </c>
      <c r="AP11" t="s">
        <v>2875</v>
      </c>
      <c r="AQ11" t="s">
        <v>2876</v>
      </c>
      <c r="AR11" t="s">
        <v>2877</v>
      </c>
      <c r="AS11" t="s">
        <v>2878</v>
      </c>
      <c r="AT11" t="s">
        <v>2879</v>
      </c>
      <c r="AU11" t="s">
        <v>2880</v>
      </c>
      <c r="AW11" t="s">
        <v>2881</v>
      </c>
      <c r="AX11" t="s">
        <v>2882</v>
      </c>
      <c r="AZ11" t="s">
        <v>2883</v>
      </c>
      <c r="BC11" t="s">
        <v>2884</v>
      </c>
      <c r="BD11" t="s">
        <v>2885</v>
      </c>
      <c r="BE11" t="s">
        <v>2886</v>
      </c>
      <c r="BF11" t="s">
        <v>2887</v>
      </c>
      <c r="BG11" t="s">
        <v>2888</v>
      </c>
      <c r="BK11" t="s">
        <v>2889</v>
      </c>
      <c r="BN11" t="s">
        <v>2890</v>
      </c>
      <c r="BP11" t="s">
        <v>2891</v>
      </c>
      <c r="BR11" t="s">
        <v>2892</v>
      </c>
      <c r="BT11" t="s">
        <v>2893</v>
      </c>
      <c r="BU11" t="s">
        <v>2894</v>
      </c>
      <c r="CH11" t="s">
        <v>2895</v>
      </c>
      <c r="CQ11" t="s">
        <v>2896</v>
      </c>
      <c r="CR11" t="s">
        <v>2897</v>
      </c>
      <c r="CW11" t="s">
        <v>2898</v>
      </c>
      <c r="CX11" t="s">
        <v>2899</v>
      </c>
      <c r="CZ11" t="s">
        <v>2900</v>
      </c>
      <c r="DB11" t="s">
        <v>2901</v>
      </c>
      <c r="DD11" t="s">
        <v>2902</v>
      </c>
      <c r="DF11" t="s">
        <v>2903</v>
      </c>
      <c r="DQ11" t="s">
        <v>2904</v>
      </c>
      <c r="DR11" t="s">
        <v>2905</v>
      </c>
      <c r="DS11" t="s">
        <v>2906</v>
      </c>
      <c r="EI11" t="s">
        <v>2907</v>
      </c>
      <c r="ER11" t="s">
        <v>2908</v>
      </c>
      <c r="EU11" t="s">
        <v>2909</v>
      </c>
      <c r="EV11" t="s">
        <v>2910</v>
      </c>
      <c r="EW11" t="s">
        <v>2911</v>
      </c>
      <c r="EX11" t="s">
        <v>2912</v>
      </c>
      <c r="FD11" t="s">
        <v>2913</v>
      </c>
      <c r="FG11" t="s">
        <v>2914</v>
      </c>
      <c r="FH11" t="s">
        <v>2915</v>
      </c>
      <c r="FI11" t="s">
        <v>2916</v>
      </c>
      <c r="FJ11" t="s">
        <v>2917</v>
      </c>
      <c r="FK11" t="s">
        <v>2918</v>
      </c>
      <c r="FL11" t="s">
        <v>2919</v>
      </c>
      <c r="FM11" t="s">
        <v>2920</v>
      </c>
      <c r="FQ11" t="s">
        <v>2921</v>
      </c>
      <c r="FR11" t="s">
        <v>2922</v>
      </c>
      <c r="FS11" t="s">
        <v>2923</v>
      </c>
      <c r="FW11" t="s">
        <v>2924</v>
      </c>
      <c r="FX11" t="s">
        <v>2925</v>
      </c>
      <c r="GB11" t="s">
        <v>2926</v>
      </c>
      <c r="GD11" t="s">
        <v>2927</v>
      </c>
      <c r="GE11" t="s">
        <v>2928</v>
      </c>
      <c r="GH11" t="s">
        <v>2929</v>
      </c>
      <c r="GI11" t="s">
        <v>2930</v>
      </c>
      <c r="GN11" t="s">
        <v>2931</v>
      </c>
      <c r="GP11" t="s">
        <v>2932</v>
      </c>
      <c r="GQ11" t="s">
        <v>2933</v>
      </c>
      <c r="GR11" t="s">
        <v>2934</v>
      </c>
      <c r="GS11" t="s">
        <v>2935</v>
      </c>
      <c r="GV11" t="s">
        <v>2936</v>
      </c>
      <c r="HB11" t="s">
        <v>2937</v>
      </c>
      <c r="HI11" t="s">
        <v>2938</v>
      </c>
      <c r="HJ11" t="s">
        <v>2939</v>
      </c>
      <c r="HO11" t="s">
        <v>2940</v>
      </c>
      <c r="HP11" t="s">
        <v>2941</v>
      </c>
      <c r="HQ11" t="s">
        <v>2942</v>
      </c>
      <c r="HT11" t="s">
        <v>2943</v>
      </c>
      <c r="HU11" t="s">
        <v>2944</v>
      </c>
      <c r="IM11" t="s">
        <v>2945</v>
      </c>
      <c r="IN11" t="s">
        <v>2946</v>
      </c>
      <c r="IO11" t="s">
        <v>2947</v>
      </c>
      <c r="IV11" t="s">
        <v>2948</v>
      </c>
      <c r="IX11" t="s">
        <v>2949</v>
      </c>
      <c r="JD11" t="s">
        <v>2950</v>
      </c>
      <c r="JM11" t="s">
        <v>2951</v>
      </c>
      <c r="JP11" t="s">
        <v>2952</v>
      </c>
      <c r="JV11" t="s">
        <v>2953</v>
      </c>
      <c r="JW11" t="s">
        <v>2954</v>
      </c>
      <c r="JX11" t="s">
        <v>2955</v>
      </c>
      <c r="JY11" t="s">
        <v>2956</v>
      </c>
      <c r="KA11" t="s">
        <v>2957</v>
      </c>
      <c r="KD11" t="s">
        <v>2958</v>
      </c>
      <c r="KF11" t="s">
        <v>2959</v>
      </c>
      <c r="KG11" t="s">
        <v>2960</v>
      </c>
      <c r="KH11" t="s">
        <v>2961</v>
      </c>
      <c r="KL11" t="s">
        <v>2962</v>
      </c>
      <c r="KN11" t="s">
        <v>2963</v>
      </c>
      <c r="KP11" t="s">
        <v>2964</v>
      </c>
      <c r="KQ11" t="s">
        <v>2965</v>
      </c>
      <c r="KT11" t="s">
        <v>2966</v>
      </c>
      <c r="KY11" t="s">
        <v>2967</v>
      </c>
      <c r="KZ11" t="s">
        <v>2968</v>
      </c>
      <c r="LB11" t="s">
        <v>2969</v>
      </c>
      <c r="LC11" t="s">
        <v>2970</v>
      </c>
      <c r="LE11" t="s">
        <v>2971</v>
      </c>
      <c r="LG11" t="s">
        <v>2972</v>
      </c>
      <c r="LH11" t="s">
        <v>2973</v>
      </c>
      <c r="LI11" t="s">
        <v>2974</v>
      </c>
      <c r="LJ11" t="s">
        <v>2975</v>
      </c>
      <c r="LK11" t="s">
        <v>2976</v>
      </c>
      <c r="LL11" t="s">
        <v>2977</v>
      </c>
      <c r="LM11" t="s">
        <v>2978</v>
      </c>
      <c r="MY11" t="s">
        <v>2979</v>
      </c>
      <c r="NA11" t="s">
        <v>2980</v>
      </c>
    </row>
    <row r="12" spans="2:391">
      <c r="B12" t="s">
        <v>106</v>
      </c>
      <c r="C12" t="s">
        <v>2981</v>
      </c>
      <c r="D12" t="s">
        <v>2982</v>
      </c>
      <c r="E12" t="s">
        <v>137</v>
      </c>
      <c r="F12" t="s">
        <v>149</v>
      </c>
      <c r="G12" t="s">
        <v>160</v>
      </c>
      <c r="H12" t="s">
        <v>172</v>
      </c>
      <c r="J12" t="s">
        <v>195</v>
      </c>
      <c r="K12" t="s">
        <v>2983</v>
      </c>
      <c r="L12" t="s">
        <v>208</v>
      </c>
      <c r="M12" t="s">
        <v>221</v>
      </c>
      <c r="N12" t="s">
        <v>232</v>
      </c>
      <c r="P12" t="s">
        <v>257</v>
      </c>
      <c r="Q12" t="s">
        <v>268</v>
      </c>
      <c r="R12" t="s">
        <v>284</v>
      </c>
      <c r="S12" t="s">
        <v>300</v>
      </c>
      <c r="T12" t="s">
        <v>313</v>
      </c>
      <c r="U12" t="s">
        <v>327</v>
      </c>
      <c r="V12" t="s">
        <v>346</v>
      </c>
      <c r="W12" t="s">
        <v>2984</v>
      </c>
      <c r="X12" t="s">
        <v>2985</v>
      </c>
      <c r="Y12" t="s">
        <v>363</v>
      </c>
      <c r="AA12" t="s">
        <v>393</v>
      </c>
      <c r="AC12" s="3" t="s">
        <v>416</v>
      </c>
      <c r="AD12" t="s">
        <v>426</v>
      </c>
      <c r="AG12" t="s">
        <v>453</v>
      </c>
      <c r="AH12" t="s">
        <v>2986</v>
      </c>
      <c r="AK12" t="s">
        <v>2987</v>
      </c>
      <c r="AL12" t="s">
        <v>2988</v>
      </c>
      <c r="AN12" t="s">
        <v>2989</v>
      </c>
      <c r="AO12" t="s">
        <v>2990</v>
      </c>
      <c r="AP12" t="s">
        <v>2991</v>
      </c>
      <c r="AQ12" t="s">
        <v>2992</v>
      </c>
      <c r="AR12" t="s">
        <v>2993</v>
      </c>
      <c r="AS12" t="s">
        <v>2994</v>
      </c>
      <c r="AU12" t="s">
        <v>2995</v>
      </c>
      <c r="AZ12" t="s">
        <v>2996</v>
      </c>
      <c r="BC12" t="s">
        <v>2997</v>
      </c>
      <c r="BD12" t="s">
        <v>2998</v>
      </c>
      <c r="BE12" t="s">
        <v>2999</v>
      </c>
      <c r="BF12" t="s">
        <v>3000</v>
      </c>
      <c r="BG12" t="s">
        <v>3001</v>
      </c>
      <c r="BK12" t="s">
        <v>3002</v>
      </c>
      <c r="BN12" t="s">
        <v>3003</v>
      </c>
      <c r="BP12" t="s">
        <v>3004</v>
      </c>
      <c r="BR12" t="s">
        <v>3005</v>
      </c>
      <c r="BT12" t="s">
        <v>3006</v>
      </c>
      <c r="CH12" t="s">
        <v>3007</v>
      </c>
      <c r="CQ12" t="s">
        <v>3008</v>
      </c>
      <c r="CR12" t="s">
        <v>3009</v>
      </c>
      <c r="DD12" t="s">
        <v>3010</v>
      </c>
      <c r="DQ12" t="s">
        <v>3011</v>
      </c>
      <c r="DS12" t="s">
        <v>3012</v>
      </c>
      <c r="ER12" t="s">
        <v>3013</v>
      </c>
      <c r="EU12" t="s">
        <v>3014</v>
      </c>
      <c r="EV12" t="s">
        <v>3015</v>
      </c>
      <c r="EW12" t="s">
        <v>3016</v>
      </c>
      <c r="FD12" t="s">
        <v>3017</v>
      </c>
      <c r="FG12" t="s">
        <v>3018</v>
      </c>
      <c r="FH12" t="s">
        <v>3019</v>
      </c>
      <c r="FJ12" t="s">
        <v>3020</v>
      </c>
      <c r="FK12" t="s">
        <v>3021</v>
      </c>
      <c r="FL12" t="s">
        <v>3022</v>
      </c>
      <c r="FQ12" t="s">
        <v>3023</v>
      </c>
      <c r="FR12" t="s">
        <v>3024</v>
      </c>
      <c r="FS12" t="s">
        <v>3025</v>
      </c>
      <c r="FW12" t="s">
        <v>3026</v>
      </c>
      <c r="FX12" t="s">
        <v>3027</v>
      </c>
      <c r="GB12" t="s">
        <v>3028</v>
      </c>
      <c r="GD12" t="s">
        <v>3029</v>
      </c>
      <c r="GH12" t="s">
        <v>3030</v>
      </c>
      <c r="GN12" t="s">
        <v>3031</v>
      </c>
      <c r="GS12" t="s">
        <v>3032</v>
      </c>
      <c r="GV12" t="s">
        <v>3033</v>
      </c>
      <c r="HI12" t="s">
        <v>3034</v>
      </c>
      <c r="HJ12" t="s">
        <v>3035</v>
      </c>
      <c r="HO12" t="s">
        <v>3036</v>
      </c>
      <c r="HP12" t="s">
        <v>3037</v>
      </c>
      <c r="HQ12" t="s">
        <v>3038</v>
      </c>
      <c r="HT12" t="s">
        <v>3039</v>
      </c>
      <c r="IM12" t="s">
        <v>3040</v>
      </c>
      <c r="IO12" t="s">
        <v>3041</v>
      </c>
      <c r="IV12" t="s">
        <v>3042</v>
      </c>
      <c r="IX12" t="s">
        <v>3043</v>
      </c>
      <c r="JD12" t="s">
        <v>3044</v>
      </c>
      <c r="JM12" t="s">
        <v>3045</v>
      </c>
      <c r="JV12" t="s">
        <v>3046</v>
      </c>
      <c r="JW12" t="s">
        <v>3047</v>
      </c>
      <c r="JX12" t="s">
        <v>3048</v>
      </c>
      <c r="KA12" t="s">
        <v>3049</v>
      </c>
      <c r="KF12" t="s">
        <v>3050</v>
      </c>
      <c r="KG12" t="s">
        <v>3051</v>
      </c>
      <c r="KH12" t="s">
        <v>3052</v>
      </c>
      <c r="KL12" t="s">
        <v>3053</v>
      </c>
      <c r="KQ12" t="s">
        <v>3054</v>
      </c>
      <c r="KT12" t="s">
        <v>3055</v>
      </c>
      <c r="KY12" t="s">
        <v>3056</v>
      </c>
      <c r="KZ12" t="s">
        <v>3057</v>
      </c>
      <c r="LB12" t="s">
        <v>3058</v>
      </c>
      <c r="LC12" t="s">
        <v>3059</v>
      </c>
      <c r="LE12" t="s">
        <v>3060</v>
      </c>
      <c r="LG12" t="s">
        <v>3061</v>
      </c>
      <c r="LH12" t="s">
        <v>3062</v>
      </c>
      <c r="LI12" t="s">
        <v>3063</v>
      </c>
      <c r="LJ12" t="s">
        <v>3064</v>
      </c>
      <c r="LK12" t="s">
        <v>3065</v>
      </c>
      <c r="LL12" t="s">
        <v>3066</v>
      </c>
      <c r="MY12" t="s">
        <v>3067</v>
      </c>
      <c r="NA12" t="s">
        <v>3068</v>
      </c>
    </row>
    <row r="13" spans="2:391">
      <c r="B13" t="s">
        <v>107</v>
      </c>
      <c r="C13" t="s">
        <v>3069</v>
      </c>
      <c r="D13" t="s">
        <v>3070</v>
      </c>
      <c r="E13" t="s">
        <v>138</v>
      </c>
      <c r="G13" t="s">
        <v>161</v>
      </c>
      <c r="H13" t="s">
        <v>173</v>
      </c>
      <c r="J13" t="s">
        <v>196</v>
      </c>
      <c r="K13" t="s">
        <v>3071</v>
      </c>
      <c r="L13" t="s">
        <v>209</v>
      </c>
      <c r="N13" t="s">
        <v>233</v>
      </c>
      <c r="Q13" t="s">
        <v>269</v>
      </c>
      <c r="R13" t="s">
        <v>285</v>
      </c>
      <c r="S13" t="s">
        <v>301</v>
      </c>
      <c r="T13" t="s">
        <v>314</v>
      </c>
      <c r="U13" t="s">
        <v>328</v>
      </c>
      <c r="V13" t="s">
        <v>347</v>
      </c>
      <c r="W13" t="s">
        <v>3072</v>
      </c>
      <c r="X13" t="s">
        <v>3073</v>
      </c>
      <c r="Y13" t="s">
        <v>364</v>
      </c>
      <c r="AA13" t="s">
        <v>394</v>
      </c>
      <c r="AD13" t="s">
        <v>427</v>
      </c>
      <c r="AG13" t="s">
        <v>454</v>
      </c>
      <c r="AH13" t="s">
        <v>3074</v>
      </c>
      <c r="AK13" t="s">
        <v>3075</v>
      </c>
      <c r="AL13" t="s">
        <v>3076</v>
      </c>
      <c r="AN13" t="s">
        <v>3077</v>
      </c>
      <c r="AO13" t="s">
        <v>3078</v>
      </c>
      <c r="AP13" t="s">
        <v>3079</v>
      </c>
      <c r="AQ13" t="s">
        <v>3080</v>
      </c>
      <c r="AS13" t="s">
        <v>3081</v>
      </c>
      <c r="AZ13" t="s">
        <v>3082</v>
      </c>
      <c r="BD13" t="s">
        <v>3083</v>
      </c>
      <c r="BE13" t="s">
        <v>3084</v>
      </c>
      <c r="BF13" t="s">
        <v>3085</v>
      </c>
      <c r="BG13" t="s">
        <v>3086</v>
      </c>
      <c r="BK13" t="s">
        <v>3087</v>
      </c>
      <c r="BN13" t="s">
        <v>3088</v>
      </c>
      <c r="BR13" t="s">
        <v>3089</v>
      </c>
      <c r="BT13" t="s">
        <v>3090</v>
      </c>
      <c r="CQ13" t="s">
        <v>3091</v>
      </c>
      <c r="CR13" t="s">
        <v>3092</v>
      </c>
      <c r="DQ13" t="s">
        <v>3093</v>
      </c>
      <c r="DS13" t="s">
        <v>3094</v>
      </c>
      <c r="ER13" t="s">
        <v>3095</v>
      </c>
      <c r="EV13" t="s">
        <v>3096</v>
      </c>
      <c r="FD13" t="s">
        <v>3097</v>
      </c>
      <c r="FG13" t="s">
        <v>3098</v>
      </c>
      <c r="FH13" t="s">
        <v>3099</v>
      </c>
      <c r="FK13" t="s">
        <v>3100</v>
      </c>
      <c r="FL13" t="s">
        <v>3101</v>
      </c>
      <c r="FR13" t="s">
        <v>3102</v>
      </c>
      <c r="FW13" t="s">
        <v>3103</v>
      </c>
      <c r="GB13" t="s">
        <v>3104</v>
      </c>
      <c r="GD13" t="s">
        <v>3105</v>
      </c>
      <c r="GH13" t="s">
        <v>3106</v>
      </c>
      <c r="GN13" t="s">
        <v>3107</v>
      </c>
      <c r="GS13" t="s">
        <v>3108</v>
      </c>
      <c r="GV13" t="s">
        <v>3109</v>
      </c>
      <c r="HI13" t="s">
        <v>3110</v>
      </c>
      <c r="HJ13" t="s">
        <v>3111</v>
      </c>
      <c r="HQ13" t="s">
        <v>3112</v>
      </c>
      <c r="IM13" t="s">
        <v>3113</v>
      </c>
      <c r="IO13" t="s">
        <v>3114</v>
      </c>
      <c r="IV13" t="s">
        <v>3115</v>
      </c>
      <c r="JD13" t="s">
        <v>3116</v>
      </c>
      <c r="JV13" t="s">
        <v>3117</v>
      </c>
      <c r="JW13" t="s">
        <v>3118</v>
      </c>
      <c r="JX13" t="s">
        <v>3119</v>
      </c>
      <c r="KA13" t="s">
        <v>3120</v>
      </c>
      <c r="KF13" t="s">
        <v>3121</v>
      </c>
      <c r="KG13" t="s">
        <v>3122</v>
      </c>
      <c r="KH13" t="s">
        <v>3123</v>
      </c>
      <c r="KQ13" t="s">
        <v>3124</v>
      </c>
      <c r="KT13" t="s">
        <v>3125</v>
      </c>
      <c r="KY13" t="s">
        <v>3126</v>
      </c>
      <c r="LB13" t="s">
        <v>3127</v>
      </c>
      <c r="LE13" t="s">
        <v>3128</v>
      </c>
      <c r="LG13" t="s">
        <v>3129</v>
      </c>
      <c r="LH13" t="s">
        <v>3130</v>
      </c>
      <c r="LJ13" t="s">
        <v>3131</v>
      </c>
      <c r="LL13" t="s">
        <v>3132</v>
      </c>
      <c r="MY13" t="s">
        <v>3133</v>
      </c>
    </row>
    <row r="14" spans="2:391">
      <c r="B14" t="s">
        <v>108</v>
      </c>
      <c r="C14" t="s">
        <v>3134</v>
      </c>
      <c r="D14" t="s">
        <v>3135</v>
      </c>
      <c r="H14" t="s">
        <v>174</v>
      </c>
      <c r="J14" t="s">
        <v>197</v>
      </c>
      <c r="K14" t="s">
        <v>3136</v>
      </c>
      <c r="L14" t="s">
        <v>210</v>
      </c>
      <c r="N14" t="s">
        <v>234</v>
      </c>
      <c r="Q14" t="s">
        <v>270</v>
      </c>
      <c r="R14" t="s">
        <v>87</v>
      </c>
      <c r="S14" t="s">
        <v>302</v>
      </c>
      <c r="T14" t="s">
        <v>315</v>
      </c>
      <c r="U14" t="s">
        <v>329</v>
      </c>
      <c r="V14" t="s">
        <v>348</v>
      </c>
      <c r="W14" t="s">
        <v>3137</v>
      </c>
      <c r="X14" t="s">
        <v>3138</v>
      </c>
      <c r="Y14" t="s">
        <v>365</v>
      </c>
      <c r="AA14" t="s">
        <v>395</v>
      </c>
      <c r="AD14" t="s">
        <v>428</v>
      </c>
      <c r="AG14" t="s">
        <v>455</v>
      </c>
      <c r="AK14" t="s">
        <v>3139</v>
      </c>
      <c r="AL14" t="s">
        <v>3140</v>
      </c>
      <c r="AN14" t="s">
        <v>3141</v>
      </c>
      <c r="AO14" t="s">
        <v>3142</v>
      </c>
      <c r="AP14" t="s">
        <v>3143</v>
      </c>
      <c r="AQ14" t="s">
        <v>3144</v>
      </c>
      <c r="AS14" t="s">
        <v>3145</v>
      </c>
      <c r="BD14" t="s">
        <v>3146</v>
      </c>
      <c r="BE14" t="s">
        <v>3147</v>
      </c>
      <c r="BF14" t="s">
        <v>3148</v>
      </c>
      <c r="BG14" t="s">
        <v>3149</v>
      </c>
      <c r="BN14" t="s">
        <v>3150</v>
      </c>
      <c r="BT14" t="s">
        <v>3151</v>
      </c>
      <c r="CQ14" t="s">
        <v>3152</v>
      </c>
      <c r="CR14" t="s">
        <v>3153</v>
      </c>
      <c r="DQ14" t="s">
        <v>3154</v>
      </c>
      <c r="ER14" t="s">
        <v>3155</v>
      </c>
      <c r="FD14" t="s">
        <v>3156</v>
      </c>
      <c r="FG14" t="s">
        <v>3157</v>
      </c>
      <c r="FH14" t="s">
        <v>3158</v>
      </c>
      <c r="GD14" t="s">
        <v>3159</v>
      </c>
      <c r="GN14" t="s">
        <v>3160</v>
      </c>
      <c r="GS14" t="s">
        <v>3161</v>
      </c>
      <c r="GV14" t="s">
        <v>3162</v>
      </c>
      <c r="IO14" t="s">
        <v>3163</v>
      </c>
      <c r="JD14" t="s">
        <v>3164</v>
      </c>
      <c r="JV14" t="s">
        <v>3165</v>
      </c>
      <c r="JW14" t="s">
        <v>3166</v>
      </c>
      <c r="JX14" t="s">
        <v>3167</v>
      </c>
      <c r="KA14" t="s">
        <v>3168</v>
      </c>
      <c r="KF14" t="s">
        <v>3169</v>
      </c>
      <c r="KH14" t="s">
        <v>3170</v>
      </c>
      <c r="KQ14" t="s">
        <v>3171</v>
      </c>
      <c r="KY14" t="s">
        <v>3172</v>
      </c>
      <c r="LE14" t="s">
        <v>3173</v>
      </c>
      <c r="LH14" t="s">
        <v>3174</v>
      </c>
      <c r="LJ14" t="s">
        <v>3175</v>
      </c>
    </row>
    <row r="15" spans="2:391">
      <c r="B15" t="s">
        <v>109</v>
      </c>
      <c r="C15" t="s">
        <v>3176</v>
      </c>
      <c r="D15" t="s">
        <v>3177</v>
      </c>
      <c r="H15" t="s">
        <v>175</v>
      </c>
      <c r="K15" t="s">
        <v>3178</v>
      </c>
      <c r="N15" t="s">
        <v>235</v>
      </c>
      <c r="Q15" t="s">
        <v>271</v>
      </c>
      <c r="R15" t="s">
        <v>286</v>
      </c>
      <c r="S15" t="s">
        <v>3179</v>
      </c>
      <c r="T15" t="s">
        <v>316</v>
      </c>
      <c r="U15" t="s">
        <v>330</v>
      </c>
      <c r="V15" t="s">
        <v>349</v>
      </c>
      <c r="W15" t="s">
        <v>3180</v>
      </c>
      <c r="X15" t="s">
        <v>3181</v>
      </c>
      <c r="Y15" t="s">
        <v>366</v>
      </c>
      <c r="AA15" t="s">
        <v>396</v>
      </c>
      <c r="AD15" t="s">
        <v>429</v>
      </c>
      <c r="AG15" t="s">
        <v>456</v>
      </c>
      <c r="AK15" t="s">
        <v>3182</v>
      </c>
      <c r="AL15" t="s">
        <v>3183</v>
      </c>
      <c r="AN15" t="s">
        <v>3184</v>
      </c>
      <c r="AO15" t="s">
        <v>3185</v>
      </c>
      <c r="AP15" t="s">
        <v>3186</v>
      </c>
      <c r="AQ15" t="s">
        <v>3187</v>
      </c>
      <c r="AS15" t="s">
        <v>3188</v>
      </c>
      <c r="BE15" t="s">
        <v>3189</v>
      </c>
      <c r="BF15" t="s">
        <v>3190</v>
      </c>
      <c r="BN15" t="s">
        <v>3191</v>
      </c>
      <c r="CQ15" t="s">
        <v>3192</v>
      </c>
      <c r="CR15" t="s">
        <v>3193</v>
      </c>
      <c r="FG15" t="s">
        <v>3194</v>
      </c>
      <c r="GD15" t="s">
        <v>3195</v>
      </c>
      <c r="IO15" t="s">
        <v>3196</v>
      </c>
      <c r="JD15" t="s">
        <v>3197</v>
      </c>
      <c r="JW15" t="s">
        <v>3198</v>
      </c>
      <c r="JX15" t="s">
        <v>3199</v>
      </c>
      <c r="KA15" t="s">
        <v>3200</v>
      </c>
      <c r="KF15" t="s">
        <v>3201</v>
      </c>
      <c r="KH15" t="s">
        <v>3202</v>
      </c>
      <c r="KY15" t="s">
        <v>3203</v>
      </c>
    </row>
    <row r="16" spans="2:391">
      <c r="B16" t="s">
        <v>110</v>
      </c>
      <c r="C16" t="s">
        <v>3204</v>
      </c>
      <c r="D16" t="s">
        <v>3205</v>
      </c>
      <c r="K16" t="s">
        <v>3206</v>
      </c>
      <c r="N16" t="s">
        <v>236</v>
      </c>
      <c r="Q16" t="s">
        <v>272</v>
      </c>
      <c r="R16" t="s">
        <v>287</v>
      </c>
      <c r="S16" t="s">
        <v>3207</v>
      </c>
      <c r="U16" t="s">
        <v>331</v>
      </c>
      <c r="W16" t="s">
        <v>3208</v>
      </c>
      <c r="X16" t="s">
        <v>3209</v>
      </c>
      <c r="Y16" t="s">
        <v>367</v>
      </c>
      <c r="AA16" t="s">
        <v>397</v>
      </c>
      <c r="AK16" t="s">
        <v>3210</v>
      </c>
      <c r="AN16" t="s">
        <v>3211</v>
      </c>
      <c r="AO16" t="s">
        <v>3212</v>
      </c>
      <c r="AP16" t="s">
        <v>3213</v>
      </c>
      <c r="AQ16" t="s">
        <v>3214</v>
      </c>
      <c r="AS16" t="s">
        <v>3215</v>
      </c>
      <c r="BF16" t="s">
        <v>3216</v>
      </c>
      <c r="CQ16" t="s">
        <v>3217</v>
      </c>
      <c r="CR16" t="s">
        <v>3218</v>
      </c>
      <c r="FG16" t="s">
        <v>3219</v>
      </c>
      <c r="IO16" t="s">
        <v>3220</v>
      </c>
      <c r="JD16" t="s">
        <v>3221</v>
      </c>
      <c r="JW16" t="s">
        <v>3222</v>
      </c>
      <c r="JX16" t="s">
        <v>3223</v>
      </c>
      <c r="KF16" t="s">
        <v>3224</v>
      </c>
      <c r="KY16" t="s">
        <v>3225</v>
      </c>
    </row>
    <row r="17" spans="2:311">
      <c r="B17" t="s">
        <v>85</v>
      </c>
      <c r="C17" t="s">
        <v>3226</v>
      </c>
      <c r="D17" t="s">
        <v>3227</v>
      </c>
      <c r="K17" t="s">
        <v>3228</v>
      </c>
      <c r="N17" t="s">
        <v>237</v>
      </c>
      <c r="Q17" t="s">
        <v>273</v>
      </c>
      <c r="R17" t="s">
        <v>288</v>
      </c>
      <c r="S17" t="s">
        <v>3229</v>
      </c>
      <c r="U17" t="s">
        <v>332</v>
      </c>
      <c r="W17" t="s">
        <v>3230</v>
      </c>
      <c r="X17" t="s">
        <v>3231</v>
      </c>
      <c r="Y17" t="s">
        <v>368</v>
      </c>
      <c r="AA17" t="s">
        <v>398</v>
      </c>
      <c r="AK17" t="s">
        <v>3232</v>
      </c>
      <c r="AN17" t="s">
        <v>3233</v>
      </c>
      <c r="AO17" t="s">
        <v>3234</v>
      </c>
      <c r="AP17" t="s">
        <v>3235</v>
      </c>
      <c r="AQ17" t="s">
        <v>3236</v>
      </c>
      <c r="AS17" t="s">
        <v>3237</v>
      </c>
      <c r="BF17" t="s">
        <v>3238</v>
      </c>
      <c r="CQ17" t="s">
        <v>3239</v>
      </c>
      <c r="CR17" t="s">
        <v>3240</v>
      </c>
      <c r="FG17" t="s">
        <v>3241</v>
      </c>
      <c r="IO17" t="s">
        <v>3242</v>
      </c>
      <c r="JD17" t="s">
        <v>3243</v>
      </c>
      <c r="JW17" t="s">
        <v>3244</v>
      </c>
      <c r="JX17" t="s">
        <v>3245</v>
      </c>
      <c r="KF17" t="s">
        <v>3246</v>
      </c>
      <c r="KY17" t="s">
        <v>3247</v>
      </c>
    </row>
    <row r="18" spans="2:311">
      <c r="B18" t="s">
        <v>111</v>
      </c>
      <c r="R18" t="s">
        <v>289</v>
      </c>
      <c r="S18" t="s">
        <v>3248</v>
      </c>
      <c r="U18" t="s">
        <v>3249</v>
      </c>
      <c r="W18" t="s">
        <v>3250</v>
      </c>
      <c r="X18" t="s">
        <v>3251</v>
      </c>
      <c r="Y18" t="s">
        <v>369</v>
      </c>
      <c r="AK18" t="s">
        <v>3252</v>
      </c>
      <c r="AN18" t="s">
        <v>3253</v>
      </c>
      <c r="AO18" t="s">
        <v>3254</v>
      </c>
      <c r="AP18" t="s">
        <v>3255</v>
      </c>
      <c r="BF18" t="s">
        <v>3256</v>
      </c>
      <c r="CQ18" t="s">
        <v>3257</v>
      </c>
      <c r="FG18" t="s">
        <v>3258</v>
      </c>
      <c r="IO18" t="s">
        <v>3259</v>
      </c>
      <c r="JD18" t="s">
        <v>3260</v>
      </c>
      <c r="JW18" t="s">
        <v>3261</v>
      </c>
      <c r="JX18" t="s">
        <v>3262</v>
      </c>
      <c r="KY18" t="s">
        <v>3263</v>
      </c>
    </row>
    <row r="19" spans="2:311">
      <c r="B19" t="s">
        <v>112</v>
      </c>
      <c r="R19" t="s">
        <v>3264</v>
      </c>
      <c r="U19" t="s">
        <v>3265</v>
      </c>
      <c r="W19" t="s">
        <v>3266</v>
      </c>
      <c r="X19" t="s">
        <v>3267</v>
      </c>
      <c r="Y19" t="s">
        <v>370</v>
      </c>
      <c r="AK19" t="s">
        <v>3268</v>
      </c>
      <c r="AN19" t="s">
        <v>3269</v>
      </c>
      <c r="AO19" t="s">
        <v>3270</v>
      </c>
      <c r="AP19" t="s">
        <v>3271</v>
      </c>
      <c r="CQ19" t="s">
        <v>3272</v>
      </c>
      <c r="FG19" t="s">
        <v>3273</v>
      </c>
      <c r="JD19" t="s">
        <v>3274</v>
      </c>
      <c r="JW19" t="s">
        <v>3275</v>
      </c>
      <c r="KY19" t="s">
        <v>3276</v>
      </c>
    </row>
    <row r="20" spans="2:311">
      <c r="B20" t="s">
        <v>113</v>
      </c>
      <c r="U20" t="s">
        <v>333</v>
      </c>
      <c r="W20" t="s">
        <v>3277</v>
      </c>
      <c r="X20" t="s">
        <v>3278</v>
      </c>
      <c r="Y20" t="s">
        <v>371</v>
      </c>
      <c r="AK20" t="s">
        <v>3279</v>
      </c>
      <c r="AP20" t="s">
        <v>3280</v>
      </c>
      <c r="JD20" t="s">
        <v>3281</v>
      </c>
    </row>
    <row r="21" spans="2:311">
      <c r="B21" t="s">
        <v>114</v>
      </c>
      <c r="U21" t="s">
        <v>334</v>
      </c>
      <c r="X21" t="s">
        <v>3282</v>
      </c>
      <c r="Y21" t="s">
        <v>372</v>
      </c>
      <c r="AK21" t="s">
        <v>3283</v>
      </c>
      <c r="AP21" t="s">
        <v>3284</v>
      </c>
      <c r="JD21" t="s">
        <v>3285</v>
      </c>
    </row>
    <row r="22" spans="2:311">
      <c r="B22" t="s">
        <v>115</v>
      </c>
      <c r="U22" t="s">
        <v>335</v>
      </c>
      <c r="X22" t="s">
        <v>3286</v>
      </c>
      <c r="Y22" t="s">
        <v>373</v>
      </c>
      <c r="AK22" t="s">
        <v>3287</v>
      </c>
      <c r="AP22" t="s">
        <v>3288</v>
      </c>
    </row>
    <row r="23" spans="2:311">
      <c r="B23" t="s">
        <v>116</v>
      </c>
      <c r="X23" t="s">
        <v>3289</v>
      </c>
      <c r="AK23" t="s">
        <v>3290</v>
      </c>
    </row>
    <row r="24" spans="2:311">
      <c r="B24" t="s">
        <v>117</v>
      </c>
      <c r="X24" t="s">
        <v>3291</v>
      </c>
    </row>
    <row r="25" spans="2:311">
      <c r="B25" t="s">
        <v>118</v>
      </c>
      <c r="X25" t="s">
        <v>3292</v>
      </c>
    </row>
    <row r="26" spans="2:311">
      <c r="B26" t="s">
        <v>119</v>
      </c>
      <c r="X26" t="s">
        <v>3293</v>
      </c>
    </row>
    <row r="27" spans="2:311">
      <c r="B27" t="s">
        <v>120</v>
      </c>
      <c r="X27" t="s">
        <v>3294</v>
      </c>
    </row>
    <row r="28" spans="2:311">
      <c r="B28" t="s">
        <v>121</v>
      </c>
      <c r="X28" t="s">
        <v>3295</v>
      </c>
    </row>
    <row r="29" spans="2:311">
      <c r="B29" t="s">
        <v>122</v>
      </c>
      <c r="X29" t="s">
        <v>3296</v>
      </c>
    </row>
    <row r="30" spans="2:311">
      <c r="B30" t="s">
        <v>123</v>
      </c>
      <c r="X30" t="s">
        <v>3297</v>
      </c>
    </row>
    <row r="31" spans="2:311">
      <c r="B31" t="s">
        <v>124</v>
      </c>
      <c r="X31" t="s">
        <v>3298</v>
      </c>
    </row>
    <row r="32" spans="2:311">
      <c r="B32" t="s">
        <v>125</v>
      </c>
      <c r="X32" t="s">
        <v>3299</v>
      </c>
    </row>
    <row r="33" spans="2:24">
      <c r="B33" s="3" t="s">
        <v>126</v>
      </c>
      <c r="X33" t="s">
        <v>3300</v>
      </c>
    </row>
    <row r="34" spans="2:24">
      <c r="B34" s="4" t="s">
        <v>3301</v>
      </c>
      <c r="X34" t="s">
        <v>3302</v>
      </c>
    </row>
    <row r="35" spans="2:24">
      <c r="B35" s="4" t="s">
        <v>3303</v>
      </c>
      <c r="X35" t="s">
        <v>3304</v>
      </c>
    </row>
    <row r="36" spans="2:24">
      <c r="B36" s="4" t="s">
        <v>3305</v>
      </c>
      <c r="X36" t="s">
        <v>3306</v>
      </c>
    </row>
    <row r="37" spans="2:24">
      <c r="B37" s="4" t="s">
        <v>3307</v>
      </c>
      <c r="X37" t="s">
        <v>3308</v>
      </c>
    </row>
    <row r="38" spans="2:24">
      <c r="B38" s="353" t="s">
        <v>3309</v>
      </c>
      <c r="X38" t="s">
        <v>3310</v>
      </c>
    </row>
    <row r="39" spans="2:24">
      <c r="B39" s="4" t="s">
        <v>3311</v>
      </c>
      <c r="X39" t="s">
        <v>3312</v>
      </c>
    </row>
    <row r="40" spans="2:24">
      <c r="B40" s="4" t="s">
        <v>3313</v>
      </c>
    </row>
    <row r="41" spans="2:24">
      <c r="B41" s="353" t="s">
        <v>3314</v>
      </c>
    </row>
    <row r="42" spans="2:24">
      <c r="B42" s="4" t="s">
        <v>3315</v>
      </c>
    </row>
    <row r="43" spans="2:24">
      <c r="B43" s="4" t="s">
        <v>3316</v>
      </c>
    </row>
    <row r="44" spans="2:24">
      <c r="B44" s="4" t="s">
        <v>3317</v>
      </c>
    </row>
    <row r="45" spans="2:24">
      <c r="B45" s="4" t="s">
        <v>3318</v>
      </c>
    </row>
    <row r="46" spans="2:24">
      <c r="B46" s="4" t="s">
        <v>3319</v>
      </c>
    </row>
    <row r="47" spans="2:24">
      <c r="B47" s="4" t="s">
        <v>3320</v>
      </c>
    </row>
    <row r="48" spans="2:24">
      <c r="B48" s="4" t="s">
        <v>3321</v>
      </c>
    </row>
    <row r="49" spans="2:2">
      <c r="B49" s="4" t="s">
        <v>3322</v>
      </c>
    </row>
    <row r="50" spans="2:2">
      <c r="B50" s="4" t="s">
        <v>3323</v>
      </c>
    </row>
    <row r="51" spans="2:2">
      <c r="B51" s="4" t="s">
        <v>3324</v>
      </c>
    </row>
    <row r="52" spans="2:2">
      <c r="B52" s="4" t="s">
        <v>3325</v>
      </c>
    </row>
    <row r="53" spans="2:2">
      <c r="B53" s="4" t="s">
        <v>3326</v>
      </c>
    </row>
    <row r="54" spans="2:2">
      <c r="B54" s="4" t="s">
        <v>3327</v>
      </c>
    </row>
    <row r="55" spans="2:2">
      <c r="B55" s="4" t="s">
        <v>3328</v>
      </c>
    </row>
    <row r="56" spans="2:2">
      <c r="B56" s="4" t="s">
        <v>3329</v>
      </c>
    </row>
    <row r="57" spans="2:2">
      <c r="B57" s="4" t="s">
        <v>3330</v>
      </c>
    </row>
    <row r="58" spans="2:2">
      <c r="B58" s="4" t="s">
        <v>3331</v>
      </c>
    </row>
    <row r="59" spans="2:2">
      <c r="B59" s="4" t="s">
        <v>3332</v>
      </c>
    </row>
    <row r="60" spans="2:2">
      <c r="B60" s="4" t="s">
        <v>3333</v>
      </c>
    </row>
    <row r="61" spans="2:2">
      <c r="B61" s="4" t="s">
        <v>3334</v>
      </c>
    </row>
    <row r="62" spans="2:2">
      <c r="B62" s="4" t="s">
        <v>3335</v>
      </c>
    </row>
    <row r="63" spans="2:2">
      <c r="B63" s="4" t="s">
        <v>3336</v>
      </c>
    </row>
    <row r="64" spans="2:2">
      <c r="B64" s="4" t="s">
        <v>3337</v>
      </c>
    </row>
    <row r="65" spans="1:3">
      <c r="B65" s="353" t="s">
        <v>3338</v>
      </c>
    </row>
    <row r="68" spans="1:3">
      <c r="A68" s="354" t="s">
        <v>3339</v>
      </c>
      <c r="B68" s="354" t="s">
        <v>3340</v>
      </c>
    </row>
    <row r="69" ht="15" spans="1:3">
      <c r="A69" s="355" t="s">
        <v>3341</v>
      </c>
      <c r="B69" s="133" t="s">
        <v>3342</v>
      </c>
      <c r="C69" t="s">
        <v>95</v>
      </c>
    </row>
    <row r="70" ht="15" spans="1:3">
      <c r="A70" s="355" t="s">
        <v>3343</v>
      </c>
      <c r="B70" s="133" t="s">
        <v>3344</v>
      </c>
      <c r="C70" t="s">
        <v>3345</v>
      </c>
    </row>
    <row r="71" ht="15" spans="1:3">
      <c r="A71" s="355" t="s">
        <v>3346</v>
      </c>
      <c r="B71" s="133" t="s">
        <v>3347</v>
      </c>
      <c r="C71" t="s">
        <v>3345</v>
      </c>
    </row>
    <row r="72" ht="15" spans="1:3">
      <c r="A72" s="355" t="s">
        <v>3348</v>
      </c>
      <c r="B72" s="133" t="s">
        <v>3349</v>
      </c>
      <c r="C72" t="s">
        <v>3345</v>
      </c>
    </row>
    <row r="73" ht="15" spans="1:3">
      <c r="A73" s="355" t="s">
        <v>3350</v>
      </c>
      <c r="B73" s="133" t="s">
        <v>3351</v>
      </c>
      <c r="C73" t="s">
        <v>3345</v>
      </c>
    </row>
    <row r="74" ht="15" spans="1:3">
      <c r="A74" s="355" t="s">
        <v>3352</v>
      </c>
      <c r="B74" s="133" t="s">
        <v>3353</v>
      </c>
      <c r="C74" t="s">
        <v>3345</v>
      </c>
    </row>
    <row r="75" ht="15" spans="1:3">
      <c r="A75" s="355" t="s">
        <v>3354</v>
      </c>
      <c r="B75" s="133" t="s">
        <v>3355</v>
      </c>
      <c r="C75" t="s">
        <v>3345</v>
      </c>
    </row>
    <row r="76" ht="15" spans="1:3">
      <c r="A76" s="355" t="s">
        <v>3356</v>
      </c>
      <c r="B76" s="133" t="s">
        <v>3357</v>
      </c>
      <c r="C76" t="s">
        <v>3345</v>
      </c>
    </row>
    <row r="77" ht="15" spans="1:3">
      <c r="A77" s="355" t="s">
        <v>3358</v>
      </c>
      <c r="B77" s="133" t="s">
        <v>3359</v>
      </c>
      <c r="C77" t="s">
        <v>3345</v>
      </c>
    </row>
    <row r="78" ht="15" spans="1:3">
      <c r="A78" s="355" t="s">
        <v>3360</v>
      </c>
      <c r="B78" s="133" t="s">
        <v>3361</v>
      </c>
      <c r="C78" t="s">
        <v>3345</v>
      </c>
    </row>
    <row r="79" ht="15" spans="1:3">
      <c r="A79" s="355" t="s">
        <v>3362</v>
      </c>
      <c r="B79" s="133" t="s">
        <v>3363</v>
      </c>
      <c r="C79" t="s">
        <v>3345</v>
      </c>
    </row>
    <row r="80" ht="15" spans="1:3">
      <c r="A80" s="355" t="s">
        <v>3364</v>
      </c>
      <c r="B80" s="133" t="s">
        <v>3365</v>
      </c>
      <c r="C80" t="s">
        <v>3345</v>
      </c>
    </row>
    <row r="81" ht="15" spans="1:3">
      <c r="A81" s="355" t="s">
        <v>3366</v>
      </c>
      <c r="B81" s="133" t="s">
        <v>3367</v>
      </c>
      <c r="C81" t="s">
        <v>3345</v>
      </c>
    </row>
    <row r="82" ht="15" spans="1:3">
      <c r="A82" s="355" t="s">
        <v>3368</v>
      </c>
      <c r="B82" s="133" t="s">
        <v>3369</v>
      </c>
      <c r="C82" t="s">
        <v>3345</v>
      </c>
    </row>
    <row r="83" ht="15" spans="1:3">
      <c r="A83" s="355" t="s">
        <v>3370</v>
      </c>
      <c r="B83" s="133" t="s">
        <v>3371</v>
      </c>
      <c r="C83" t="s">
        <v>3345</v>
      </c>
    </row>
    <row r="84" ht="15" spans="1:3">
      <c r="A84" s="355" t="s">
        <v>3372</v>
      </c>
      <c r="B84" s="133" t="s">
        <v>3373</v>
      </c>
      <c r="C84" t="s">
        <v>3345</v>
      </c>
    </row>
    <row r="85" ht="15" spans="1:3">
      <c r="A85" s="355" t="s">
        <v>3374</v>
      </c>
      <c r="B85" s="133" t="s">
        <v>3375</v>
      </c>
      <c r="C85" t="s">
        <v>3345</v>
      </c>
    </row>
    <row r="86" ht="15" spans="1:3">
      <c r="A86" s="355" t="s">
        <v>3376</v>
      </c>
      <c r="B86" s="133" t="s">
        <v>3377</v>
      </c>
      <c r="C86" t="s">
        <v>95</v>
      </c>
    </row>
    <row r="87" ht="15" spans="1:3">
      <c r="A87" s="355" t="s">
        <v>3378</v>
      </c>
      <c r="B87" s="133" t="s">
        <v>3379</v>
      </c>
      <c r="C87" t="s">
        <v>3345</v>
      </c>
    </row>
    <row r="88" ht="15" spans="1:3">
      <c r="A88" s="355" t="s">
        <v>3380</v>
      </c>
      <c r="B88" s="133" t="s">
        <v>3381</v>
      </c>
      <c r="C88" t="s">
        <v>3345</v>
      </c>
    </row>
    <row r="89" ht="15" spans="1:3">
      <c r="A89" s="355" t="s">
        <v>3382</v>
      </c>
      <c r="B89" s="133" t="s">
        <v>3383</v>
      </c>
      <c r="C89" t="s">
        <v>3345</v>
      </c>
    </row>
    <row r="90" ht="15" spans="1:3">
      <c r="A90" s="355" t="s">
        <v>3384</v>
      </c>
      <c r="B90" s="133" t="s">
        <v>3385</v>
      </c>
      <c r="C90" t="s">
        <v>3345</v>
      </c>
    </row>
    <row r="91" ht="15" spans="1:3">
      <c r="A91" s="355" t="s">
        <v>3386</v>
      </c>
      <c r="B91" s="133" t="s">
        <v>3387</v>
      </c>
      <c r="C91" t="s">
        <v>3345</v>
      </c>
    </row>
    <row r="92" ht="15" spans="1:3">
      <c r="A92" s="355" t="s">
        <v>3388</v>
      </c>
      <c r="B92" s="133" t="s">
        <v>3389</v>
      </c>
      <c r="C92" t="s">
        <v>3345</v>
      </c>
    </row>
    <row r="93" ht="15" spans="1:3">
      <c r="A93" s="355" t="s">
        <v>3390</v>
      </c>
      <c r="B93" s="133" t="s">
        <v>3391</v>
      </c>
      <c r="C93" t="s">
        <v>3345</v>
      </c>
    </row>
    <row r="94" ht="15" spans="1:3">
      <c r="A94" s="355" t="s">
        <v>3392</v>
      </c>
      <c r="B94" s="133" t="s">
        <v>3393</v>
      </c>
      <c r="C94" t="s">
        <v>3345</v>
      </c>
    </row>
    <row r="95" ht="15" spans="1:3">
      <c r="A95" s="355" t="s">
        <v>3394</v>
      </c>
      <c r="B95" s="133" t="s">
        <v>3395</v>
      </c>
      <c r="C95" t="s">
        <v>3345</v>
      </c>
    </row>
    <row r="96" ht="15" spans="1:3">
      <c r="A96" s="355" t="s">
        <v>3396</v>
      </c>
      <c r="B96" s="133" t="s">
        <v>3397</v>
      </c>
      <c r="C96" t="s">
        <v>3345</v>
      </c>
    </row>
    <row r="97" ht="15" spans="1:3">
      <c r="A97" s="355" t="s">
        <v>3398</v>
      </c>
      <c r="B97" s="133" t="s">
        <v>3399</v>
      </c>
      <c r="C97" t="s">
        <v>3345</v>
      </c>
    </row>
    <row r="98" ht="15" spans="1:3">
      <c r="A98" s="355" t="s">
        <v>3400</v>
      </c>
      <c r="B98" s="133" t="s">
        <v>3401</v>
      </c>
      <c r="C98" t="s">
        <v>3345</v>
      </c>
    </row>
    <row r="99" ht="15" spans="1:3">
      <c r="A99" s="355" t="s">
        <v>3402</v>
      </c>
      <c r="B99" s="133" t="s">
        <v>3403</v>
      </c>
      <c r="C99" t="s">
        <v>3345</v>
      </c>
    </row>
    <row r="100" ht="15" spans="1:3">
      <c r="A100" s="355" t="s">
        <v>3404</v>
      </c>
      <c r="B100" s="133" t="s">
        <v>3405</v>
      </c>
      <c r="C100" t="s">
        <v>3345</v>
      </c>
    </row>
    <row r="101" ht="15" spans="1:3">
      <c r="A101" s="355" t="s">
        <v>3406</v>
      </c>
      <c r="B101" s="133" t="s">
        <v>3407</v>
      </c>
      <c r="C101" t="s">
        <v>3345</v>
      </c>
    </row>
    <row r="102" ht="15" spans="1:3">
      <c r="A102" s="355" t="s">
        <v>3408</v>
      </c>
      <c r="B102" s="133" t="s">
        <v>3409</v>
      </c>
      <c r="C102" t="s">
        <v>3345</v>
      </c>
    </row>
    <row r="103" ht="15" spans="1:3">
      <c r="A103" s="355" t="s">
        <v>3410</v>
      </c>
      <c r="B103" s="133" t="s">
        <v>3411</v>
      </c>
      <c r="C103" t="s">
        <v>95</v>
      </c>
    </row>
    <row r="104" ht="15" spans="1:3">
      <c r="A104" s="355" t="s">
        <v>3412</v>
      </c>
      <c r="B104" s="133" t="s">
        <v>3413</v>
      </c>
      <c r="C104" t="s">
        <v>3414</v>
      </c>
    </row>
    <row r="105" ht="15" spans="1:3">
      <c r="A105" s="355" t="s">
        <v>3415</v>
      </c>
      <c r="B105" s="133" t="s">
        <v>3416</v>
      </c>
      <c r="C105" t="s">
        <v>3345</v>
      </c>
    </row>
    <row r="106" ht="15" spans="1:3">
      <c r="A106" s="355" t="s">
        <v>3417</v>
      </c>
      <c r="B106" s="133" t="s">
        <v>3418</v>
      </c>
      <c r="C106" t="s">
        <v>3345</v>
      </c>
    </row>
    <row r="107" ht="15" spans="1:3">
      <c r="A107" s="355" t="s">
        <v>3419</v>
      </c>
      <c r="B107" s="133" t="s">
        <v>3420</v>
      </c>
      <c r="C107" t="s">
        <v>3345</v>
      </c>
    </row>
    <row r="108" ht="15" spans="1:3">
      <c r="A108" s="355" t="s">
        <v>3421</v>
      </c>
      <c r="B108" s="133" t="s">
        <v>3422</v>
      </c>
      <c r="C108" t="s">
        <v>3345</v>
      </c>
    </row>
    <row r="109" ht="15" spans="1:3">
      <c r="A109" s="355" t="s">
        <v>3423</v>
      </c>
      <c r="B109" s="133" t="s">
        <v>3424</v>
      </c>
      <c r="C109" t="s">
        <v>3345</v>
      </c>
    </row>
    <row r="110" ht="15" spans="1:3">
      <c r="A110" s="355" t="s">
        <v>3425</v>
      </c>
      <c r="B110" s="133" t="s">
        <v>3426</v>
      </c>
      <c r="C110" t="s">
        <v>3345</v>
      </c>
    </row>
    <row r="111" ht="15" spans="1:3">
      <c r="A111" s="355" t="s">
        <v>3427</v>
      </c>
      <c r="B111" s="133" t="s">
        <v>3428</v>
      </c>
      <c r="C111" t="s">
        <v>3345</v>
      </c>
    </row>
    <row r="112" ht="15" spans="1:3">
      <c r="A112" s="355" t="s">
        <v>3429</v>
      </c>
      <c r="B112" s="133" t="s">
        <v>3430</v>
      </c>
      <c r="C112" t="s">
        <v>3345</v>
      </c>
    </row>
    <row r="113" ht="15" spans="1:3">
      <c r="A113" s="355" t="s">
        <v>3431</v>
      </c>
      <c r="B113" s="133" t="s">
        <v>3432</v>
      </c>
      <c r="C113" t="s">
        <v>3345</v>
      </c>
    </row>
    <row r="114" ht="15" spans="1:3">
      <c r="A114" s="355" t="s">
        <v>3433</v>
      </c>
      <c r="B114" s="133" t="s">
        <v>3434</v>
      </c>
      <c r="C114" t="s">
        <v>3345</v>
      </c>
    </row>
    <row r="115" ht="15" spans="1:3">
      <c r="A115" s="355" t="s">
        <v>3435</v>
      </c>
      <c r="B115" s="133" t="s">
        <v>3436</v>
      </c>
      <c r="C115" t="s">
        <v>3345</v>
      </c>
    </row>
    <row r="116" ht="15" spans="1:3">
      <c r="A116" s="355" t="s">
        <v>3437</v>
      </c>
      <c r="B116" s="133" t="s">
        <v>3438</v>
      </c>
      <c r="C116" t="s">
        <v>3345</v>
      </c>
    </row>
    <row r="117" ht="15" spans="1:3">
      <c r="A117" s="355" t="s">
        <v>3439</v>
      </c>
      <c r="B117" s="133" t="s">
        <v>3440</v>
      </c>
      <c r="C117" t="s">
        <v>3345</v>
      </c>
    </row>
    <row r="118" ht="15" spans="1:3">
      <c r="A118" s="355" t="s">
        <v>3441</v>
      </c>
      <c r="B118" s="133" t="s">
        <v>3442</v>
      </c>
      <c r="C118" t="s">
        <v>3345</v>
      </c>
    </row>
    <row r="119" ht="15" spans="1:3">
      <c r="A119" s="355" t="s">
        <v>3443</v>
      </c>
      <c r="B119" s="133" t="s">
        <v>3444</v>
      </c>
      <c r="C119" t="s">
        <v>3345</v>
      </c>
    </row>
    <row r="120" ht="15" spans="1:3">
      <c r="A120" s="355" t="s">
        <v>3445</v>
      </c>
      <c r="B120" s="133" t="s">
        <v>3446</v>
      </c>
      <c r="C120" t="s">
        <v>3345</v>
      </c>
    </row>
    <row r="121" ht="15" spans="1:3">
      <c r="A121" s="355" t="s">
        <v>3447</v>
      </c>
      <c r="B121" s="133" t="s">
        <v>3448</v>
      </c>
      <c r="C121" t="s">
        <v>3345</v>
      </c>
    </row>
    <row r="122" ht="15" spans="1:3">
      <c r="A122" s="355" t="s">
        <v>3449</v>
      </c>
      <c r="B122" s="133" t="s">
        <v>3450</v>
      </c>
      <c r="C122" t="s">
        <v>3345</v>
      </c>
    </row>
    <row r="123" ht="15" spans="1:3">
      <c r="A123" s="355" t="s">
        <v>3451</v>
      </c>
      <c r="B123" s="133" t="s">
        <v>3452</v>
      </c>
      <c r="C123" t="s">
        <v>3345</v>
      </c>
    </row>
    <row r="124" ht="15" spans="1:3">
      <c r="A124" s="355" t="s">
        <v>3453</v>
      </c>
      <c r="B124" s="133" t="s">
        <v>3454</v>
      </c>
      <c r="C124" t="s">
        <v>3345</v>
      </c>
    </row>
    <row r="125" ht="15" spans="1:3">
      <c r="A125" s="355" t="s">
        <v>3455</v>
      </c>
      <c r="B125" s="133" t="s">
        <v>3456</v>
      </c>
      <c r="C125" t="s">
        <v>3345</v>
      </c>
    </row>
    <row r="126" ht="15" spans="1:3">
      <c r="A126" s="355" t="s">
        <v>3457</v>
      </c>
      <c r="B126" s="133" t="s">
        <v>3458</v>
      </c>
      <c r="C126" t="s">
        <v>3345</v>
      </c>
    </row>
    <row r="127" ht="15" spans="1:3">
      <c r="A127" s="355" t="s">
        <v>3459</v>
      </c>
      <c r="B127" s="133" t="s">
        <v>3460</v>
      </c>
      <c r="C127" t="s">
        <v>3414</v>
      </c>
    </row>
    <row r="128" ht="15" spans="1:3">
      <c r="A128" s="355" t="s">
        <v>3461</v>
      </c>
      <c r="B128" s="133" t="s">
        <v>3462</v>
      </c>
      <c r="C128" t="s">
        <v>3345</v>
      </c>
    </row>
    <row r="129" ht="15" spans="1:3">
      <c r="A129" s="355" t="s">
        <v>3463</v>
      </c>
      <c r="B129" s="133" t="s">
        <v>3464</v>
      </c>
      <c r="C129" t="s">
        <v>3345</v>
      </c>
    </row>
    <row r="130" ht="15" spans="1:3">
      <c r="A130" s="355" t="s">
        <v>3465</v>
      </c>
      <c r="B130" s="133" t="s">
        <v>3466</v>
      </c>
      <c r="C130" t="s">
        <v>3345</v>
      </c>
    </row>
    <row r="131" ht="15" spans="1:3">
      <c r="A131" s="355" t="s">
        <v>3467</v>
      </c>
      <c r="B131" s="133" t="s">
        <v>3468</v>
      </c>
      <c r="C131" t="s">
        <v>3345</v>
      </c>
    </row>
    <row r="132" ht="15" spans="1:3">
      <c r="A132" s="355" t="s">
        <v>3469</v>
      </c>
      <c r="B132" s="133" t="s">
        <v>3470</v>
      </c>
      <c r="C132" t="s">
        <v>3345</v>
      </c>
    </row>
    <row r="133" ht="15" spans="1:3">
      <c r="A133" s="355" t="s">
        <v>3471</v>
      </c>
      <c r="B133" s="133" t="s">
        <v>3472</v>
      </c>
      <c r="C133" t="s">
        <v>3345</v>
      </c>
    </row>
    <row r="134" ht="15" spans="1:3">
      <c r="A134" s="355" t="s">
        <v>3473</v>
      </c>
      <c r="B134" s="133" t="s">
        <v>3474</v>
      </c>
      <c r="C134" t="s">
        <v>3345</v>
      </c>
    </row>
    <row r="135" ht="15" spans="1:3">
      <c r="A135" s="355" t="s">
        <v>3475</v>
      </c>
      <c r="B135" s="133" t="s">
        <v>3476</v>
      </c>
      <c r="C135" t="s">
        <v>3345</v>
      </c>
    </row>
    <row r="136" ht="15" spans="1:3">
      <c r="A136" s="355" t="s">
        <v>3477</v>
      </c>
      <c r="B136" s="133" t="s">
        <v>3478</v>
      </c>
      <c r="C136" t="s">
        <v>3345</v>
      </c>
    </row>
    <row r="137" ht="15" spans="1:3">
      <c r="A137" s="355" t="s">
        <v>3479</v>
      </c>
      <c r="B137" s="133" t="s">
        <v>3480</v>
      </c>
      <c r="C137" t="s">
        <v>3345</v>
      </c>
    </row>
    <row r="138" ht="15" spans="1:3">
      <c r="A138" s="355" t="s">
        <v>3481</v>
      </c>
      <c r="B138" s="133" t="s">
        <v>3482</v>
      </c>
      <c r="C138" t="s">
        <v>3345</v>
      </c>
    </row>
    <row r="139" ht="15" spans="1:3">
      <c r="A139" s="355" t="s">
        <v>3483</v>
      </c>
      <c r="B139" s="133" t="s">
        <v>3484</v>
      </c>
      <c r="C139" t="s">
        <v>3345</v>
      </c>
    </row>
    <row r="140" ht="15" spans="1:3">
      <c r="A140" s="355" t="s">
        <v>3485</v>
      </c>
      <c r="B140" s="133" t="s">
        <v>3486</v>
      </c>
      <c r="C140" t="s">
        <v>3345</v>
      </c>
    </row>
    <row r="141" ht="15" spans="1:3">
      <c r="A141" s="355" t="s">
        <v>3487</v>
      </c>
      <c r="B141" s="133" t="s">
        <v>3488</v>
      </c>
      <c r="C141" t="s">
        <v>3345</v>
      </c>
    </row>
    <row r="142" ht="15" spans="1:3">
      <c r="A142" s="355" t="s">
        <v>3489</v>
      </c>
      <c r="B142" s="133" t="s">
        <v>3490</v>
      </c>
      <c r="C142" t="s">
        <v>3414</v>
      </c>
    </row>
    <row r="143" ht="15" spans="1:3">
      <c r="A143" s="355" t="s">
        <v>3491</v>
      </c>
      <c r="B143" s="133" t="s">
        <v>3492</v>
      </c>
      <c r="C143" t="s">
        <v>3345</v>
      </c>
    </row>
    <row r="144" ht="15" spans="1:3">
      <c r="A144" s="355" t="s">
        <v>3493</v>
      </c>
      <c r="B144" s="133" t="s">
        <v>3494</v>
      </c>
      <c r="C144" t="s">
        <v>3345</v>
      </c>
    </row>
    <row r="145" ht="15" spans="1:3">
      <c r="A145" s="355" t="s">
        <v>3495</v>
      </c>
      <c r="B145" s="133" t="s">
        <v>3496</v>
      </c>
      <c r="C145" t="s">
        <v>3345</v>
      </c>
    </row>
    <row r="146" ht="15" spans="1:3">
      <c r="A146" s="355" t="s">
        <v>3497</v>
      </c>
      <c r="B146" s="133" t="s">
        <v>3498</v>
      </c>
      <c r="C146" t="s">
        <v>3345</v>
      </c>
    </row>
    <row r="147" ht="15" spans="1:3">
      <c r="A147" s="355" t="s">
        <v>3499</v>
      </c>
      <c r="B147" s="133" t="s">
        <v>3500</v>
      </c>
      <c r="C147" t="s">
        <v>3345</v>
      </c>
    </row>
    <row r="148" ht="15" spans="1:3">
      <c r="A148" s="355" t="s">
        <v>3501</v>
      </c>
      <c r="B148" s="133" t="s">
        <v>3502</v>
      </c>
      <c r="C148" t="s">
        <v>3345</v>
      </c>
    </row>
    <row r="149" ht="15" spans="1:3">
      <c r="A149" s="355" t="s">
        <v>3503</v>
      </c>
      <c r="B149" s="133" t="s">
        <v>3504</v>
      </c>
      <c r="C149" t="s">
        <v>3345</v>
      </c>
    </row>
    <row r="150" ht="15" spans="1:3">
      <c r="A150" s="355" t="s">
        <v>3505</v>
      </c>
      <c r="B150" s="133" t="s">
        <v>3506</v>
      </c>
      <c r="C150" t="s">
        <v>3414</v>
      </c>
    </row>
    <row r="151" ht="15" spans="1:3">
      <c r="A151" s="355" t="s">
        <v>3507</v>
      </c>
      <c r="B151" s="133" t="s">
        <v>3508</v>
      </c>
      <c r="C151" t="s">
        <v>3345</v>
      </c>
    </row>
    <row r="152" ht="15" spans="1:3">
      <c r="A152" s="355" t="s">
        <v>3509</v>
      </c>
      <c r="B152" s="133" t="s">
        <v>3510</v>
      </c>
      <c r="C152" t="s">
        <v>3345</v>
      </c>
    </row>
    <row r="153" ht="15" spans="1:3">
      <c r="A153" s="355" t="s">
        <v>3511</v>
      </c>
      <c r="B153" s="133" t="s">
        <v>3512</v>
      </c>
      <c r="C153" t="s">
        <v>3345</v>
      </c>
    </row>
    <row r="154" ht="15" spans="1:3">
      <c r="A154" s="355" t="s">
        <v>3513</v>
      </c>
      <c r="B154" s="133" t="s">
        <v>3514</v>
      </c>
      <c r="C154" t="s">
        <v>3345</v>
      </c>
    </row>
    <row r="155" ht="15" spans="1:3">
      <c r="A155" s="355" t="s">
        <v>3515</v>
      </c>
      <c r="B155" s="133" t="s">
        <v>3516</v>
      </c>
      <c r="C155" t="s">
        <v>3345</v>
      </c>
    </row>
    <row r="156" ht="15" spans="1:3">
      <c r="A156" s="355" t="s">
        <v>3517</v>
      </c>
      <c r="B156" s="133" t="s">
        <v>3518</v>
      </c>
      <c r="C156" t="s">
        <v>3345</v>
      </c>
    </row>
    <row r="157" ht="15" spans="1:3">
      <c r="A157" s="355" t="s">
        <v>3519</v>
      </c>
      <c r="B157" s="133" t="s">
        <v>3520</v>
      </c>
      <c r="C157" t="s">
        <v>3345</v>
      </c>
    </row>
    <row r="158" ht="15" spans="1:3">
      <c r="A158" s="355" t="s">
        <v>3521</v>
      </c>
      <c r="B158" s="133" t="s">
        <v>3522</v>
      </c>
      <c r="C158" t="s">
        <v>3345</v>
      </c>
    </row>
    <row r="159" ht="15" spans="1:3">
      <c r="A159" s="355" t="s">
        <v>3523</v>
      </c>
      <c r="B159" s="133" t="s">
        <v>3524</v>
      </c>
      <c r="C159" t="s">
        <v>3345</v>
      </c>
    </row>
    <row r="160" ht="15" spans="1:3">
      <c r="A160" s="355" t="s">
        <v>3525</v>
      </c>
      <c r="B160" s="133" t="s">
        <v>3526</v>
      </c>
      <c r="C160" t="s">
        <v>3345</v>
      </c>
    </row>
    <row r="161" ht="15" spans="1:3">
      <c r="A161" s="355" t="s">
        <v>3527</v>
      </c>
      <c r="B161" s="133" t="s">
        <v>3528</v>
      </c>
      <c r="C161" t="s">
        <v>3345</v>
      </c>
    </row>
    <row r="162" ht="15" spans="1:3">
      <c r="A162" s="355" t="s">
        <v>3529</v>
      </c>
      <c r="B162" s="133" t="s">
        <v>3530</v>
      </c>
      <c r="C162" t="s">
        <v>3345</v>
      </c>
    </row>
    <row r="163" ht="15" spans="1:3">
      <c r="A163" s="355" t="s">
        <v>3531</v>
      </c>
      <c r="B163" s="133" t="s">
        <v>3532</v>
      </c>
      <c r="C163" t="s">
        <v>3345</v>
      </c>
    </row>
    <row r="164" ht="15" spans="1:3">
      <c r="A164" s="355" t="s">
        <v>3533</v>
      </c>
      <c r="B164" s="133" t="s">
        <v>3534</v>
      </c>
      <c r="C164" t="s">
        <v>3345</v>
      </c>
    </row>
    <row r="165" ht="15" spans="1:3">
      <c r="A165" s="355" t="s">
        <v>3535</v>
      </c>
      <c r="B165" s="133" t="s">
        <v>3536</v>
      </c>
      <c r="C165" t="s">
        <v>3345</v>
      </c>
    </row>
    <row r="166" ht="15" spans="1:3">
      <c r="A166" s="355" t="s">
        <v>3537</v>
      </c>
      <c r="B166" s="133" t="s">
        <v>3538</v>
      </c>
      <c r="C166" t="s">
        <v>3345</v>
      </c>
    </row>
    <row r="167" ht="15" spans="1:3">
      <c r="A167" s="355" t="s">
        <v>3539</v>
      </c>
      <c r="B167" s="133" t="s">
        <v>3540</v>
      </c>
      <c r="C167" t="s">
        <v>3345</v>
      </c>
    </row>
    <row r="168" ht="15" spans="1:3">
      <c r="A168" s="355" t="s">
        <v>3541</v>
      </c>
      <c r="B168" s="133" t="s">
        <v>3542</v>
      </c>
      <c r="C168" t="s">
        <v>3345</v>
      </c>
    </row>
    <row r="169" ht="15" spans="1:3">
      <c r="A169" s="355" t="s">
        <v>3543</v>
      </c>
      <c r="B169" s="133" t="s">
        <v>3544</v>
      </c>
      <c r="C169" t="s">
        <v>3414</v>
      </c>
    </row>
    <row r="170" ht="15" spans="1:3">
      <c r="A170" s="355" t="s">
        <v>3545</v>
      </c>
      <c r="B170" s="133" t="s">
        <v>3546</v>
      </c>
      <c r="C170" t="s">
        <v>3345</v>
      </c>
    </row>
    <row r="171" ht="15" spans="1:3">
      <c r="A171" s="355" t="s">
        <v>3547</v>
      </c>
      <c r="B171" s="133" t="s">
        <v>3548</v>
      </c>
      <c r="C171" t="s">
        <v>3345</v>
      </c>
    </row>
    <row r="172" ht="15" spans="1:3">
      <c r="A172" s="355" t="s">
        <v>3549</v>
      </c>
      <c r="B172" s="133" t="s">
        <v>3550</v>
      </c>
      <c r="C172" t="s">
        <v>3345</v>
      </c>
    </row>
    <row r="173" ht="15" spans="1:3">
      <c r="A173" s="355" t="s">
        <v>3551</v>
      </c>
      <c r="B173" s="133" t="s">
        <v>3552</v>
      </c>
      <c r="C173" t="s">
        <v>3345</v>
      </c>
    </row>
    <row r="174" ht="15" spans="1:3">
      <c r="A174" s="355" t="s">
        <v>3553</v>
      </c>
      <c r="B174" s="133" t="s">
        <v>3554</v>
      </c>
      <c r="C174" t="s">
        <v>3345</v>
      </c>
    </row>
    <row r="175" ht="15" spans="1:3">
      <c r="A175" s="355" t="s">
        <v>3555</v>
      </c>
      <c r="B175" s="133" t="s">
        <v>3556</v>
      </c>
      <c r="C175" t="s">
        <v>3345</v>
      </c>
    </row>
    <row r="176" ht="15" spans="1:3">
      <c r="A176" s="355" t="s">
        <v>3557</v>
      </c>
      <c r="B176" s="133" t="s">
        <v>3558</v>
      </c>
      <c r="C176" t="s">
        <v>3345</v>
      </c>
    </row>
    <row r="177" ht="15" spans="1:3">
      <c r="A177" s="355" t="s">
        <v>3559</v>
      </c>
      <c r="B177" s="133" t="s">
        <v>3560</v>
      </c>
      <c r="C177" t="s">
        <v>3345</v>
      </c>
    </row>
    <row r="178" ht="15" spans="1:3">
      <c r="A178" s="355" t="s">
        <v>3561</v>
      </c>
      <c r="B178" s="133" t="s">
        <v>3562</v>
      </c>
      <c r="C178" t="s">
        <v>3345</v>
      </c>
    </row>
    <row r="179" ht="15" spans="1:3">
      <c r="A179" s="355" t="s">
        <v>3563</v>
      </c>
      <c r="B179" s="133" t="s">
        <v>3564</v>
      </c>
      <c r="C179" t="s">
        <v>3345</v>
      </c>
    </row>
    <row r="180" ht="15" spans="1:3">
      <c r="A180" s="355" t="s">
        <v>3565</v>
      </c>
      <c r="B180" s="133" t="s">
        <v>3566</v>
      </c>
      <c r="C180" t="s">
        <v>3345</v>
      </c>
    </row>
    <row r="181" ht="15" spans="1:3">
      <c r="A181" s="355" t="s">
        <v>3567</v>
      </c>
      <c r="B181" s="133" t="s">
        <v>3568</v>
      </c>
      <c r="C181" t="s">
        <v>3345</v>
      </c>
    </row>
    <row r="182" ht="15" spans="1:3">
      <c r="A182" s="355" t="s">
        <v>3569</v>
      </c>
      <c r="B182" s="133" t="s">
        <v>3570</v>
      </c>
      <c r="C182" t="s">
        <v>3345</v>
      </c>
    </row>
    <row r="183" ht="15" spans="1:3">
      <c r="A183" s="355" t="s">
        <v>3571</v>
      </c>
      <c r="B183" s="133" t="s">
        <v>3572</v>
      </c>
      <c r="C183" t="s">
        <v>3345</v>
      </c>
    </row>
    <row r="184" ht="15" spans="1:3">
      <c r="A184" s="355" t="s">
        <v>3573</v>
      </c>
      <c r="B184" s="133" t="s">
        <v>3574</v>
      </c>
      <c r="C184" t="s">
        <v>3345</v>
      </c>
    </row>
    <row r="185" ht="15" spans="1:3">
      <c r="A185" s="355" t="s">
        <v>3575</v>
      </c>
      <c r="B185" s="133" t="s">
        <v>3576</v>
      </c>
      <c r="C185" t="s">
        <v>3345</v>
      </c>
    </row>
    <row r="186" ht="15" spans="1:3">
      <c r="A186" s="355" t="s">
        <v>3577</v>
      </c>
      <c r="B186" s="133" t="s">
        <v>3578</v>
      </c>
      <c r="C186" t="s">
        <v>3345</v>
      </c>
    </row>
    <row r="187" ht="15" spans="1:3">
      <c r="A187" s="355" t="s">
        <v>3579</v>
      </c>
      <c r="B187" s="133" t="s">
        <v>3580</v>
      </c>
      <c r="C187" t="s">
        <v>3345</v>
      </c>
    </row>
    <row r="188" ht="15" spans="1:3">
      <c r="A188" s="355" t="s">
        <v>3581</v>
      </c>
      <c r="B188" s="133" t="s">
        <v>3582</v>
      </c>
      <c r="C188" t="s">
        <v>3414</v>
      </c>
    </row>
    <row r="189" ht="15" spans="1:3">
      <c r="A189" s="355" t="s">
        <v>3583</v>
      </c>
      <c r="B189" s="133" t="s">
        <v>3584</v>
      </c>
      <c r="C189" t="s">
        <v>3345</v>
      </c>
    </row>
    <row r="190" ht="15" spans="1:3">
      <c r="A190" s="355" t="s">
        <v>3585</v>
      </c>
      <c r="B190" s="133" t="s">
        <v>3586</v>
      </c>
      <c r="C190" t="s">
        <v>3345</v>
      </c>
    </row>
    <row r="191" ht="15" spans="1:3">
      <c r="A191" s="355" t="s">
        <v>3587</v>
      </c>
      <c r="B191" s="133" t="s">
        <v>3588</v>
      </c>
      <c r="C191" t="s">
        <v>3345</v>
      </c>
    </row>
    <row r="192" ht="15" spans="1:3">
      <c r="A192" s="355" t="s">
        <v>3589</v>
      </c>
      <c r="B192" s="133" t="s">
        <v>3590</v>
      </c>
      <c r="C192" t="s">
        <v>3345</v>
      </c>
    </row>
    <row r="193" ht="15" spans="1:3">
      <c r="A193" s="355" t="s">
        <v>3591</v>
      </c>
      <c r="B193" s="133" t="s">
        <v>3592</v>
      </c>
      <c r="C193" t="s">
        <v>3345</v>
      </c>
    </row>
    <row r="194" ht="15" spans="1:3">
      <c r="A194" s="355" t="s">
        <v>3593</v>
      </c>
      <c r="B194" s="133" t="s">
        <v>3594</v>
      </c>
      <c r="C194" t="s">
        <v>3345</v>
      </c>
    </row>
    <row r="195" ht="15" spans="1:3">
      <c r="A195" s="355" t="s">
        <v>3595</v>
      </c>
      <c r="B195" s="133" t="s">
        <v>3596</v>
      </c>
      <c r="C195" t="s">
        <v>3345</v>
      </c>
    </row>
    <row r="196" ht="15" spans="1:3">
      <c r="A196" s="355" t="s">
        <v>3597</v>
      </c>
      <c r="B196" s="133" t="s">
        <v>3598</v>
      </c>
      <c r="C196" t="s">
        <v>3345</v>
      </c>
    </row>
    <row r="197" ht="15" spans="1:3">
      <c r="A197" s="355" t="s">
        <v>3599</v>
      </c>
      <c r="B197" s="133" t="s">
        <v>3600</v>
      </c>
      <c r="C197" t="s">
        <v>3345</v>
      </c>
    </row>
    <row r="198" ht="15" spans="1:3">
      <c r="A198" s="355" t="s">
        <v>3601</v>
      </c>
      <c r="B198" s="133" t="s">
        <v>3602</v>
      </c>
      <c r="C198" t="s">
        <v>3345</v>
      </c>
    </row>
    <row r="199" ht="15" spans="1:3">
      <c r="A199" s="355" t="s">
        <v>3603</v>
      </c>
      <c r="B199" s="133" t="s">
        <v>3604</v>
      </c>
      <c r="C199" t="s">
        <v>3345</v>
      </c>
    </row>
    <row r="200" ht="15" spans="1:3">
      <c r="A200" s="355" t="s">
        <v>3605</v>
      </c>
      <c r="B200" s="133" t="s">
        <v>3606</v>
      </c>
      <c r="C200" t="s">
        <v>3345</v>
      </c>
    </row>
    <row r="201" ht="15" spans="1:3">
      <c r="A201" s="355" t="s">
        <v>3607</v>
      </c>
      <c r="B201" s="133" t="s">
        <v>3608</v>
      </c>
      <c r="C201" t="s">
        <v>3345</v>
      </c>
    </row>
    <row r="202" ht="15" spans="1:3">
      <c r="A202" s="355" t="s">
        <v>3609</v>
      </c>
      <c r="B202" s="133" t="s">
        <v>3610</v>
      </c>
      <c r="C202" t="s">
        <v>3345</v>
      </c>
    </row>
    <row r="203" ht="15" spans="1:3">
      <c r="A203" s="355" t="s">
        <v>3611</v>
      </c>
      <c r="B203" s="133" t="s">
        <v>3612</v>
      </c>
      <c r="C203" t="s">
        <v>3345</v>
      </c>
    </row>
    <row r="204" ht="15" spans="1:3">
      <c r="A204" s="355" t="s">
        <v>3613</v>
      </c>
      <c r="B204" s="133" t="s">
        <v>3614</v>
      </c>
      <c r="C204" t="s">
        <v>3345</v>
      </c>
    </row>
    <row r="205" ht="15" spans="1:3">
      <c r="A205" s="355" t="s">
        <v>3615</v>
      </c>
      <c r="B205" s="133" t="s">
        <v>3616</v>
      </c>
      <c r="C205" t="s">
        <v>3345</v>
      </c>
    </row>
    <row r="206" ht="15" spans="1:3">
      <c r="A206" s="355" t="s">
        <v>3617</v>
      </c>
      <c r="B206" s="133" t="s">
        <v>3618</v>
      </c>
      <c r="C206" t="s">
        <v>3345</v>
      </c>
    </row>
    <row r="207" ht="15" spans="1:3">
      <c r="A207" s="355" t="s">
        <v>3619</v>
      </c>
      <c r="B207" s="133" t="s">
        <v>3620</v>
      </c>
      <c r="C207" t="s">
        <v>3345</v>
      </c>
    </row>
    <row r="208" ht="15" spans="1:3">
      <c r="A208" s="355" t="s">
        <v>3621</v>
      </c>
      <c r="B208" s="133" t="s">
        <v>3622</v>
      </c>
      <c r="C208" t="s">
        <v>3345</v>
      </c>
    </row>
    <row r="209" ht="15" spans="1:3">
      <c r="A209" s="355" t="s">
        <v>3623</v>
      </c>
      <c r="B209" s="133" t="s">
        <v>3624</v>
      </c>
      <c r="C209" t="s">
        <v>3345</v>
      </c>
    </row>
    <row r="210" ht="15" spans="1:3">
      <c r="A210" s="355" t="s">
        <v>3625</v>
      </c>
      <c r="B210" s="133" t="s">
        <v>3626</v>
      </c>
      <c r="C210" t="s">
        <v>3414</v>
      </c>
    </row>
    <row r="211" ht="15" spans="1:3">
      <c r="A211" s="355" t="s">
        <v>3627</v>
      </c>
      <c r="B211" s="133" t="s">
        <v>3628</v>
      </c>
      <c r="C211" t="s">
        <v>3345</v>
      </c>
    </row>
    <row r="212" ht="15" spans="1:3">
      <c r="A212" s="355" t="s">
        <v>3629</v>
      </c>
      <c r="B212" s="133" t="s">
        <v>3418</v>
      </c>
      <c r="C212" t="s">
        <v>3345</v>
      </c>
    </row>
    <row r="213" ht="15" spans="1:3">
      <c r="A213" s="355" t="s">
        <v>3630</v>
      </c>
      <c r="B213" s="133" t="s">
        <v>3631</v>
      </c>
      <c r="C213" t="s">
        <v>3345</v>
      </c>
    </row>
    <row r="214" ht="15" spans="1:3">
      <c r="A214" s="355" t="s">
        <v>3632</v>
      </c>
      <c r="B214" s="133" t="s">
        <v>3633</v>
      </c>
      <c r="C214" t="s">
        <v>3345</v>
      </c>
    </row>
    <row r="215" ht="15" spans="1:3">
      <c r="A215" s="355" t="s">
        <v>3634</v>
      </c>
      <c r="B215" s="133" t="s">
        <v>3635</v>
      </c>
      <c r="C215" t="s">
        <v>3345</v>
      </c>
    </row>
    <row r="216" ht="15" spans="1:3">
      <c r="A216" s="355" t="s">
        <v>3636</v>
      </c>
      <c r="B216" s="133" t="s">
        <v>3637</v>
      </c>
      <c r="C216" t="s">
        <v>3345</v>
      </c>
    </row>
    <row r="217" ht="15" spans="1:3">
      <c r="A217" s="355" t="s">
        <v>3638</v>
      </c>
      <c r="B217" s="133" t="s">
        <v>3639</v>
      </c>
      <c r="C217" t="s">
        <v>3345</v>
      </c>
    </row>
    <row r="218" ht="15" spans="1:3">
      <c r="A218" s="355" t="s">
        <v>3640</v>
      </c>
      <c r="B218" s="133" t="s">
        <v>3641</v>
      </c>
      <c r="C218" t="s">
        <v>3345</v>
      </c>
    </row>
    <row r="219" ht="15" spans="1:3">
      <c r="A219" s="355" t="s">
        <v>3642</v>
      </c>
      <c r="B219" s="133" t="s">
        <v>3643</v>
      </c>
      <c r="C219" t="s">
        <v>3345</v>
      </c>
    </row>
    <row r="220" ht="15" spans="1:3">
      <c r="A220" s="355" t="s">
        <v>3644</v>
      </c>
      <c r="B220" s="133" t="s">
        <v>3645</v>
      </c>
      <c r="C220" t="s">
        <v>3345</v>
      </c>
    </row>
    <row r="221" ht="15" spans="1:3">
      <c r="A221" s="355" t="s">
        <v>3646</v>
      </c>
      <c r="B221" s="133" t="s">
        <v>3647</v>
      </c>
      <c r="C221" t="s">
        <v>3345</v>
      </c>
    </row>
    <row r="222" ht="15" spans="1:3">
      <c r="A222" s="355" t="s">
        <v>3648</v>
      </c>
      <c r="B222" s="133" t="s">
        <v>3649</v>
      </c>
      <c r="C222" t="s">
        <v>3345</v>
      </c>
    </row>
    <row r="223" ht="15" spans="1:3">
      <c r="A223" s="355" t="s">
        <v>3650</v>
      </c>
      <c r="B223" s="133" t="s">
        <v>3651</v>
      </c>
      <c r="C223" t="s">
        <v>3345</v>
      </c>
    </row>
    <row r="224" ht="15" spans="1:3">
      <c r="A224" s="355" t="s">
        <v>3652</v>
      </c>
      <c r="B224" s="133" t="s">
        <v>3653</v>
      </c>
      <c r="C224" t="s">
        <v>3345</v>
      </c>
    </row>
    <row r="225" ht="15" spans="1:3">
      <c r="A225" s="355" t="s">
        <v>3654</v>
      </c>
      <c r="B225" s="133" t="s">
        <v>3655</v>
      </c>
      <c r="C225" t="s">
        <v>3345</v>
      </c>
    </row>
    <row r="226" ht="15" spans="1:3">
      <c r="A226" s="355" t="s">
        <v>3656</v>
      </c>
      <c r="B226" s="133" t="s">
        <v>3657</v>
      </c>
      <c r="C226" t="s">
        <v>3345</v>
      </c>
    </row>
    <row r="227" ht="15" spans="1:3">
      <c r="A227" s="355" t="s">
        <v>3658</v>
      </c>
      <c r="B227" s="133" t="s">
        <v>3659</v>
      </c>
      <c r="C227" t="s">
        <v>3414</v>
      </c>
    </row>
    <row r="228" ht="15" spans="1:3">
      <c r="A228" s="355" t="s">
        <v>3660</v>
      </c>
      <c r="B228" s="133" t="s">
        <v>3661</v>
      </c>
      <c r="C228" t="s">
        <v>3345</v>
      </c>
    </row>
    <row r="229" ht="15" spans="1:3">
      <c r="A229" s="355" t="s">
        <v>3662</v>
      </c>
      <c r="B229" s="133" t="s">
        <v>3663</v>
      </c>
      <c r="C229" t="s">
        <v>3345</v>
      </c>
    </row>
    <row r="230" ht="15" spans="1:3">
      <c r="A230" s="355" t="s">
        <v>3664</v>
      </c>
      <c r="B230" s="133" t="s">
        <v>3665</v>
      </c>
      <c r="C230" t="s">
        <v>3345</v>
      </c>
    </row>
    <row r="231" ht="15" spans="1:3">
      <c r="A231" s="355" t="s">
        <v>3666</v>
      </c>
      <c r="B231" s="133" t="s">
        <v>3667</v>
      </c>
      <c r="C231" t="s">
        <v>3345</v>
      </c>
    </row>
    <row r="232" ht="15" spans="1:3">
      <c r="A232" s="355" t="s">
        <v>3668</v>
      </c>
      <c r="B232" s="133" t="s">
        <v>3669</v>
      </c>
      <c r="C232" t="s">
        <v>3345</v>
      </c>
    </row>
    <row r="233" ht="15" spans="1:3">
      <c r="A233" s="355" t="s">
        <v>3670</v>
      </c>
      <c r="B233" s="133" t="s">
        <v>3671</v>
      </c>
      <c r="C233" t="s">
        <v>3345</v>
      </c>
    </row>
    <row r="234" ht="15" spans="1:3">
      <c r="A234" s="355" t="s">
        <v>3672</v>
      </c>
      <c r="B234" s="133" t="s">
        <v>3673</v>
      </c>
      <c r="C234" t="s">
        <v>3345</v>
      </c>
    </row>
    <row r="235" ht="15" spans="1:3">
      <c r="A235" s="355" t="s">
        <v>3674</v>
      </c>
      <c r="B235" s="133" t="s">
        <v>3675</v>
      </c>
      <c r="C235" t="s">
        <v>3345</v>
      </c>
    </row>
    <row r="236" ht="15" spans="1:3">
      <c r="A236" s="355" t="s">
        <v>3676</v>
      </c>
      <c r="B236" s="133" t="s">
        <v>3677</v>
      </c>
      <c r="C236" t="s">
        <v>3345</v>
      </c>
    </row>
    <row r="237" ht="15" spans="1:3">
      <c r="A237" s="355" t="s">
        <v>3678</v>
      </c>
      <c r="B237" s="133" t="s">
        <v>3679</v>
      </c>
      <c r="C237" t="s">
        <v>3345</v>
      </c>
    </row>
    <row r="238" ht="15" spans="1:3">
      <c r="A238" s="355" t="s">
        <v>3680</v>
      </c>
      <c r="B238" s="133" t="s">
        <v>3681</v>
      </c>
      <c r="C238" t="s">
        <v>3345</v>
      </c>
    </row>
    <row r="239" ht="15" spans="1:3">
      <c r="A239" s="355" t="s">
        <v>3682</v>
      </c>
      <c r="B239" s="133" t="s">
        <v>3683</v>
      </c>
      <c r="C239" t="s">
        <v>3414</v>
      </c>
    </row>
    <row r="240" ht="15" spans="1:3">
      <c r="A240" s="355" t="s">
        <v>3684</v>
      </c>
      <c r="B240" s="133" t="s">
        <v>3420</v>
      </c>
      <c r="C240" t="s">
        <v>3345</v>
      </c>
    </row>
    <row r="241" ht="15" spans="1:3">
      <c r="A241" s="355" t="s">
        <v>3685</v>
      </c>
      <c r="B241" s="133" t="s">
        <v>3686</v>
      </c>
      <c r="C241" t="s">
        <v>3345</v>
      </c>
    </row>
    <row r="242" ht="15" spans="1:3">
      <c r="A242" s="355" t="s">
        <v>3687</v>
      </c>
      <c r="B242" s="133" t="s">
        <v>3688</v>
      </c>
      <c r="C242" t="s">
        <v>3345</v>
      </c>
    </row>
    <row r="243" ht="15" spans="1:3">
      <c r="A243" s="355" t="s">
        <v>3689</v>
      </c>
      <c r="B243" s="133" t="s">
        <v>3690</v>
      </c>
      <c r="C243" t="s">
        <v>3345</v>
      </c>
    </row>
    <row r="244" ht="15" spans="1:3">
      <c r="A244" s="355" t="s">
        <v>3691</v>
      </c>
      <c r="B244" s="133" t="s">
        <v>3692</v>
      </c>
      <c r="C244" t="s">
        <v>3345</v>
      </c>
    </row>
    <row r="245" ht="15" spans="1:3">
      <c r="A245" s="355" t="s">
        <v>3693</v>
      </c>
      <c r="B245" s="133" t="s">
        <v>3694</v>
      </c>
      <c r="C245" t="s">
        <v>3345</v>
      </c>
    </row>
    <row r="246" ht="15" spans="1:3">
      <c r="A246" s="355" t="s">
        <v>3695</v>
      </c>
      <c r="B246" s="133" t="s">
        <v>3696</v>
      </c>
      <c r="C246" t="s">
        <v>3345</v>
      </c>
    </row>
    <row r="247" ht="15" spans="1:3">
      <c r="A247" s="355" t="s">
        <v>3697</v>
      </c>
      <c r="B247" s="133" t="s">
        <v>3698</v>
      </c>
      <c r="C247" t="s">
        <v>3345</v>
      </c>
    </row>
    <row r="248" ht="15" spans="1:3">
      <c r="A248" s="355" t="s">
        <v>3699</v>
      </c>
      <c r="B248" s="133" t="s">
        <v>3700</v>
      </c>
      <c r="C248" t="s">
        <v>3345</v>
      </c>
    </row>
    <row r="249" ht="15" spans="1:3">
      <c r="A249" s="355" t="s">
        <v>3701</v>
      </c>
      <c r="B249" s="133" t="s">
        <v>3702</v>
      </c>
      <c r="C249" t="s">
        <v>3345</v>
      </c>
    </row>
    <row r="250" ht="15" spans="1:3">
      <c r="A250" s="355" t="s">
        <v>3703</v>
      </c>
      <c r="B250" s="133" t="s">
        <v>3704</v>
      </c>
      <c r="C250" t="s">
        <v>3345</v>
      </c>
    </row>
    <row r="251" ht="15" spans="1:3">
      <c r="A251" s="355" t="s">
        <v>3705</v>
      </c>
      <c r="B251" s="133" t="s">
        <v>3706</v>
      </c>
      <c r="C251" t="s">
        <v>3345</v>
      </c>
    </row>
    <row r="252" ht="15" spans="1:3">
      <c r="A252" s="355" t="s">
        <v>3707</v>
      </c>
      <c r="B252" s="133" t="s">
        <v>3708</v>
      </c>
      <c r="C252" t="s">
        <v>3345</v>
      </c>
    </row>
    <row r="253" ht="15" spans="1:3">
      <c r="A253" s="355" t="s">
        <v>3709</v>
      </c>
      <c r="B253" s="133" t="s">
        <v>3710</v>
      </c>
      <c r="C253" t="s">
        <v>3345</v>
      </c>
    </row>
    <row r="254" ht="15" spans="1:3">
      <c r="A254" s="355" t="s">
        <v>3711</v>
      </c>
      <c r="B254" s="133" t="s">
        <v>3712</v>
      </c>
      <c r="C254" t="s">
        <v>3345</v>
      </c>
    </row>
    <row r="255" ht="15" spans="1:3">
      <c r="A255" s="355" t="s">
        <v>3713</v>
      </c>
      <c r="B255" s="133" t="s">
        <v>3714</v>
      </c>
      <c r="C255" t="s">
        <v>3345</v>
      </c>
    </row>
    <row r="256" ht="15" spans="1:3">
      <c r="A256" s="355" t="s">
        <v>3715</v>
      </c>
      <c r="B256" s="133" t="s">
        <v>3716</v>
      </c>
      <c r="C256" t="s">
        <v>3414</v>
      </c>
    </row>
    <row r="257" ht="15" spans="1:3">
      <c r="A257" s="355" t="s">
        <v>3717</v>
      </c>
      <c r="B257" s="133" t="s">
        <v>3718</v>
      </c>
      <c r="C257" t="s">
        <v>3345</v>
      </c>
    </row>
    <row r="258" ht="15" spans="1:3">
      <c r="A258" s="355" t="s">
        <v>3719</v>
      </c>
      <c r="B258" s="133" t="s">
        <v>3720</v>
      </c>
      <c r="C258" t="s">
        <v>3345</v>
      </c>
    </row>
    <row r="259" ht="15" spans="1:3">
      <c r="A259" s="355" t="s">
        <v>3721</v>
      </c>
      <c r="B259" s="133" t="s">
        <v>3722</v>
      </c>
      <c r="C259" t="s">
        <v>3345</v>
      </c>
    </row>
    <row r="260" ht="15" spans="1:3">
      <c r="A260" s="355" t="s">
        <v>3723</v>
      </c>
      <c r="B260" s="133" t="s">
        <v>3724</v>
      </c>
      <c r="C260" t="s">
        <v>3345</v>
      </c>
    </row>
    <row r="261" ht="15" spans="1:3">
      <c r="A261" s="355" t="s">
        <v>3725</v>
      </c>
      <c r="B261" s="133" t="s">
        <v>3726</v>
      </c>
      <c r="C261" t="s">
        <v>3345</v>
      </c>
    </row>
    <row r="262" ht="15" spans="1:3">
      <c r="A262" s="355" t="s">
        <v>3727</v>
      </c>
      <c r="B262" s="133" t="s">
        <v>3728</v>
      </c>
      <c r="C262" t="s">
        <v>3345</v>
      </c>
    </row>
    <row r="263" ht="15" spans="1:3">
      <c r="A263" s="355" t="s">
        <v>3729</v>
      </c>
      <c r="B263" s="133" t="s">
        <v>3730</v>
      </c>
      <c r="C263" t="s">
        <v>3345</v>
      </c>
    </row>
    <row r="264" ht="15" spans="1:3">
      <c r="A264" s="355" t="s">
        <v>3731</v>
      </c>
      <c r="B264" s="133" t="s">
        <v>3732</v>
      </c>
      <c r="C264" t="s">
        <v>3345</v>
      </c>
    </row>
    <row r="265" ht="15" spans="1:3">
      <c r="A265" s="355" t="s">
        <v>3733</v>
      </c>
      <c r="B265" s="133" t="s">
        <v>3734</v>
      </c>
      <c r="C265" t="s">
        <v>3345</v>
      </c>
    </row>
    <row r="266" ht="15" spans="1:3">
      <c r="A266" s="355" t="s">
        <v>3735</v>
      </c>
      <c r="B266" s="133" t="s">
        <v>3736</v>
      </c>
      <c r="C266" t="s">
        <v>3345</v>
      </c>
    </row>
    <row r="267" ht="15" spans="1:3">
      <c r="A267" s="355" t="s">
        <v>3737</v>
      </c>
      <c r="B267" s="133" t="s">
        <v>3738</v>
      </c>
      <c r="C267" t="s">
        <v>3414</v>
      </c>
    </row>
    <row r="268" ht="15" spans="1:3">
      <c r="A268" s="355" t="s">
        <v>3739</v>
      </c>
      <c r="B268" s="133" t="s">
        <v>3740</v>
      </c>
      <c r="C268" t="s">
        <v>3345</v>
      </c>
    </row>
    <row r="269" ht="15" spans="1:3">
      <c r="A269" s="355" t="s">
        <v>3741</v>
      </c>
      <c r="B269" s="133" t="s">
        <v>3742</v>
      </c>
      <c r="C269" t="s">
        <v>3345</v>
      </c>
    </row>
    <row r="270" ht="15" spans="1:3">
      <c r="A270" s="355" t="s">
        <v>3743</v>
      </c>
      <c r="B270" s="133" t="s">
        <v>3744</v>
      </c>
      <c r="C270" t="s">
        <v>3345</v>
      </c>
    </row>
    <row r="271" ht="15" spans="1:3">
      <c r="A271" s="355" t="s">
        <v>3745</v>
      </c>
      <c r="B271" s="133" t="s">
        <v>3746</v>
      </c>
      <c r="C271" t="s">
        <v>3345</v>
      </c>
    </row>
    <row r="272" ht="15" spans="1:3">
      <c r="A272" s="355" t="s">
        <v>3747</v>
      </c>
      <c r="B272" s="133" t="s">
        <v>3748</v>
      </c>
      <c r="C272" t="s">
        <v>3345</v>
      </c>
    </row>
    <row r="273" ht="15" spans="1:3">
      <c r="A273" s="355" t="s">
        <v>3749</v>
      </c>
      <c r="B273" s="133" t="s">
        <v>3750</v>
      </c>
      <c r="C273" t="s">
        <v>3345</v>
      </c>
    </row>
    <row r="274" ht="15" spans="1:3">
      <c r="A274" s="355" t="s">
        <v>3751</v>
      </c>
      <c r="B274" s="133" t="s">
        <v>3752</v>
      </c>
      <c r="C274" t="s">
        <v>3345</v>
      </c>
    </row>
    <row r="275" ht="15" spans="1:3">
      <c r="A275" s="355" t="s">
        <v>3753</v>
      </c>
      <c r="B275" s="133" t="s">
        <v>3754</v>
      </c>
      <c r="C275" t="s">
        <v>3345</v>
      </c>
    </row>
    <row r="276" ht="15" spans="1:3">
      <c r="A276" s="355" t="s">
        <v>3755</v>
      </c>
      <c r="B276" s="133" t="s">
        <v>3756</v>
      </c>
      <c r="C276" t="s">
        <v>3345</v>
      </c>
    </row>
    <row r="277" ht="15" spans="1:3">
      <c r="A277" s="355" t="s">
        <v>3757</v>
      </c>
      <c r="B277" s="133" t="s">
        <v>3758</v>
      </c>
      <c r="C277" t="s">
        <v>3345</v>
      </c>
    </row>
    <row r="278" ht="15" spans="1:3">
      <c r="A278" s="355" t="s">
        <v>3759</v>
      </c>
      <c r="B278" s="133" t="s">
        <v>3760</v>
      </c>
      <c r="C278" t="s">
        <v>3345</v>
      </c>
    </row>
    <row r="279" ht="15" spans="1:3">
      <c r="A279" s="355" t="s">
        <v>3761</v>
      </c>
      <c r="B279" s="133" t="s">
        <v>3762</v>
      </c>
      <c r="C279" t="s">
        <v>3414</v>
      </c>
    </row>
    <row r="280" ht="15" spans="1:3">
      <c r="A280" s="355" t="s">
        <v>3763</v>
      </c>
      <c r="B280" s="133" t="s">
        <v>3764</v>
      </c>
      <c r="C280" t="s">
        <v>3345</v>
      </c>
    </row>
    <row r="281" ht="15" spans="1:3">
      <c r="A281" s="355" t="s">
        <v>3765</v>
      </c>
      <c r="B281" s="133" t="s">
        <v>3766</v>
      </c>
      <c r="C281" t="s">
        <v>3345</v>
      </c>
    </row>
    <row r="282" ht="15" spans="1:3">
      <c r="A282" s="355" t="s">
        <v>3767</v>
      </c>
      <c r="B282" s="133" t="s">
        <v>3768</v>
      </c>
      <c r="C282" t="s">
        <v>3345</v>
      </c>
    </row>
    <row r="283" ht="15" spans="1:3">
      <c r="A283" s="355" t="s">
        <v>3769</v>
      </c>
      <c r="B283" s="133" t="s">
        <v>3770</v>
      </c>
      <c r="C283" t="s">
        <v>95</v>
      </c>
    </row>
    <row r="284" ht="15" spans="1:3">
      <c r="A284" s="355" t="s">
        <v>3771</v>
      </c>
      <c r="B284" s="133" t="s">
        <v>3772</v>
      </c>
      <c r="C284" t="s">
        <v>3414</v>
      </c>
    </row>
    <row r="285" ht="15" spans="1:3">
      <c r="A285" s="355" t="s">
        <v>3773</v>
      </c>
      <c r="B285" s="133" t="s">
        <v>3774</v>
      </c>
      <c r="C285" t="s">
        <v>3345</v>
      </c>
    </row>
    <row r="286" ht="15" spans="1:3">
      <c r="A286" s="355" t="s">
        <v>3775</v>
      </c>
      <c r="B286" s="133" t="s">
        <v>3776</v>
      </c>
      <c r="C286" t="s">
        <v>3345</v>
      </c>
    </row>
    <row r="287" ht="15" spans="1:3">
      <c r="A287" s="355" t="s">
        <v>3777</v>
      </c>
      <c r="B287" s="133" t="s">
        <v>3778</v>
      </c>
      <c r="C287" t="s">
        <v>3345</v>
      </c>
    </row>
    <row r="288" ht="15" spans="1:3">
      <c r="A288" s="355" t="s">
        <v>3779</v>
      </c>
      <c r="B288" s="133" t="s">
        <v>3780</v>
      </c>
      <c r="C288" t="s">
        <v>3345</v>
      </c>
    </row>
    <row r="289" ht="15" spans="1:3">
      <c r="A289" s="355" t="s">
        <v>3781</v>
      </c>
      <c r="B289" s="133" t="s">
        <v>3782</v>
      </c>
      <c r="C289" t="s">
        <v>3345</v>
      </c>
    </row>
    <row r="290" ht="15" spans="1:3">
      <c r="A290" s="355" t="s">
        <v>3783</v>
      </c>
      <c r="B290" s="133" t="s">
        <v>3784</v>
      </c>
      <c r="C290" t="s">
        <v>3345</v>
      </c>
    </row>
    <row r="291" ht="15" spans="1:3">
      <c r="A291" s="355" t="s">
        <v>3785</v>
      </c>
      <c r="B291" s="133" t="s">
        <v>3786</v>
      </c>
      <c r="C291" t="s">
        <v>3345</v>
      </c>
    </row>
    <row r="292" ht="15" spans="1:3">
      <c r="A292" s="355" t="s">
        <v>3787</v>
      </c>
      <c r="B292" s="133" t="s">
        <v>3788</v>
      </c>
      <c r="C292" t="s">
        <v>3345</v>
      </c>
    </row>
    <row r="293" ht="15" spans="1:3">
      <c r="A293" s="355" t="s">
        <v>3789</v>
      </c>
      <c r="B293" s="133" t="s">
        <v>3790</v>
      </c>
      <c r="C293" t="s">
        <v>3345</v>
      </c>
    </row>
    <row r="294" ht="15" spans="1:3">
      <c r="A294" s="355" t="s">
        <v>3791</v>
      </c>
      <c r="B294" s="133" t="s">
        <v>3792</v>
      </c>
      <c r="C294" t="s">
        <v>3345</v>
      </c>
    </row>
    <row r="295" ht="15" spans="1:3">
      <c r="A295" s="355" t="s">
        <v>3793</v>
      </c>
      <c r="B295" s="133" t="s">
        <v>3794</v>
      </c>
      <c r="C295" t="s">
        <v>3414</v>
      </c>
    </row>
    <row r="296" ht="15" spans="1:3">
      <c r="A296" s="355" t="s">
        <v>3795</v>
      </c>
      <c r="B296" s="133" t="s">
        <v>3796</v>
      </c>
      <c r="C296" t="s">
        <v>3345</v>
      </c>
    </row>
    <row r="297" ht="15" spans="1:3">
      <c r="A297" s="355" t="s">
        <v>3797</v>
      </c>
      <c r="B297" s="133" t="s">
        <v>3798</v>
      </c>
      <c r="C297" t="s">
        <v>3345</v>
      </c>
    </row>
    <row r="298" ht="15" spans="1:3">
      <c r="A298" s="355" t="s">
        <v>3799</v>
      </c>
      <c r="B298" s="133" t="s">
        <v>3800</v>
      </c>
      <c r="C298" t="s">
        <v>3345</v>
      </c>
    </row>
    <row r="299" ht="15" spans="1:3">
      <c r="A299" s="355" t="s">
        <v>3801</v>
      </c>
      <c r="B299" s="133" t="s">
        <v>3802</v>
      </c>
      <c r="C299" t="s">
        <v>3345</v>
      </c>
    </row>
    <row r="300" ht="15" spans="1:3">
      <c r="A300" s="355" t="s">
        <v>3803</v>
      </c>
      <c r="B300" s="133" t="s">
        <v>3804</v>
      </c>
      <c r="C300" t="s">
        <v>3345</v>
      </c>
    </row>
    <row r="301" ht="15" spans="1:3">
      <c r="A301" s="355" t="s">
        <v>3805</v>
      </c>
      <c r="B301" s="133" t="s">
        <v>3806</v>
      </c>
      <c r="C301" t="s">
        <v>3345</v>
      </c>
    </row>
    <row r="302" ht="15" spans="1:3">
      <c r="A302" s="355" t="s">
        <v>3807</v>
      </c>
      <c r="B302" s="133" t="s">
        <v>3808</v>
      </c>
      <c r="C302" t="s">
        <v>3345</v>
      </c>
    </row>
    <row r="303" ht="15" spans="1:3">
      <c r="A303" s="355" t="s">
        <v>3809</v>
      </c>
      <c r="B303" s="133" t="s">
        <v>3810</v>
      </c>
      <c r="C303" t="s">
        <v>3345</v>
      </c>
    </row>
    <row r="304" ht="15" spans="1:3">
      <c r="A304" s="355" t="s">
        <v>3811</v>
      </c>
      <c r="B304" s="133" t="s">
        <v>3812</v>
      </c>
      <c r="C304" t="s">
        <v>3345</v>
      </c>
    </row>
    <row r="305" ht="15" spans="1:3">
      <c r="A305" s="355" t="s">
        <v>3813</v>
      </c>
      <c r="B305" s="133" t="s">
        <v>3814</v>
      </c>
      <c r="C305" t="s">
        <v>3345</v>
      </c>
    </row>
    <row r="306" ht="15" spans="1:3">
      <c r="A306" s="355" t="s">
        <v>3815</v>
      </c>
      <c r="B306" s="133" t="s">
        <v>3816</v>
      </c>
      <c r="C306" t="s">
        <v>3414</v>
      </c>
    </row>
    <row r="307" ht="15" spans="1:3">
      <c r="A307" s="355" t="s">
        <v>3817</v>
      </c>
      <c r="B307" s="133" t="s">
        <v>3818</v>
      </c>
      <c r="C307" t="s">
        <v>3345</v>
      </c>
    </row>
    <row r="308" ht="15" spans="1:3">
      <c r="A308" s="355" t="s">
        <v>3819</v>
      </c>
      <c r="B308" s="133" t="s">
        <v>3820</v>
      </c>
      <c r="C308" t="s">
        <v>3345</v>
      </c>
    </row>
    <row r="309" ht="15" spans="1:3">
      <c r="A309" s="355" t="s">
        <v>3821</v>
      </c>
      <c r="B309" s="133" t="s">
        <v>3822</v>
      </c>
      <c r="C309" t="s">
        <v>3345</v>
      </c>
    </row>
    <row r="310" ht="15" spans="1:3">
      <c r="A310" s="355" t="s">
        <v>3823</v>
      </c>
      <c r="B310" s="133" t="s">
        <v>3824</v>
      </c>
      <c r="C310" t="s">
        <v>3345</v>
      </c>
    </row>
    <row r="311" ht="15" spans="1:3">
      <c r="A311" s="355" t="s">
        <v>3825</v>
      </c>
      <c r="B311" s="133" t="s">
        <v>3826</v>
      </c>
      <c r="C311" t="s">
        <v>3345</v>
      </c>
    </row>
    <row r="312" ht="15" spans="1:3">
      <c r="A312" s="355" t="s">
        <v>3827</v>
      </c>
      <c r="B312" s="133" t="s">
        <v>3828</v>
      </c>
      <c r="C312" t="s">
        <v>3414</v>
      </c>
    </row>
    <row r="313" ht="15" spans="1:3">
      <c r="A313" s="355" t="s">
        <v>3829</v>
      </c>
      <c r="B313" s="133" t="s">
        <v>3830</v>
      </c>
      <c r="C313" t="s">
        <v>3345</v>
      </c>
    </row>
    <row r="314" ht="15" spans="1:3">
      <c r="A314" s="355" t="s">
        <v>3831</v>
      </c>
      <c r="B314" s="133" t="s">
        <v>3832</v>
      </c>
      <c r="C314" t="s">
        <v>3345</v>
      </c>
    </row>
    <row r="315" ht="15" spans="1:3">
      <c r="A315" s="355" t="s">
        <v>3833</v>
      </c>
      <c r="B315" s="133" t="s">
        <v>3834</v>
      </c>
      <c r="C315" t="s">
        <v>3345</v>
      </c>
    </row>
    <row r="316" ht="15" spans="1:3">
      <c r="A316" s="355" t="s">
        <v>3835</v>
      </c>
      <c r="B316" s="133" t="s">
        <v>3836</v>
      </c>
      <c r="C316" t="s">
        <v>3345</v>
      </c>
    </row>
    <row r="317" ht="15" spans="1:3">
      <c r="A317" s="355" t="s">
        <v>3837</v>
      </c>
      <c r="B317" s="133" t="s">
        <v>3838</v>
      </c>
      <c r="C317" t="s">
        <v>3345</v>
      </c>
    </row>
    <row r="318" ht="15" spans="1:3">
      <c r="A318" s="355" t="s">
        <v>3839</v>
      </c>
      <c r="B318" s="133" t="s">
        <v>3840</v>
      </c>
      <c r="C318" t="s">
        <v>3345</v>
      </c>
    </row>
    <row r="319" ht="15" spans="1:3">
      <c r="A319" s="355" t="s">
        <v>3841</v>
      </c>
      <c r="B319" s="133" t="s">
        <v>3842</v>
      </c>
      <c r="C319" t="s">
        <v>3345</v>
      </c>
    </row>
    <row r="320" ht="15" spans="1:3">
      <c r="A320" s="355" t="s">
        <v>3843</v>
      </c>
      <c r="B320" s="133" t="s">
        <v>3844</v>
      </c>
      <c r="C320" t="s">
        <v>3345</v>
      </c>
    </row>
    <row r="321" ht="15" spans="1:3">
      <c r="A321" s="355" t="s">
        <v>3845</v>
      </c>
      <c r="B321" s="133" t="s">
        <v>3846</v>
      </c>
      <c r="C321" t="s">
        <v>3345</v>
      </c>
    </row>
    <row r="322" ht="15" spans="1:3">
      <c r="A322" s="355" t="s">
        <v>3847</v>
      </c>
      <c r="B322" s="133" t="s">
        <v>3848</v>
      </c>
      <c r="C322" t="s">
        <v>3345</v>
      </c>
    </row>
    <row r="323" ht="15" spans="1:3">
      <c r="A323" s="355" t="s">
        <v>3849</v>
      </c>
      <c r="B323" s="133" t="s">
        <v>3850</v>
      </c>
      <c r="C323" t="s">
        <v>3345</v>
      </c>
    </row>
    <row r="324" ht="15" spans="1:3">
      <c r="A324" s="355" t="s">
        <v>3851</v>
      </c>
      <c r="B324" s="133" t="s">
        <v>3852</v>
      </c>
      <c r="C324" t="s">
        <v>3345</v>
      </c>
    </row>
    <row r="325" ht="15" spans="1:3">
      <c r="A325" s="355" t="s">
        <v>3853</v>
      </c>
      <c r="B325" s="133" t="s">
        <v>3854</v>
      </c>
      <c r="C325" t="s">
        <v>3414</v>
      </c>
    </row>
    <row r="326" ht="15" spans="1:3">
      <c r="A326" s="355" t="s">
        <v>3855</v>
      </c>
      <c r="B326" s="133" t="s">
        <v>3818</v>
      </c>
      <c r="C326" t="s">
        <v>3345</v>
      </c>
    </row>
    <row r="327" ht="15" spans="1:3">
      <c r="A327" s="355" t="s">
        <v>3856</v>
      </c>
      <c r="B327" s="133" t="s">
        <v>3857</v>
      </c>
      <c r="C327" t="s">
        <v>3345</v>
      </c>
    </row>
    <row r="328" ht="15" spans="1:3">
      <c r="A328" s="355" t="s">
        <v>3858</v>
      </c>
      <c r="B328" s="133" t="s">
        <v>3859</v>
      </c>
      <c r="C328" t="s">
        <v>3345</v>
      </c>
    </row>
    <row r="329" ht="15" spans="1:3">
      <c r="A329" s="355" t="s">
        <v>3860</v>
      </c>
      <c r="B329" s="133" t="s">
        <v>3861</v>
      </c>
      <c r="C329" t="s">
        <v>3345</v>
      </c>
    </row>
    <row r="330" ht="15" spans="1:3">
      <c r="A330" s="355" t="s">
        <v>3862</v>
      </c>
      <c r="B330" s="133" t="s">
        <v>3863</v>
      </c>
      <c r="C330" t="s">
        <v>3345</v>
      </c>
    </row>
    <row r="331" ht="15" spans="1:3">
      <c r="A331" s="355" t="s">
        <v>3864</v>
      </c>
      <c r="B331" s="133" t="s">
        <v>3865</v>
      </c>
      <c r="C331" t="s">
        <v>3345</v>
      </c>
    </row>
    <row r="332" ht="15" spans="1:3">
      <c r="A332" s="355" t="s">
        <v>3866</v>
      </c>
      <c r="B332" s="133" t="s">
        <v>3867</v>
      </c>
      <c r="C332" t="s">
        <v>3414</v>
      </c>
    </row>
    <row r="333" ht="15" spans="1:3">
      <c r="A333" s="355" t="s">
        <v>3868</v>
      </c>
      <c r="B333" s="133" t="s">
        <v>3869</v>
      </c>
      <c r="C333" t="s">
        <v>3345</v>
      </c>
    </row>
    <row r="334" ht="15" spans="1:3">
      <c r="A334" s="355" t="s">
        <v>3870</v>
      </c>
      <c r="B334" s="133" t="s">
        <v>3871</v>
      </c>
      <c r="C334" t="s">
        <v>3345</v>
      </c>
    </row>
    <row r="335" ht="15" spans="1:3">
      <c r="A335" s="355" t="s">
        <v>3872</v>
      </c>
      <c r="B335" s="133" t="s">
        <v>3873</v>
      </c>
      <c r="C335" t="s">
        <v>3345</v>
      </c>
    </row>
    <row r="336" ht="15" spans="1:3">
      <c r="A336" s="355" t="s">
        <v>3874</v>
      </c>
      <c r="B336" s="133" t="s">
        <v>3875</v>
      </c>
      <c r="C336" t="s">
        <v>3345</v>
      </c>
    </row>
    <row r="337" ht="15" spans="1:3">
      <c r="A337" s="355" t="s">
        <v>3876</v>
      </c>
      <c r="B337" s="133" t="s">
        <v>3877</v>
      </c>
      <c r="C337" t="s">
        <v>3345</v>
      </c>
    </row>
    <row r="338" ht="15" spans="1:3">
      <c r="A338" s="355" t="s">
        <v>3878</v>
      </c>
      <c r="B338" s="133" t="s">
        <v>3879</v>
      </c>
      <c r="C338" t="s">
        <v>3345</v>
      </c>
    </row>
    <row r="339" ht="15" spans="1:3">
      <c r="A339" s="355" t="s">
        <v>3880</v>
      </c>
      <c r="B339" s="133" t="s">
        <v>3881</v>
      </c>
      <c r="C339" t="s">
        <v>3414</v>
      </c>
    </row>
    <row r="340" ht="15" spans="1:3">
      <c r="A340" s="355" t="s">
        <v>3882</v>
      </c>
      <c r="B340" s="133" t="s">
        <v>3883</v>
      </c>
      <c r="C340" t="s">
        <v>3345</v>
      </c>
    </row>
    <row r="341" ht="15" spans="1:3">
      <c r="A341" s="355" t="s">
        <v>3884</v>
      </c>
      <c r="B341" s="133" t="s">
        <v>3885</v>
      </c>
      <c r="C341" t="s">
        <v>3345</v>
      </c>
    </row>
    <row r="342" ht="15" spans="1:3">
      <c r="A342" s="355" t="s">
        <v>3886</v>
      </c>
      <c r="B342" s="133" t="s">
        <v>3887</v>
      </c>
      <c r="C342" t="s">
        <v>3345</v>
      </c>
    </row>
    <row r="343" ht="15" spans="1:3">
      <c r="A343" s="355" t="s">
        <v>3888</v>
      </c>
      <c r="B343" s="133" t="s">
        <v>3889</v>
      </c>
      <c r="C343" t="s">
        <v>3345</v>
      </c>
    </row>
    <row r="344" ht="15" spans="1:3">
      <c r="A344" s="355" t="s">
        <v>3890</v>
      </c>
      <c r="B344" s="133" t="s">
        <v>3891</v>
      </c>
      <c r="C344" t="s">
        <v>3345</v>
      </c>
    </row>
    <row r="345" ht="15" spans="1:3">
      <c r="A345" s="355" t="s">
        <v>3892</v>
      </c>
      <c r="B345" s="133" t="s">
        <v>3893</v>
      </c>
      <c r="C345" t="s">
        <v>3345</v>
      </c>
    </row>
    <row r="346" ht="15" spans="1:3">
      <c r="A346" s="355" t="s">
        <v>3894</v>
      </c>
      <c r="B346" s="133" t="s">
        <v>3895</v>
      </c>
      <c r="C346" t="s">
        <v>3345</v>
      </c>
    </row>
    <row r="347" ht="15" spans="1:3">
      <c r="A347" s="355" t="s">
        <v>3896</v>
      </c>
      <c r="B347" s="133" t="s">
        <v>3897</v>
      </c>
      <c r="C347" t="s">
        <v>3345</v>
      </c>
    </row>
    <row r="348" ht="15" spans="1:3">
      <c r="A348" s="355" t="s">
        <v>3898</v>
      </c>
      <c r="B348" s="133" t="s">
        <v>3899</v>
      </c>
      <c r="C348" t="s">
        <v>3345</v>
      </c>
    </row>
    <row r="349" ht="15" spans="1:3">
      <c r="A349" s="355" t="s">
        <v>3900</v>
      </c>
      <c r="B349" s="133" t="s">
        <v>3901</v>
      </c>
      <c r="C349" t="s">
        <v>3345</v>
      </c>
    </row>
    <row r="350" ht="15" spans="1:3">
      <c r="A350" s="355" t="s">
        <v>3902</v>
      </c>
      <c r="B350" s="133" t="s">
        <v>3903</v>
      </c>
      <c r="C350" t="s">
        <v>3345</v>
      </c>
    </row>
    <row r="351" ht="15" spans="1:3">
      <c r="A351" s="355" t="s">
        <v>3904</v>
      </c>
      <c r="B351" s="133" t="s">
        <v>3905</v>
      </c>
      <c r="C351" t="s">
        <v>3414</v>
      </c>
    </row>
    <row r="352" ht="15" spans="1:3">
      <c r="A352" s="355" t="s">
        <v>3906</v>
      </c>
      <c r="B352" s="133" t="s">
        <v>3907</v>
      </c>
      <c r="C352" t="s">
        <v>3345</v>
      </c>
    </row>
    <row r="353" ht="15" spans="1:3">
      <c r="A353" s="355" t="s">
        <v>3908</v>
      </c>
      <c r="B353" s="133" t="s">
        <v>3909</v>
      </c>
      <c r="C353" t="s">
        <v>3345</v>
      </c>
    </row>
    <row r="354" ht="15" spans="1:3">
      <c r="A354" s="355" t="s">
        <v>3910</v>
      </c>
      <c r="B354" s="133" t="s">
        <v>3911</v>
      </c>
      <c r="C354" t="s">
        <v>3345</v>
      </c>
    </row>
    <row r="355" ht="15" spans="1:3">
      <c r="A355" s="355" t="s">
        <v>3912</v>
      </c>
      <c r="B355" s="133" t="s">
        <v>3913</v>
      </c>
      <c r="C355" t="s">
        <v>3345</v>
      </c>
    </row>
    <row r="356" ht="15" spans="1:3">
      <c r="A356" s="355" t="s">
        <v>3914</v>
      </c>
      <c r="B356" s="133" t="s">
        <v>3915</v>
      </c>
      <c r="C356" t="s">
        <v>3345</v>
      </c>
    </row>
    <row r="357" ht="15" spans="1:3">
      <c r="A357" s="355" t="s">
        <v>3916</v>
      </c>
      <c r="B357" s="133" t="s">
        <v>3917</v>
      </c>
      <c r="C357" t="s">
        <v>3345</v>
      </c>
    </row>
    <row r="358" ht="15" spans="1:3">
      <c r="A358" s="355" t="s">
        <v>3918</v>
      </c>
      <c r="B358" s="133" t="s">
        <v>3919</v>
      </c>
      <c r="C358" t="s">
        <v>3345</v>
      </c>
    </row>
    <row r="359" ht="15" spans="1:3">
      <c r="A359" s="355" t="s">
        <v>3920</v>
      </c>
      <c r="B359" s="133" t="s">
        <v>3921</v>
      </c>
      <c r="C359" t="s">
        <v>3345</v>
      </c>
    </row>
    <row r="360" ht="15" spans="1:3">
      <c r="A360" s="355" t="s">
        <v>3922</v>
      </c>
      <c r="B360" s="133" t="s">
        <v>3923</v>
      </c>
      <c r="C360" t="s">
        <v>3345</v>
      </c>
    </row>
    <row r="361" ht="15" spans="1:3">
      <c r="A361" s="355" t="s">
        <v>3924</v>
      </c>
      <c r="B361" s="133" t="s">
        <v>3925</v>
      </c>
      <c r="C361" t="s">
        <v>3345</v>
      </c>
    </row>
    <row r="362" ht="15" spans="1:3">
      <c r="A362" s="355" t="s">
        <v>3926</v>
      </c>
      <c r="B362" s="133" t="s">
        <v>3927</v>
      </c>
      <c r="C362" t="s">
        <v>3345</v>
      </c>
    </row>
    <row r="363" ht="15" spans="1:3">
      <c r="A363" s="355" t="s">
        <v>3928</v>
      </c>
      <c r="B363" s="133" t="s">
        <v>3929</v>
      </c>
      <c r="C363" t="s">
        <v>3345</v>
      </c>
    </row>
    <row r="364" ht="15" spans="1:3">
      <c r="A364" s="355" t="s">
        <v>3930</v>
      </c>
      <c r="B364" s="133" t="s">
        <v>3931</v>
      </c>
      <c r="C364" t="s">
        <v>3345</v>
      </c>
    </row>
    <row r="365" ht="15" spans="1:3">
      <c r="A365" s="355" t="s">
        <v>3932</v>
      </c>
      <c r="B365" s="133" t="s">
        <v>3933</v>
      </c>
      <c r="C365" t="s">
        <v>3414</v>
      </c>
    </row>
    <row r="366" ht="15" spans="1:3">
      <c r="A366" s="355" t="s">
        <v>3934</v>
      </c>
      <c r="B366" s="133" t="s">
        <v>3935</v>
      </c>
      <c r="C366" t="s">
        <v>3345</v>
      </c>
    </row>
    <row r="367" ht="15" spans="1:3">
      <c r="A367" s="355" t="s">
        <v>3936</v>
      </c>
      <c r="B367" s="133" t="s">
        <v>3937</v>
      </c>
      <c r="C367" t="s">
        <v>3345</v>
      </c>
    </row>
    <row r="368" ht="15" spans="1:3">
      <c r="A368" s="355" t="s">
        <v>3938</v>
      </c>
      <c r="B368" s="133" t="s">
        <v>3939</v>
      </c>
      <c r="C368" t="s">
        <v>3345</v>
      </c>
    </row>
    <row r="369" ht="15" spans="1:3">
      <c r="A369" s="355" t="s">
        <v>3940</v>
      </c>
      <c r="B369" s="133" t="s">
        <v>3941</v>
      </c>
      <c r="C369" t="s">
        <v>3345</v>
      </c>
    </row>
    <row r="370" ht="15" spans="1:3">
      <c r="A370" s="355" t="s">
        <v>3942</v>
      </c>
      <c r="B370" s="133" t="s">
        <v>3943</v>
      </c>
      <c r="C370" t="s">
        <v>3345</v>
      </c>
    </row>
    <row r="371" ht="15" spans="1:3">
      <c r="A371" s="355" t="s">
        <v>3944</v>
      </c>
      <c r="B371" s="133" t="s">
        <v>3945</v>
      </c>
      <c r="C371" t="s">
        <v>3345</v>
      </c>
    </row>
    <row r="372" ht="15" spans="1:3">
      <c r="A372" s="355" t="s">
        <v>3946</v>
      </c>
      <c r="B372" s="133" t="s">
        <v>3947</v>
      </c>
      <c r="C372" t="s">
        <v>3345</v>
      </c>
    </row>
    <row r="373" ht="15" spans="1:3">
      <c r="A373" s="355" t="s">
        <v>3948</v>
      </c>
      <c r="B373" s="133" t="s">
        <v>3949</v>
      </c>
      <c r="C373" t="s">
        <v>3345</v>
      </c>
    </row>
    <row r="374" ht="15" spans="1:3">
      <c r="A374" s="355" t="s">
        <v>3950</v>
      </c>
      <c r="B374" s="133" t="s">
        <v>3951</v>
      </c>
      <c r="C374" t="s">
        <v>3345</v>
      </c>
    </row>
    <row r="375" ht="15" spans="1:3">
      <c r="A375" s="355" t="s">
        <v>3952</v>
      </c>
      <c r="B375" s="133" t="s">
        <v>3953</v>
      </c>
      <c r="C375" t="s">
        <v>3345</v>
      </c>
    </row>
    <row r="376" ht="15" spans="1:3">
      <c r="A376" s="355" t="s">
        <v>3954</v>
      </c>
      <c r="B376" s="133" t="s">
        <v>3955</v>
      </c>
      <c r="C376" t="s">
        <v>3345</v>
      </c>
    </row>
    <row r="377" ht="15" spans="1:3">
      <c r="A377" s="355" t="s">
        <v>3956</v>
      </c>
      <c r="B377" s="133" t="s">
        <v>3957</v>
      </c>
      <c r="C377" t="s">
        <v>3345</v>
      </c>
    </row>
    <row r="378" ht="15" spans="1:3">
      <c r="A378" s="355" t="s">
        <v>3958</v>
      </c>
      <c r="B378" s="133" t="s">
        <v>3959</v>
      </c>
      <c r="C378" t="s">
        <v>3345</v>
      </c>
    </row>
    <row r="379" ht="15" spans="1:3">
      <c r="A379" s="355" t="s">
        <v>3960</v>
      </c>
      <c r="B379" s="133" t="s">
        <v>3961</v>
      </c>
      <c r="C379" t="s">
        <v>3345</v>
      </c>
    </row>
    <row r="380" ht="15" spans="1:3">
      <c r="A380" s="355" t="s">
        <v>3962</v>
      </c>
      <c r="B380" s="133" t="s">
        <v>3963</v>
      </c>
      <c r="C380" t="s">
        <v>3414</v>
      </c>
    </row>
    <row r="381" ht="15" spans="1:3">
      <c r="A381" s="355" t="s">
        <v>3964</v>
      </c>
      <c r="B381" s="133" t="s">
        <v>3965</v>
      </c>
      <c r="C381" t="s">
        <v>3345</v>
      </c>
    </row>
    <row r="382" ht="15" spans="1:3">
      <c r="A382" s="355" t="s">
        <v>3966</v>
      </c>
      <c r="B382" s="133" t="s">
        <v>3967</v>
      </c>
      <c r="C382" t="s">
        <v>3345</v>
      </c>
    </row>
    <row r="383" ht="15" spans="1:3">
      <c r="A383" s="355" t="s">
        <v>3968</v>
      </c>
      <c r="B383" s="133" t="s">
        <v>3969</v>
      </c>
      <c r="C383" t="s">
        <v>3345</v>
      </c>
    </row>
    <row r="384" ht="15" spans="1:3">
      <c r="A384" s="355" t="s">
        <v>3970</v>
      </c>
      <c r="B384" s="133" t="s">
        <v>3971</v>
      </c>
      <c r="C384" t="s">
        <v>3345</v>
      </c>
    </row>
    <row r="385" ht="15" spans="1:3">
      <c r="A385" s="355" t="s">
        <v>3972</v>
      </c>
      <c r="B385" s="133" t="s">
        <v>3973</v>
      </c>
      <c r="C385" t="s">
        <v>3345</v>
      </c>
    </row>
    <row r="386" ht="15" spans="1:3">
      <c r="A386" s="355" t="s">
        <v>3974</v>
      </c>
      <c r="B386" s="133" t="s">
        <v>3975</v>
      </c>
      <c r="C386" t="s">
        <v>3345</v>
      </c>
    </row>
    <row r="387" ht="15" spans="1:3">
      <c r="A387" s="355" t="s">
        <v>3976</v>
      </c>
      <c r="B387" s="133" t="s">
        <v>3977</v>
      </c>
      <c r="C387" t="s">
        <v>3345</v>
      </c>
    </row>
    <row r="388" ht="15" spans="1:3">
      <c r="A388" s="355" t="s">
        <v>3978</v>
      </c>
      <c r="B388" s="133" t="s">
        <v>3979</v>
      </c>
      <c r="C388" t="s">
        <v>3345</v>
      </c>
    </row>
    <row r="389" ht="15" spans="1:3">
      <c r="A389" s="355" t="s">
        <v>3980</v>
      </c>
      <c r="B389" s="133" t="s">
        <v>3981</v>
      </c>
      <c r="C389" t="s">
        <v>3345</v>
      </c>
    </row>
    <row r="390" ht="15" spans="1:3">
      <c r="A390" s="355" t="s">
        <v>3982</v>
      </c>
      <c r="B390" s="133" t="s">
        <v>3983</v>
      </c>
      <c r="C390" t="s">
        <v>3345</v>
      </c>
    </row>
    <row r="391" ht="15" spans="1:3">
      <c r="A391" s="355" t="s">
        <v>3984</v>
      </c>
      <c r="B391" s="133" t="s">
        <v>3985</v>
      </c>
      <c r="C391" t="s">
        <v>3345</v>
      </c>
    </row>
    <row r="392" ht="15" spans="1:3">
      <c r="A392" s="355" t="s">
        <v>3986</v>
      </c>
      <c r="B392" s="133" t="s">
        <v>3987</v>
      </c>
      <c r="C392" t="s">
        <v>3345</v>
      </c>
    </row>
    <row r="393" ht="15" spans="1:3">
      <c r="A393" s="355" t="s">
        <v>3988</v>
      </c>
      <c r="B393" s="133" t="s">
        <v>3989</v>
      </c>
      <c r="C393" t="s">
        <v>3345</v>
      </c>
    </row>
    <row r="394" ht="15" spans="1:3">
      <c r="A394" s="355" t="s">
        <v>3990</v>
      </c>
      <c r="B394" s="133" t="s">
        <v>3991</v>
      </c>
      <c r="C394" t="s">
        <v>3345</v>
      </c>
    </row>
    <row r="395" ht="15" spans="1:3">
      <c r="A395" s="355" t="s">
        <v>3992</v>
      </c>
      <c r="B395" s="133" t="s">
        <v>3993</v>
      </c>
      <c r="C395" t="s">
        <v>3345</v>
      </c>
    </row>
    <row r="396" ht="15" spans="1:3">
      <c r="A396" s="355" t="s">
        <v>3994</v>
      </c>
      <c r="B396" s="133" t="s">
        <v>3995</v>
      </c>
      <c r="C396" t="s">
        <v>3345</v>
      </c>
    </row>
    <row r="397" ht="15" spans="1:3">
      <c r="A397" s="355" t="s">
        <v>3996</v>
      </c>
      <c r="B397" s="133" t="s">
        <v>3997</v>
      </c>
      <c r="C397" t="s">
        <v>3345</v>
      </c>
    </row>
    <row r="398" ht="15" spans="1:3">
      <c r="A398" s="355" t="s">
        <v>3998</v>
      </c>
      <c r="B398" s="133" t="s">
        <v>3999</v>
      </c>
      <c r="C398" t="s">
        <v>3414</v>
      </c>
    </row>
    <row r="399" ht="15" spans="1:3">
      <c r="A399" s="355" t="s">
        <v>4000</v>
      </c>
      <c r="B399" s="133" t="s">
        <v>4001</v>
      </c>
      <c r="C399" t="s">
        <v>3345</v>
      </c>
    </row>
    <row r="400" ht="15" spans="1:3">
      <c r="A400" s="355" t="s">
        <v>4002</v>
      </c>
      <c r="B400" s="133" t="s">
        <v>4003</v>
      </c>
      <c r="C400" t="s">
        <v>3345</v>
      </c>
    </row>
    <row r="401" ht="15" spans="1:3">
      <c r="A401" s="355" t="s">
        <v>4004</v>
      </c>
      <c r="B401" s="133" t="s">
        <v>4005</v>
      </c>
      <c r="C401" t="s">
        <v>3345</v>
      </c>
    </row>
    <row r="402" ht="15" spans="1:3">
      <c r="A402" s="355" t="s">
        <v>4006</v>
      </c>
      <c r="B402" s="133" t="s">
        <v>4007</v>
      </c>
      <c r="C402" t="s">
        <v>3345</v>
      </c>
    </row>
    <row r="403" ht="15" spans="1:3">
      <c r="A403" s="355" t="s">
        <v>4008</v>
      </c>
      <c r="B403" s="133" t="s">
        <v>4009</v>
      </c>
      <c r="C403" t="s">
        <v>3345</v>
      </c>
    </row>
    <row r="404" ht="15" spans="1:3">
      <c r="A404" s="355" t="s">
        <v>4010</v>
      </c>
      <c r="B404" s="133" t="s">
        <v>4011</v>
      </c>
      <c r="C404" t="s">
        <v>3345</v>
      </c>
    </row>
    <row r="405" ht="15" spans="1:3">
      <c r="A405" s="355" t="s">
        <v>4012</v>
      </c>
      <c r="B405" s="133" t="s">
        <v>4013</v>
      </c>
      <c r="C405" t="s">
        <v>3345</v>
      </c>
    </row>
    <row r="406" ht="15" spans="1:3">
      <c r="A406" s="355" t="s">
        <v>4014</v>
      </c>
      <c r="B406" s="133" t="s">
        <v>4015</v>
      </c>
      <c r="C406" t="s">
        <v>3345</v>
      </c>
    </row>
    <row r="407" ht="15" spans="1:3">
      <c r="A407" s="355" t="s">
        <v>4016</v>
      </c>
      <c r="B407" s="133" t="s">
        <v>4017</v>
      </c>
      <c r="C407" t="s">
        <v>3345</v>
      </c>
    </row>
    <row r="408" ht="15" spans="1:3">
      <c r="A408" s="355" t="s">
        <v>4018</v>
      </c>
      <c r="B408" s="133" t="s">
        <v>4019</v>
      </c>
      <c r="C408" t="s">
        <v>3345</v>
      </c>
    </row>
    <row r="409" ht="15" spans="1:3">
      <c r="A409" s="355" t="s">
        <v>4020</v>
      </c>
      <c r="B409" s="133" t="s">
        <v>4021</v>
      </c>
      <c r="C409" t="s">
        <v>3345</v>
      </c>
    </row>
    <row r="410" ht="15" spans="1:3">
      <c r="A410" s="355" t="s">
        <v>4022</v>
      </c>
      <c r="B410" s="133" t="s">
        <v>4023</v>
      </c>
      <c r="C410" t="s">
        <v>3345</v>
      </c>
    </row>
    <row r="411" ht="15" spans="1:3">
      <c r="A411" s="355" t="s">
        <v>4024</v>
      </c>
      <c r="B411" s="133" t="s">
        <v>4025</v>
      </c>
      <c r="C411" t="s">
        <v>3345</v>
      </c>
    </row>
    <row r="412" ht="15" spans="1:3">
      <c r="A412" s="355" t="s">
        <v>4026</v>
      </c>
      <c r="B412" s="133" t="s">
        <v>4027</v>
      </c>
      <c r="C412" t="s">
        <v>95</v>
      </c>
    </row>
    <row r="413" ht="15" spans="1:3">
      <c r="A413" s="355" t="s">
        <v>4028</v>
      </c>
      <c r="B413" s="133" t="s">
        <v>4029</v>
      </c>
      <c r="C413" t="s">
        <v>3414</v>
      </c>
    </row>
    <row r="414" ht="15" spans="1:3">
      <c r="A414" s="355" t="s">
        <v>4030</v>
      </c>
      <c r="B414" s="133" t="s">
        <v>4031</v>
      </c>
      <c r="C414" t="s">
        <v>3345</v>
      </c>
    </row>
    <row r="415" ht="15" spans="1:3">
      <c r="A415" s="355" t="s">
        <v>4032</v>
      </c>
      <c r="B415" s="133" t="s">
        <v>4033</v>
      </c>
      <c r="C415" t="s">
        <v>3345</v>
      </c>
    </row>
    <row r="416" ht="15" spans="1:3">
      <c r="A416" s="355" t="s">
        <v>4034</v>
      </c>
      <c r="B416" s="133" t="s">
        <v>4035</v>
      </c>
      <c r="C416" t="s">
        <v>3345</v>
      </c>
    </row>
    <row r="417" ht="15" spans="1:3">
      <c r="A417" s="355" t="s">
        <v>4036</v>
      </c>
      <c r="B417" s="133" t="s">
        <v>4037</v>
      </c>
      <c r="C417" t="s">
        <v>3345</v>
      </c>
    </row>
    <row r="418" ht="15" spans="1:3">
      <c r="A418" s="355" t="s">
        <v>4038</v>
      </c>
      <c r="B418" s="133" t="s">
        <v>4039</v>
      </c>
      <c r="C418" t="s">
        <v>3345</v>
      </c>
    </row>
    <row r="419" ht="15" spans="1:3">
      <c r="A419" s="355" t="s">
        <v>4040</v>
      </c>
      <c r="B419" s="133" t="s">
        <v>4041</v>
      </c>
      <c r="C419" t="s">
        <v>3345</v>
      </c>
    </row>
    <row r="420" ht="15" spans="1:3">
      <c r="A420" s="355" t="s">
        <v>4042</v>
      </c>
      <c r="B420" s="133" t="s">
        <v>4043</v>
      </c>
      <c r="C420" t="s">
        <v>3345</v>
      </c>
    </row>
    <row r="421" ht="15" spans="1:3">
      <c r="A421" s="355" t="s">
        <v>4044</v>
      </c>
      <c r="B421" s="133" t="s">
        <v>4045</v>
      </c>
      <c r="C421" t="s">
        <v>3345</v>
      </c>
    </row>
    <row r="422" ht="15" spans="1:3">
      <c r="A422" s="355" t="s">
        <v>4046</v>
      </c>
      <c r="B422" s="133" t="s">
        <v>4047</v>
      </c>
      <c r="C422" t="s">
        <v>3345</v>
      </c>
    </row>
    <row r="423" ht="15" spans="1:3">
      <c r="A423" s="355" t="s">
        <v>4048</v>
      </c>
      <c r="B423" s="133" t="s">
        <v>4049</v>
      </c>
      <c r="C423" t="s">
        <v>3414</v>
      </c>
    </row>
    <row r="424" ht="15" spans="1:3">
      <c r="A424" s="355" t="s">
        <v>4050</v>
      </c>
      <c r="B424" s="133" t="s">
        <v>4051</v>
      </c>
      <c r="C424" t="s">
        <v>3345</v>
      </c>
    </row>
    <row r="425" ht="15" spans="1:3">
      <c r="A425" s="355" t="s">
        <v>4052</v>
      </c>
      <c r="B425" s="133" t="s">
        <v>4053</v>
      </c>
      <c r="C425" t="s">
        <v>3345</v>
      </c>
    </row>
    <row r="426" ht="15" spans="1:3">
      <c r="A426" s="355" t="s">
        <v>4054</v>
      </c>
      <c r="B426" s="133" t="s">
        <v>4055</v>
      </c>
      <c r="C426" t="s">
        <v>3345</v>
      </c>
    </row>
    <row r="427" ht="15" spans="1:3">
      <c r="A427" s="355" t="s">
        <v>4056</v>
      </c>
      <c r="B427" s="133" t="s">
        <v>4057</v>
      </c>
      <c r="C427" t="s">
        <v>3345</v>
      </c>
    </row>
    <row r="428" ht="15" spans="1:3">
      <c r="A428" s="355" t="s">
        <v>4058</v>
      </c>
      <c r="B428" s="133" t="s">
        <v>4059</v>
      </c>
      <c r="C428" t="s">
        <v>3345</v>
      </c>
    </row>
    <row r="429" ht="15" spans="1:3">
      <c r="A429" s="355" t="s">
        <v>4060</v>
      </c>
      <c r="B429" s="133" t="s">
        <v>4061</v>
      </c>
      <c r="C429" t="s">
        <v>3345</v>
      </c>
    </row>
    <row r="430" ht="15" spans="1:3">
      <c r="A430" s="355" t="s">
        <v>4062</v>
      </c>
      <c r="B430" s="133" t="s">
        <v>4063</v>
      </c>
      <c r="C430" t="s">
        <v>3345</v>
      </c>
    </row>
    <row r="431" ht="15" spans="1:3">
      <c r="A431" s="355" t="s">
        <v>4064</v>
      </c>
      <c r="B431" s="133" t="s">
        <v>4065</v>
      </c>
      <c r="C431" t="s">
        <v>3345</v>
      </c>
    </row>
    <row r="432" ht="15" spans="1:3">
      <c r="A432" s="355" t="s">
        <v>4066</v>
      </c>
      <c r="B432" s="133" t="s">
        <v>4067</v>
      </c>
      <c r="C432" t="s">
        <v>3345</v>
      </c>
    </row>
    <row r="433" ht="15" spans="1:3">
      <c r="A433" s="355" t="s">
        <v>4068</v>
      </c>
      <c r="B433" s="133" t="s">
        <v>4069</v>
      </c>
      <c r="C433" t="s">
        <v>3414</v>
      </c>
    </row>
    <row r="434" ht="15" spans="1:3">
      <c r="A434" s="355" t="s">
        <v>4070</v>
      </c>
      <c r="B434" s="133" t="s">
        <v>4071</v>
      </c>
      <c r="C434" t="s">
        <v>3345</v>
      </c>
    </row>
    <row r="435" ht="15" spans="1:3">
      <c r="A435" s="355" t="s">
        <v>4072</v>
      </c>
      <c r="B435" s="133" t="s">
        <v>4073</v>
      </c>
      <c r="C435" t="s">
        <v>3345</v>
      </c>
    </row>
    <row r="436" ht="15" spans="1:3">
      <c r="A436" s="355" t="s">
        <v>4074</v>
      </c>
      <c r="B436" s="133" t="s">
        <v>4075</v>
      </c>
      <c r="C436" t="s">
        <v>3345</v>
      </c>
    </row>
    <row r="437" ht="15" spans="1:3">
      <c r="A437" s="355" t="s">
        <v>4076</v>
      </c>
      <c r="B437" s="133" t="s">
        <v>4077</v>
      </c>
      <c r="C437" t="s">
        <v>3414</v>
      </c>
    </row>
    <row r="438" ht="15" spans="1:3">
      <c r="A438" s="355" t="s">
        <v>4078</v>
      </c>
      <c r="B438" s="133" t="s">
        <v>4079</v>
      </c>
      <c r="C438" t="s">
        <v>3345</v>
      </c>
    </row>
    <row r="439" ht="15" spans="1:3">
      <c r="A439" s="355" t="s">
        <v>4080</v>
      </c>
      <c r="B439" s="133" t="s">
        <v>4081</v>
      </c>
      <c r="C439" t="s">
        <v>3345</v>
      </c>
    </row>
    <row r="440" ht="15" spans="1:3">
      <c r="A440" s="355" t="s">
        <v>4082</v>
      </c>
      <c r="B440" s="133" t="s">
        <v>4083</v>
      </c>
      <c r="C440" t="s">
        <v>3345</v>
      </c>
    </row>
    <row r="441" ht="15" spans="1:3">
      <c r="A441" s="355" t="s">
        <v>4084</v>
      </c>
      <c r="B441" s="133" t="s">
        <v>4085</v>
      </c>
      <c r="C441" t="s">
        <v>3345</v>
      </c>
    </row>
    <row r="442" ht="15" spans="1:3">
      <c r="A442" s="355" t="s">
        <v>4086</v>
      </c>
      <c r="B442" s="133" t="s">
        <v>4087</v>
      </c>
      <c r="C442" t="s">
        <v>3345</v>
      </c>
    </row>
    <row r="443" ht="15" spans="1:3">
      <c r="A443" s="355" t="s">
        <v>4088</v>
      </c>
      <c r="B443" s="133" t="s">
        <v>4089</v>
      </c>
      <c r="C443" t="s">
        <v>3345</v>
      </c>
    </row>
    <row r="444" ht="15" spans="1:3">
      <c r="A444" s="355" t="s">
        <v>4090</v>
      </c>
      <c r="B444" s="133" t="s">
        <v>4091</v>
      </c>
      <c r="C444" t="s">
        <v>3345</v>
      </c>
    </row>
    <row r="445" ht="15" spans="1:3">
      <c r="A445" s="355" t="s">
        <v>4092</v>
      </c>
      <c r="B445" s="133" t="s">
        <v>4093</v>
      </c>
      <c r="C445" t="s">
        <v>3345</v>
      </c>
    </row>
    <row r="446" ht="15" spans="1:3">
      <c r="A446" s="355" t="s">
        <v>4094</v>
      </c>
      <c r="B446" s="133" t="s">
        <v>4095</v>
      </c>
      <c r="C446" t="s">
        <v>3345</v>
      </c>
    </row>
    <row r="447" ht="15" spans="1:3">
      <c r="A447" s="355" t="s">
        <v>4096</v>
      </c>
      <c r="B447" s="133" t="s">
        <v>4097</v>
      </c>
      <c r="C447" t="s">
        <v>3345</v>
      </c>
    </row>
    <row r="448" ht="15" spans="1:3">
      <c r="A448" s="355" t="s">
        <v>4098</v>
      </c>
      <c r="B448" s="133" t="s">
        <v>4099</v>
      </c>
      <c r="C448" t="s">
        <v>3345</v>
      </c>
    </row>
    <row r="449" ht="15" spans="1:3">
      <c r="A449" s="355" t="s">
        <v>4100</v>
      </c>
      <c r="B449" s="133" t="s">
        <v>4101</v>
      </c>
      <c r="C449" t="s">
        <v>3345</v>
      </c>
    </row>
    <row r="450" ht="15" spans="1:3">
      <c r="A450" s="355" t="s">
        <v>4102</v>
      </c>
      <c r="B450" s="133" t="s">
        <v>4103</v>
      </c>
      <c r="C450" t="s">
        <v>3414</v>
      </c>
    </row>
    <row r="451" ht="15" spans="1:3">
      <c r="A451" s="355" t="s">
        <v>4104</v>
      </c>
      <c r="B451" s="133" t="s">
        <v>4105</v>
      </c>
      <c r="C451" t="s">
        <v>3345</v>
      </c>
    </row>
    <row r="452" ht="15" spans="1:3">
      <c r="A452" s="355" t="s">
        <v>4106</v>
      </c>
      <c r="B452" s="133" t="s">
        <v>4107</v>
      </c>
      <c r="C452" t="s">
        <v>3345</v>
      </c>
    </row>
    <row r="453" ht="15" spans="1:3">
      <c r="A453" s="355" t="s">
        <v>4108</v>
      </c>
      <c r="B453" s="133" t="s">
        <v>4109</v>
      </c>
      <c r="C453" t="s">
        <v>3345</v>
      </c>
    </row>
    <row r="454" ht="15" spans="1:3">
      <c r="A454" s="355" t="s">
        <v>4110</v>
      </c>
      <c r="B454" s="133" t="s">
        <v>4111</v>
      </c>
      <c r="C454" t="s">
        <v>3345</v>
      </c>
    </row>
    <row r="455" ht="15" spans="1:3">
      <c r="A455" s="355" t="s">
        <v>4112</v>
      </c>
      <c r="B455" s="133" t="s">
        <v>4113</v>
      </c>
      <c r="C455" t="s">
        <v>3345</v>
      </c>
    </row>
    <row r="456" ht="15" spans="1:3">
      <c r="A456" s="355" t="s">
        <v>4114</v>
      </c>
      <c r="B456" s="133" t="s">
        <v>4115</v>
      </c>
      <c r="C456" t="s">
        <v>3345</v>
      </c>
    </row>
    <row r="457" ht="15" spans="1:3">
      <c r="A457" s="355" t="s">
        <v>4116</v>
      </c>
      <c r="B457" s="133" t="s">
        <v>4117</v>
      </c>
      <c r="C457" t="s">
        <v>3345</v>
      </c>
    </row>
    <row r="458" ht="15" spans="1:3">
      <c r="A458" s="355" t="s">
        <v>4118</v>
      </c>
      <c r="B458" s="133" t="s">
        <v>4119</v>
      </c>
      <c r="C458" t="s">
        <v>3345</v>
      </c>
    </row>
    <row r="459" ht="15" spans="1:3">
      <c r="A459" s="355" t="s">
        <v>4120</v>
      </c>
      <c r="B459" s="133" t="s">
        <v>4121</v>
      </c>
      <c r="C459" t="s">
        <v>3414</v>
      </c>
    </row>
    <row r="460" ht="15" spans="1:3">
      <c r="A460" s="355" t="s">
        <v>4122</v>
      </c>
      <c r="B460" s="133" t="s">
        <v>4123</v>
      </c>
      <c r="C460" t="s">
        <v>3345</v>
      </c>
    </row>
    <row r="461" ht="15" spans="1:3">
      <c r="A461" s="355" t="s">
        <v>4124</v>
      </c>
      <c r="B461" s="133" t="s">
        <v>4125</v>
      </c>
      <c r="C461" t="s">
        <v>3345</v>
      </c>
    </row>
    <row r="462" ht="15" spans="1:3">
      <c r="A462" s="355" t="s">
        <v>4126</v>
      </c>
      <c r="B462" s="133" t="s">
        <v>4127</v>
      </c>
      <c r="C462" t="s">
        <v>3345</v>
      </c>
    </row>
    <row r="463" ht="15" spans="1:3">
      <c r="A463" s="355" t="s">
        <v>4128</v>
      </c>
      <c r="B463" s="133" t="s">
        <v>4129</v>
      </c>
      <c r="C463" t="s">
        <v>3345</v>
      </c>
    </row>
    <row r="464" ht="15" spans="1:3">
      <c r="A464" s="355" t="s">
        <v>4130</v>
      </c>
      <c r="B464" s="133" t="s">
        <v>4131</v>
      </c>
      <c r="C464" t="s">
        <v>3345</v>
      </c>
    </row>
    <row r="465" ht="15" spans="1:3">
      <c r="A465" s="355" t="s">
        <v>4132</v>
      </c>
      <c r="B465" s="133" t="s">
        <v>4133</v>
      </c>
      <c r="C465" t="s">
        <v>3345</v>
      </c>
    </row>
    <row r="466" ht="15" spans="1:3">
      <c r="A466" s="355" t="s">
        <v>4134</v>
      </c>
      <c r="B466" s="133" t="s">
        <v>4135</v>
      </c>
      <c r="C466" t="s">
        <v>3345</v>
      </c>
    </row>
    <row r="467" ht="15" spans="1:3">
      <c r="A467" s="355" t="s">
        <v>4136</v>
      </c>
      <c r="B467" s="133" t="s">
        <v>4137</v>
      </c>
      <c r="C467" t="s">
        <v>3345</v>
      </c>
    </row>
    <row r="468" ht="15" spans="1:3">
      <c r="A468" s="355" t="s">
        <v>4138</v>
      </c>
      <c r="B468" s="133" t="s">
        <v>4139</v>
      </c>
      <c r="C468" t="s">
        <v>3345</v>
      </c>
    </row>
    <row r="469" ht="15" spans="1:3">
      <c r="A469" s="355" t="s">
        <v>4140</v>
      </c>
      <c r="B469" s="133" t="s">
        <v>4141</v>
      </c>
      <c r="C469" t="s">
        <v>3414</v>
      </c>
    </row>
    <row r="470" ht="15" spans="1:3">
      <c r="A470" s="355" t="s">
        <v>4142</v>
      </c>
      <c r="B470" s="133" t="s">
        <v>4143</v>
      </c>
      <c r="C470" t="s">
        <v>3345</v>
      </c>
    </row>
    <row r="471" ht="15" spans="1:3">
      <c r="A471" s="355" t="s">
        <v>4144</v>
      </c>
      <c r="B471" s="133" t="s">
        <v>4145</v>
      </c>
      <c r="C471" t="s">
        <v>3345</v>
      </c>
    </row>
    <row r="472" ht="15" spans="1:3">
      <c r="A472" s="355" t="s">
        <v>4146</v>
      </c>
      <c r="B472" s="133" t="s">
        <v>4147</v>
      </c>
      <c r="C472" t="s">
        <v>3345</v>
      </c>
    </row>
    <row r="473" ht="15" spans="1:3">
      <c r="A473" s="355" t="s">
        <v>4148</v>
      </c>
      <c r="B473" s="133" t="s">
        <v>4149</v>
      </c>
      <c r="C473" t="s">
        <v>3345</v>
      </c>
    </row>
    <row r="474" ht="15" spans="1:3">
      <c r="A474" s="355" t="s">
        <v>4150</v>
      </c>
      <c r="B474" s="133" t="s">
        <v>4151</v>
      </c>
      <c r="C474" t="s">
        <v>3345</v>
      </c>
    </row>
    <row r="475" ht="15" spans="1:3">
      <c r="A475" s="355" t="s">
        <v>4152</v>
      </c>
      <c r="B475" s="133" t="s">
        <v>4153</v>
      </c>
      <c r="C475" t="s">
        <v>3345</v>
      </c>
    </row>
    <row r="476" ht="15" spans="1:3">
      <c r="A476" s="355" t="s">
        <v>4154</v>
      </c>
      <c r="B476" s="133" t="s">
        <v>4155</v>
      </c>
      <c r="C476" t="s">
        <v>3345</v>
      </c>
    </row>
    <row r="477" ht="15" spans="1:3">
      <c r="A477" s="355" t="s">
        <v>4156</v>
      </c>
      <c r="B477" s="133" t="s">
        <v>4157</v>
      </c>
      <c r="C477" t="s">
        <v>3345</v>
      </c>
    </row>
    <row r="478" ht="15" spans="1:3">
      <c r="A478" s="355" t="s">
        <v>4158</v>
      </c>
      <c r="B478" s="133" t="s">
        <v>4159</v>
      </c>
      <c r="C478" t="s">
        <v>3345</v>
      </c>
    </row>
    <row r="479" ht="15" spans="1:3">
      <c r="A479" s="355" t="s">
        <v>4160</v>
      </c>
      <c r="B479" s="133" t="s">
        <v>4161</v>
      </c>
      <c r="C479" t="s">
        <v>3345</v>
      </c>
    </row>
    <row r="480" ht="15" spans="1:3">
      <c r="A480" s="355" t="s">
        <v>4162</v>
      </c>
      <c r="B480" s="133" t="s">
        <v>4163</v>
      </c>
      <c r="C480" t="s">
        <v>3345</v>
      </c>
    </row>
    <row r="481" ht="15" spans="1:3">
      <c r="A481" s="355" t="s">
        <v>4164</v>
      </c>
      <c r="B481" s="133" t="s">
        <v>4165</v>
      </c>
      <c r="C481" t="s">
        <v>3345</v>
      </c>
    </row>
    <row r="482" ht="15" spans="1:3">
      <c r="A482" s="355" t="s">
        <v>4166</v>
      </c>
      <c r="B482" s="133" t="s">
        <v>4167</v>
      </c>
      <c r="C482" t="s">
        <v>3345</v>
      </c>
    </row>
    <row r="483" ht="15" spans="1:3">
      <c r="A483" s="355" t="s">
        <v>4168</v>
      </c>
      <c r="B483" s="133" t="s">
        <v>4169</v>
      </c>
      <c r="C483" t="s">
        <v>3345</v>
      </c>
    </row>
    <row r="484" ht="15" spans="1:3">
      <c r="A484" s="355" t="s">
        <v>4170</v>
      </c>
      <c r="B484" s="133" t="s">
        <v>4171</v>
      </c>
      <c r="C484" t="s">
        <v>3414</v>
      </c>
    </row>
    <row r="485" ht="15" spans="1:3">
      <c r="A485" s="355" t="s">
        <v>4172</v>
      </c>
      <c r="B485" s="133" t="s">
        <v>4173</v>
      </c>
      <c r="C485" t="s">
        <v>3345</v>
      </c>
    </row>
    <row r="486" ht="15" spans="1:3">
      <c r="A486" s="355" t="s">
        <v>4174</v>
      </c>
      <c r="B486" s="133" t="s">
        <v>4175</v>
      </c>
      <c r="C486" t="s">
        <v>3345</v>
      </c>
    </row>
    <row r="487" ht="15" spans="1:3">
      <c r="A487" s="355" t="s">
        <v>4176</v>
      </c>
      <c r="B487" s="133" t="s">
        <v>4177</v>
      </c>
      <c r="C487" t="s">
        <v>3345</v>
      </c>
    </row>
    <row r="488" ht="15" spans="1:3">
      <c r="A488" s="355" t="s">
        <v>4178</v>
      </c>
      <c r="B488" s="133" t="s">
        <v>4179</v>
      </c>
      <c r="C488" t="s">
        <v>3345</v>
      </c>
    </row>
    <row r="489" ht="15" spans="1:3">
      <c r="A489" s="355" t="s">
        <v>4180</v>
      </c>
      <c r="B489" s="133" t="s">
        <v>4181</v>
      </c>
      <c r="C489" t="s">
        <v>3345</v>
      </c>
    </row>
    <row r="490" ht="15" spans="1:3">
      <c r="A490" s="355" t="s">
        <v>4182</v>
      </c>
      <c r="B490" s="133" t="s">
        <v>4183</v>
      </c>
      <c r="C490" t="s">
        <v>3345</v>
      </c>
    </row>
    <row r="491" ht="15" spans="1:3">
      <c r="A491" s="355" t="s">
        <v>4184</v>
      </c>
      <c r="B491" s="133" t="s">
        <v>4185</v>
      </c>
      <c r="C491" t="s">
        <v>3345</v>
      </c>
    </row>
    <row r="492" ht="15" spans="1:3">
      <c r="A492" s="355" t="s">
        <v>4186</v>
      </c>
      <c r="B492" s="133" t="s">
        <v>4187</v>
      </c>
      <c r="C492" t="s">
        <v>3414</v>
      </c>
    </row>
    <row r="493" ht="15" spans="1:3">
      <c r="A493" s="355" t="s">
        <v>4188</v>
      </c>
      <c r="B493" s="133" t="s">
        <v>4189</v>
      </c>
      <c r="C493" t="s">
        <v>3345</v>
      </c>
    </row>
    <row r="494" ht="15" spans="1:3">
      <c r="A494" s="355" t="s">
        <v>4190</v>
      </c>
      <c r="B494" s="133" t="s">
        <v>4191</v>
      </c>
      <c r="C494" t="s">
        <v>3345</v>
      </c>
    </row>
    <row r="495" ht="15" spans="1:3">
      <c r="A495" s="355" t="s">
        <v>4192</v>
      </c>
      <c r="B495" s="133" t="s">
        <v>4193</v>
      </c>
      <c r="C495" t="s">
        <v>3345</v>
      </c>
    </row>
    <row r="496" ht="15" spans="1:3">
      <c r="A496" s="355" t="s">
        <v>4194</v>
      </c>
      <c r="B496" s="133" t="s">
        <v>4195</v>
      </c>
      <c r="C496" t="s">
        <v>3345</v>
      </c>
    </row>
    <row r="497" ht="15" spans="1:3">
      <c r="A497" s="355" t="s">
        <v>4196</v>
      </c>
      <c r="B497" s="133" t="s">
        <v>4197</v>
      </c>
      <c r="C497" t="s">
        <v>3345</v>
      </c>
    </row>
    <row r="498" ht="15" spans="1:3">
      <c r="A498" s="355" t="s">
        <v>4198</v>
      </c>
      <c r="B498" s="133" t="s">
        <v>4199</v>
      </c>
      <c r="C498" t="s">
        <v>3345</v>
      </c>
    </row>
    <row r="499" ht="15" spans="1:3">
      <c r="A499" s="355" t="s">
        <v>4200</v>
      </c>
      <c r="B499" s="133" t="s">
        <v>4201</v>
      </c>
      <c r="C499" t="s">
        <v>3345</v>
      </c>
    </row>
    <row r="500" ht="15" spans="1:3">
      <c r="A500" s="355" t="s">
        <v>4202</v>
      </c>
      <c r="B500" s="133" t="s">
        <v>4203</v>
      </c>
      <c r="C500" t="s">
        <v>3345</v>
      </c>
    </row>
    <row r="501" ht="15" spans="1:3">
      <c r="A501" s="355" t="s">
        <v>4204</v>
      </c>
      <c r="B501" s="133" t="s">
        <v>4205</v>
      </c>
      <c r="C501" t="s">
        <v>3345</v>
      </c>
    </row>
    <row r="502" ht="15" spans="1:3">
      <c r="A502" s="355" t="s">
        <v>4206</v>
      </c>
      <c r="B502" s="133" t="s">
        <v>4207</v>
      </c>
      <c r="C502" t="s">
        <v>3345</v>
      </c>
    </row>
    <row r="503" ht="15" spans="1:3">
      <c r="A503" s="355" t="s">
        <v>4208</v>
      </c>
      <c r="B503" s="133" t="s">
        <v>4209</v>
      </c>
      <c r="C503" t="s">
        <v>3345</v>
      </c>
    </row>
    <row r="504" ht="15" spans="1:3">
      <c r="A504" s="355" t="s">
        <v>4210</v>
      </c>
      <c r="B504" s="133" t="s">
        <v>4211</v>
      </c>
      <c r="C504" t="s">
        <v>3414</v>
      </c>
    </row>
    <row r="505" ht="15" spans="1:3">
      <c r="A505" s="355" t="s">
        <v>4212</v>
      </c>
      <c r="B505" s="133" t="s">
        <v>4213</v>
      </c>
      <c r="C505" t="s">
        <v>3345</v>
      </c>
    </row>
    <row r="506" ht="15" spans="1:3">
      <c r="A506" s="355" t="s">
        <v>4214</v>
      </c>
      <c r="B506" s="133" t="s">
        <v>4215</v>
      </c>
      <c r="C506" t="s">
        <v>3345</v>
      </c>
    </row>
    <row r="507" ht="15" spans="1:3">
      <c r="A507" s="355" t="s">
        <v>4216</v>
      </c>
      <c r="B507" s="133" t="s">
        <v>4217</v>
      </c>
      <c r="C507" t="s">
        <v>3345</v>
      </c>
    </row>
    <row r="508" ht="15" spans="1:3">
      <c r="A508" s="355" t="s">
        <v>4218</v>
      </c>
      <c r="B508" s="133" t="s">
        <v>4219</v>
      </c>
      <c r="C508" t="s">
        <v>3345</v>
      </c>
    </row>
    <row r="509" ht="15" spans="1:3">
      <c r="A509" s="355" t="s">
        <v>4220</v>
      </c>
      <c r="B509" s="133" t="s">
        <v>4221</v>
      </c>
      <c r="C509" t="s">
        <v>3345</v>
      </c>
    </row>
    <row r="510" ht="15" spans="1:3">
      <c r="A510" s="355" t="s">
        <v>4222</v>
      </c>
      <c r="B510" s="133" t="s">
        <v>4223</v>
      </c>
      <c r="C510" t="s">
        <v>3345</v>
      </c>
    </row>
    <row r="511" ht="15" spans="1:3">
      <c r="A511" s="355" t="s">
        <v>4224</v>
      </c>
      <c r="B511" s="133" t="s">
        <v>4225</v>
      </c>
      <c r="C511" t="s">
        <v>3414</v>
      </c>
    </row>
    <row r="512" ht="15" spans="1:3">
      <c r="A512" s="355" t="s">
        <v>4226</v>
      </c>
      <c r="B512" s="133" t="s">
        <v>4227</v>
      </c>
      <c r="C512" t="s">
        <v>3345</v>
      </c>
    </row>
    <row r="513" ht="15" spans="1:3">
      <c r="A513" s="355" t="s">
        <v>4228</v>
      </c>
      <c r="B513" s="133" t="s">
        <v>4229</v>
      </c>
      <c r="C513" t="s">
        <v>3345</v>
      </c>
    </row>
    <row r="514" ht="15" spans="1:3">
      <c r="A514" s="355" t="s">
        <v>4230</v>
      </c>
      <c r="B514" s="133" t="s">
        <v>4231</v>
      </c>
      <c r="C514" t="s">
        <v>3345</v>
      </c>
    </row>
    <row r="515" ht="15" spans="1:3">
      <c r="A515" s="355" t="s">
        <v>4232</v>
      </c>
      <c r="B515" s="133" t="s">
        <v>4233</v>
      </c>
      <c r="C515" t="s">
        <v>3345</v>
      </c>
    </row>
    <row r="516" ht="15" spans="1:3">
      <c r="A516" s="355" t="s">
        <v>4234</v>
      </c>
      <c r="B516" s="133" t="s">
        <v>4235</v>
      </c>
      <c r="C516" t="s">
        <v>3345</v>
      </c>
    </row>
    <row r="517" ht="15" spans="1:3">
      <c r="A517" s="355" t="s">
        <v>4236</v>
      </c>
      <c r="B517" s="133" t="s">
        <v>4237</v>
      </c>
      <c r="C517" t="s">
        <v>3345</v>
      </c>
    </row>
    <row r="518" ht="15" spans="1:3">
      <c r="A518" s="355" t="s">
        <v>4238</v>
      </c>
      <c r="B518" s="133" t="s">
        <v>4239</v>
      </c>
      <c r="C518" t="s">
        <v>3345</v>
      </c>
    </row>
    <row r="519" ht="15" spans="1:3">
      <c r="A519" s="355" t="s">
        <v>4240</v>
      </c>
      <c r="B519" s="133" t="s">
        <v>4241</v>
      </c>
      <c r="C519" t="s">
        <v>3345</v>
      </c>
    </row>
    <row r="520" ht="15" spans="1:3">
      <c r="A520" s="355" t="s">
        <v>4242</v>
      </c>
      <c r="B520" s="133" t="s">
        <v>4243</v>
      </c>
      <c r="C520" t="s">
        <v>3345</v>
      </c>
    </row>
    <row r="521" ht="15" spans="1:3">
      <c r="A521" s="355" t="s">
        <v>4244</v>
      </c>
      <c r="B521" s="133" t="s">
        <v>4245</v>
      </c>
      <c r="C521" t="s">
        <v>3345</v>
      </c>
    </row>
    <row r="522" ht="15" spans="1:3">
      <c r="A522" s="355" t="s">
        <v>4246</v>
      </c>
      <c r="B522" s="133" t="s">
        <v>4247</v>
      </c>
      <c r="C522" t="s">
        <v>3345</v>
      </c>
    </row>
    <row r="523" ht="15" spans="1:3">
      <c r="A523" s="355" t="s">
        <v>4248</v>
      </c>
      <c r="B523" s="133" t="s">
        <v>4249</v>
      </c>
      <c r="C523" t="s">
        <v>3345</v>
      </c>
    </row>
    <row r="524" ht="15" spans="1:3">
      <c r="A524" s="355" t="s">
        <v>4250</v>
      </c>
      <c r="B524" s="133" t="s">
        <v>4251</v>
      </c>
      <c r="C524" t="s">
        <v>3414</v>
      </c>
    </row>
    <row r="525" ht="15" spans="1:3">
      <c r="A525" s="355" t="s">
        <v>4252</v>
      </c>
      <c r="B525" s="133" t="s">
        <v>4253</v>
      </c>
      <c r="C525" t="s">
        <v>3345</v>
      </c>
    </row>
    <row r="526" ht="15" spans="1:3">
      <c r="A526" s="355" t="s">
        <v>4254</v>
      </c>
      <c r="B526" s="133" t="s">
        <v>4255</v>
      </c>
      <c r="C526" t="s">
        <v>3345</v>
      </c>
    </row>
    <row r="527" ht="15" spans="1:3">
      <c r="A527" s="355" t="s">
        <v>4256</v>
      </c>
      <c r="B527" s="133" t="s">
        <v>4257</v>
      </c>
      <c r="C527" t="s">
        <v>3345</v>
      </c>
    </row>
    <row r="528" ht="15" spans="1:3">
      <c r="A528" s="355" t="s">
        <v>4258</v>
      </c>
      <c r="B528" s="133" t="s">
        <v>4259</v>
      </c>
      <c r="C528" t="s">
        <v>95</v>
      </c>
    </row>
    <row r="529" ht="15" spans="1:3">
      <c r="A529" s="355" t="s">
        <v>4260</v>
      </c>
      <c r="B529" s="133" t="s">
        <v>4261</v>
      </c>
      <c r="C529" t="s">
        <v>3414</v>
      </c>
    </row>
    <row r="530" ht="15" spans="1:3">
      <c r="A530" s="355" t="s">
        <v>4262</v>
      </c>
      <c r="B530" s="133" t="s">
        <v>3379</v>
      </c>
      <c r="C530" t="s">
        <v>3345</v>
      </c>
    </row>
    <row r="531" ht="15" spans="1:3">
      <c r="A531" s="355" t="s">
        <v>4263</v>
      </c>
      <c r="B531" s="133" t="s">
        <v>4264</v>
      </c>
      <c r="C531" t="s">
        <v>3345</v>
      </c>
    </row>
    <row r="532" ht="15" spans="1:3">
      <c r="A532" s="355" t="s">
        <v>4265</v>
      </c>
      <c r="B532" s="133" t="s">
        <v>4266</v>
      </c>
      <c r="C532" t="s">
        <v>3345</v>
      </c>
    </row>
    <row r="533" ht="15" spans="1:3">
      <c r="A533" s="355" t="s">
        <v>4267</v>
      </c>
      <c r="B533" s="133" t="s">
        <v>4268</v>
      </c>
      <c r="C533" t="s">
        <v>3345</v>
      </c>
    </row>
    <row r="534" ht="15" spans="1:3">
      <c r="A534" s="355" t="s">
        <v>4269</v>
      </c>
      <c r="B534" s="133" t="s">
        <v>4270</v>
      </c>
      <c r="C534" t="s">
        <v>3345</v>
      </c>
    </row>
    <row r="535" ht="15" spans="1:3">
      <c r="A535" s="355" t="s">
        <v>4271</v>
      </c>
      <c r="B535" s="133" t="s">
        <v>4272</v>
      </c>
      <c r="C535" t="s">
        <v>3345</v>
      </c>
    </row>
    <row r="536" ht="15" spans="1:3">
      <c r="A536" s="355" t="s">
        <v>4273</v>
      </c>
      <c r="B536" s="133" t="s">
        <v>4274</v>
      </c>
      <c r="C536" t="s">
        <v>3345</v>
      </c>
    </row>
    <row r="537" ht="15" spans="1:3">
      <c r="A537" s="355" t="s">
        <v>4275</v>
      </c>
      <c r="B537" s="133" t="s">
        <v>4276</v>
      </c>
      <c r="C537" t="s">
        <v>3345</v>
      </c>
    </row>
    <row r="538" ht="15" spans="1:3">
      <c r="A538" s="355" t="s">
        <v>4277</v>
      </c>
      <c r="B538" s="133" t="s">
        <v>4278</v>
      </c>
      <c r="C538" t="s">
        <v>3345</v>
      </c>
    </row>
    <row r="539" ht="15" spans="1:3">
      <c r="A539" s="355" t="s">
        <v>4279</v>
      </c>
      <c r="B539" s="133" t="s">
        <v>4280</v>
      </c>
      <c r="C539" t="s">
        <v>3345</v>
      </c>
    </row>
    <row r="540" ht="15" spans="1:3">
      <c r="A540" s="355" t="s">
        <v>4281</v>
      </c>
      <c r="B540" s="133" t="s">
        <v>4282</v>
      </c>
      <c r="C540" t="s">
        <v>3345</v>
      </c>
    </row>
    <row r="541" ht="15" spans="1:3">
      <c r="A541" s="355" t="s">
        <v>4283</v>
      </c>
      <c r="B541" s="133" t="s">
        <v>4284</v>
      </c>
      <c r="C541" t="s">
        <v>3345</v>
      </c>
    </row>
    <row r="542" ht="15" spans="1:3">
      <c r="A542" s="355" t="s">
        <v>4285</v>
      </c>
      <c r="B542" s="133" t="s">
        <v>4286</v>
      </c>
      <c r="C542" t="s">
        <v>3345</v>
      </c>
    </row>
    <row r="543" ht="15" spans="1:3">
      <c r="A543" s="355" t="s">
        <v>4287</v>
      </c>
      <c r="B543" s="133" t="s">
        <v>4288</v>
      </c>
      <c r="C543" t="s">
        <v>3414</v>
      </c>
    </row>
    <row r="544" ht="15" spans="1:3">
      <c r="A544" s="355" t="s">
        <v>4289</v>
      </c>
      <c r="B544" s="133" t="s">
        <v>4290</v>
      </c>
      <c r="C544" t="s">
        <v>3345</v>
      </c>
    </row>
    <row r="545" ht="15" spans="1:3">
      <c r="A545" s="355" t="s">
        <v>4291</v>
      </c>
      <c r="B545" s="133" t="s">
        <v>4292</v>
      </c>
      <c r="C545" t="s">
        <v>3345</v>
      </c>
    </row>
    <row r="546" ht="15" spans="1:3">
      <c r="A546" s="355" t="s">
        <v>4293</v>
      </c>
      <c r="B546" s="133" t="s">
        <v>4294</v>
      </c>
      <c r="C546" t="s">
        <v>3345</v>
      </c>
    </row>
    <row r="547" ht="15" spans="1:3">
      <c r="A547" s="355" t="s">
        <v>4295</v>
      </c>
      <c r="B547" s="133" t="s">
        <v>4296</v>
      </c>
      <c r="C547" t="s">
        <v>3345</v>
      </c>
    </row>
    <row r="548" ht="15" spans="1:3">
      <c r="A548" s="355" t="s">
        <v>4297</v>
      </c>
      <c r="B548" s="133" t="s">
        <v>4298</v>
      </c>
      <c r="C548" t="s">
        <v>3345</v>
      </c>
    </row>
    <row r="549" ht="15" spans="1:3">
      <c r="A549" s="355" t="s">
        <v>4299</v>
      </c>
      <c r="B549" s="133" t="s">
        <v>4300</v>
      </c>
      <c r="C549" t="s">
        <v>3345</v>
      </c>
    </row>
    <row r="550" ht="15" spans="1:3">
      <c r="A550" s="355" t="s">
        <v>4301</v>
      </c>
      <c r="B550" s="133" t="s">
        <v>4302</v>
      </c>
      <c r="C550" t="s">
        <v>3345</v>
      </c>
    </row>
    <row r="551" ht="15" spans="1:3">
      <c r="A551" s="355" t="s">
        <v>4303</v>
      </c>
      <c r="B551" s="133" t="s">
        <v>4304</v>
      </c>
      <c r="C551" t="s">
        <v>3345</v>
      </c>
    </row>
    <row r="552" ht="15" spans="1:3">
      <c r="A552" s="355" t="s">
        <v>4305</v>
      </c>
      <c r="B552" s="133" t="s">
        <v>4306</v>
      </c>
      <c r="C552" t="s">
        <v>3345</v>
      </c>
    </row>
    <row r="553" ht="15" spans="1:3">
      <c r="A553" s="355" t="s">
        <v>4307</v>
      </c>
      <c r="B553" s="133" t="s">
        <v>4308</v>
      </c>
      <c r="C553" t="s">
        <v>3345</v>
      </c>
    </row>
    <row r="554" ht="15" spans="1:3">
      <c r="A554" s="355" t="s">
        <v>4309</v>
      </c>
      <c r="B554" s="133" t="s">
        <v>4310</v>
      </c>
      <c r="C554" t="s">
        <v>3414</v>
      </c>
    </row>
    <row r="555" ht="15" spans="1:3">
      <c r="A555" s="355" t="s">
        <v>4311</v>
      </c>
      <c r="B555" s="133" t="s">
        <v>4312</v>
      </c>
      <c r="C555" t="s">
        <v>3345</v>
      </c>
    </row>
    <row r="556" ht="15" spans="1:3">
      <c r="A556" s="355" t="s">
        <v>4313</v>
      </c>
      <c r="B556" s="133" t="s">
        <v>4270</v>
      </c>
      <c r="C556" t="s">
        <v>3345</v>
      </c>
    </row>
    <row r="557" ht="15" spans="1:3">
      <c r="A557" s="355" t="s">
        <v>4314</v>
      </c>
      <c r="B557" s="133" t="s">
        <v>4315</v>
      </c>
      <c r="C557" t="s">
        <v>3345</v>
      </c>
    </row>
    <row r="558" ht="15" spans="1:3">
      <c r="A558" s="355" t="s">
        <v>4316</v>
      </c>
      <c r="B558" s="133" t="s">
        <v>4317</v>
      </c>
      <c r="C558" t="s">
        <v>3345</v>
      </c>
    </row>
    <row r="559" ht="15" spans="1:3">
      <c r="A559" s="355" t="s">
        <v>4318</v>
      </c>
      <c r="B559" s="133" t="s">
        <v>4319</v>
      </c>
      <c r="C559" t="s">
        <v>3345</v>
      </c>
    </row>
    <row r="560" ht="15" spans="1:3">
      <c r="A560" s="355" t="s">
        <v>4320</v>
      </c>
      <c r="B560" s="133" t="s">
        <v>4321</v>
      </c>
      <c r="C560" t="s">
        <v>3345</v>
      </c>
    </row>
    <row r="561" ht="15" spans="1:3">
      <c r="A561" s="355" t="s">
        <v>4322</v>
      </c>
      <c r="B561" s="133" t="s">
        <v>4323</v>
      </c>
      <c r="C561" t="s">
        <v>3345</v>
      </c>
    </row>
    <row r="562" ht="15" spans="1:3">
      <c r="A562" s="355" t="s">
        <v>4324</v>
      </c>
      <c r="B562" s="133" t="s">
        <v>4325</v>
      </c>
      <c r="C562" t="s">
        <v>3414</v>
      </c>
    </row>
    <row r="563" ht="15" spans="1:3">
      <c r="A563" s="355" t="s">
        <v>4326</v>
      </c>
      <c r="B563" s="133" t="s">
        <v>4327</v>
      </c>
      <c r="C563" t="s">
        <v>3345</v>
      </c>
    </row>
    <row r="564" ht="15" spans="1:3">
      <c r="A564" s="355" t="s">
        <v>4328</v>
      </c>
      <c r="B564" s="133" t="s">
        <v>4329</v>
      </c>
      <c r="C564" t="s">
        <v>3345</v>
      </c>
    </row>
    <row r="565" ht="15" spans="1:3">
      <c r="A565" s="355" t="s">
        <v>4330</v>
      </c>
      <c r="B565" s="133" t="s">
        <v>4331</v>
      </c>
      <c r="C565" t="s">
        <v>3345</v>
      </c>
    </row>
    <row r="566" ht="15" spans="1:3">
      <c r="A566" s="355" t="s">
        <v>4332</v>
      </c>
      <c r="B566" s="133" t="s">
        <v>4333</v>
      </c>
      <c r="C566" t="s">
        <v>3345</v>
      </c>
    </row>
    <row r="567" ht="15" spans="1:3">
      <c r="A567" s="355" t="s">
        <v>4334</v>
      </c>
      <c r="B567" s="133" t="s">
        <v>4335</v>
      </c>
      <c r="C567" t="s">
        <v>3345</v>
      </c>
    </row>
    <row r="568" ht="15" spans="1:3">
      <c r="A568" s="355" t="s">
        <v>4336</v>
      </c>
      <c r="B568" s="133" t="s">
        <v>4337</v>
      </c>
      <c r="C568" t="s">
        <v>3345</v>
      </c>
    </row>
    <row r="569" ht="15" spans="1:3">
      <c r="A569" s="355" t="s">
        <v>4338</v>
      </c>
      <c r="B569" s="133" t="s">
        <v>4339</v>
      </c>
      <c r="C569" t="s">
        <v>3345</v>
      </c>
    </row>
    <row r="570" ht="15" spans="1:3">
      <c r="A570" s="355" t="s">
        <v>4340</v>
      </c>
      <c r="B570" s="133" t="s">
        <v>4341</v>
      </c>
      <c r="C570" t="s">
        <v>3414</v>
      </c>
    </row>
    <row r="571" ht="15" spans="1:3">
      <c r="A571" s="355" t="s">
        <v>4342</v>
      </c>
      <c r="B571" s="133" t="s">
        <v>4343</v>
      </c>
      <c r="C571" t="s">
        <v>3345</v>
      </c>
    </row>
    <row r="572" ht="15" spans="1:3">
      <c r="A572" s="355" t="s">
        <v>4344</v>
      </c>
      <c r="B572" s="133" t="s">
        <v>4345</v>
      </c>
      <c r="C572" t="s">
        <v>3345</v>
      </c>
    </row>
    <row r="573" ht="15" spans="1:3">
      <c r="A573" s="355" t="s">
        <v>4346</v>
      </c>
      <c r="B573" s="133" t="s">
        <v>4347</v>
      </c>
      <c r="C573" t="s">
        <v>3345</v>
      </c>
    </row>
    <row r="574" ht="15" spans="1:3">
      <c r="A574" s="355" t="s">
        <v>4348</v>
      </c>
      <c r="B574" s="133" t="s">
        <v>4349</v>
      </c>
      <c r="C574" t="s">
        <v>3345</v>
      </c>
    </row>
    <row r="575" ht="15" spans="1:3">
      <c r="A575" s="355" t="s">
        <v>4350</v>
      </c>
      <c r="B575" s="133" t="s">
        <v>4351</v>
      </c>
      <c r="C575" t="s">
        <v>3345</v>
      </c>
    </row>
    <row r="576" ht="15" spans="1:3">
      <c r="A576" s="355" t="s">
        <v>4352</v>
      </c>
      <c r="B576" s="133" t="s">
        <v>4353</v>
      </c>
      <c r="C576" t="s">
        <v>3345</v>
      </c>
    </row>
    <row r="577" ht="15" spans="1:3">
      <c r="A577" s="355" t="s">
        <v>4354</v>
      </c>
      <c r="B577" s="133" t="s">
        <v>4355</v>
      </c>
      <c r="C577" t="s">
        <v>3414</v>
      </c>
    </row>
    <row r="578" ht="15" spans="1:3">
      <c r="A578" s="355" t="s">
        <v>4356</v>
      </c>
      <c r="B578" s="133" t="s">
        <v>4357</v>
      </c>
      <c r="C578" t="s">
        <v>3345</v>
      </c>
    </row>
    <row r="579" ht="15" spans="1:3">
      <c r="A579" s="355" t="s">
        <v>4358</v>
      </c>
      <c r="B579" s="133" t="s">
        <v>4359</v>
      </c>
      <c r="C579" t="s">
        <v>3345</v>
      </c>
    </row>
    <row r="580" ht="15" spans="1:3">
      <c r="A580" s="355" t="s">
        <v>4360</v>
      </c>
      <c r="B580" s="133" t="s">
        <v>4361</v>
      </c>
      <c r="C580" t="s">
        <v>3345</v>
      </c>
    </row>
    <row r="581" ht="15" spans="1:3">
      <c r="A581" s="355" t="s">
        <v>4362</v>
      </c>
      <c r="B581" s="133" t="s">
        <v>4363</v>
      </c>
      <c r="C581" t="s">
        <v>3345</v>
      </c>
    </row>
    <row r="582" ht="15" spans="1:3">
      <c r="A582" s="355" t="s">
        <v>4364</v>
      </c>
      <c r="B582" s="133" t="s">
        <v>4365</v>
      </c>
      <c r="C582" t="s">
        <v>3345</v>
      </c>
    </row>
    <row r="583" ht="15" spans="1:3">
      <c r="A583" s="355" t="s">
        <v>4366</v>
      </c>
      <c r="B583" s="133" t="s">
        <v>4367</v>
      </c>
      <c r="C583" t="s">
        <v>3345</v>
      </c>
    </row>
    <row r="584" ht="15" spans="1:3">
      <c r="A584" s="355" t="s">
        <v>4368</v>
      </c>
      <c r="B584" s="133" t="s">
        <v>4369</v>
      </c>
      <c r="C584" t="s">
        <v>3414</v>
      </c>
    </row>
    <row r="585" ht="15" spans="1:3">
      <c r="A585" s="355" t="s">
        <v>4370</v>
      </c>
      <c r="B585" s="133" t="s">
        <v>4371</v>
      </c>
      <c r="C585" t="s">
        <v>3345</v>
      </c>
    </row>
    <row r="586" ht="15" spans="1:3">
      <c r="A586" s="355" t="s">
        <v>4372</v>
      </c>
      <c r="B586" s="133" t="s">
        <v>4373</v>
      </c>
      <c r="C586" t="s">
        <v>3345</v>
      </c>
    </row>
    <row r="587" ht="15" spans="1:3">
      <c r="A587" s="355" t="s">
        <v>4374</v>
      </c>
      <c r="B587" s="133" t="s">
        <v>4375</v>
      </c>
      <c r="C587" t="s">
        <v>3345</v>
      </c>
    </row>
    <row r="588" ht="15" spans="1:3">
      <c r="A588" s="355" t="s">
        <v>4376</v>
      </c>
      <c r="B588" s="133" t="s">
        <v>4377</v>
      </c>
      <c r="C588" t="s">
        <v>3345</v>
      </c>
    </row>
    <row r="589" ht="15" spans="1:3">
      <c r="A589" s="355" t="s">
        <v>4378</v>
      </c>
      <c r="B589" s="133" t="s">
        <v>4379</v>
      </c>
      <c r="C589" t="s">
        <v>3345</v>
      </c>
    </row>
    <row r="590" ht="15" spans="1:3">
      <c r="A590" s="355" t="s">
        <v>4380</v>
      </c>
      <c r="B590" s="133" t="s">
        <v>4381</v>
      </c>
      <c r="C590" t="s">
        <v>3345</v>
      </c>
    </row>
    <row r="591" ht="15" spans="1:3">
      <c r="A591" s="355" t="s">
        <v>4382</v>
      </c>
      <c r="B591" s="133" t="s">
        <v>4383</v>
      </c>
      <c r="C591" t="s">
        <v>3345</v>
      </c>
    </row>
    <row r="592" ht="15" spans="1:3">
      <c r="A592" s="355" t="s">
        <v>4384</v>
      </c>
      <c r="B592" s="133" t="s">
        <v>4385</v>
      </c>
      <c r="C592" t="s">
        <v>3414</v>
      </c>
    </row>
    <row r="593" ht="15" spans="1:3">
      <c r="A593" s="355" t="s">
        <v>4386</v>
      </c>
      <c r="B593" s="133" t="s">
        <v>4387</v>
      </c>
      <c r="C593" t="s">
        <v>3345</v>
      </c>
    </row>
    <row r="594" ht="15" spans="1:3">
      <c r="A594" s="355" t="s">
        <v>4388</v>
      </c>
      <c r="B594" s="133" t="s">
        <v>4389</v>
      </c>
      <c r="C594" t="s">
        <v>3345</v>
      </c>
    </row>
    <row r="595" ht="15" spans="1:3">
      <c r="A595" s="355" t="s">
        <v>4390</v>
      </c>
      <c r="B595" s="133" t="s">
        <v>4391</v>
      </c>
      <c r="C595" t="s">
        <v>3345</v>
      </c>
    </row>
    <row r="596" ht="15" spans="1:3">
      <c r="A596" s="355" t="s">
        <v>4392</v>
      </c>
      <c r="B596" s="133" t="s">
        <v>4393</v>
      </c>
      <c r="C596" t="s">
        <v>3345</v>
      </c>
    </row>
    <row r="597" ht="15" spans="1:3">
      <c r="A597" s="355" t="s">
        <v>4394</v>
      </c>
      <c r="B597" s="133" t="s">
        <v>4395</v>
      </c>
      <c r="C597" t="s">
        <v>3345</v>
      </c>
    </row>
    <row r="598" ht="15" spans="1:3">
      <c r="A598" s="355" t="s">
        <v>4396</v>
      </c>
      <c r="B598" s="133" t="s">
        <v>4397</v>
      </c>
      <c r="C598" t="s">
        <v>3345</v>
      </c>
    </row>
    <row r="599" ht="15" spans="1:3">
      <c r="A599" s="355" t="s">
        <v>4398</v>
      </c>
      <c r="B599" s="133" t="s">
        <v>4399</v>
      </c>
      <c r="C599" t="s">
        <v>3414</v>
      </c>
    </row>
    <row r="600" ht="15" spans="1:3">
      <c r="A600" s="355" t="s">
        <v>4400</v>
      </c>
      <c r="B600" s="133" t="s">
        <v>4401</v>
      </c>
      <c r="C600" t="s">
        <v>3345</v>
      </c>
    </row>
    <row r="601" ht="15" spans="1:3">
      <c r="A601" s="355" t="s">
        <v>4402</v>
      </c>
      <c r="B601" s="133" t="s">
        <v>4403</v>
      </c>
      <c r="C601" t="s">
        <v>3345</v>
      </c>
    </row>
    <row r="602" ht="15" spans="1:3">
      <c r="A602" s="355" t="s">
        <v>4404</v>
      </c>
      <c r="B602" s="133" t="s">
        <v>4405</v>
      </c>
      <c r="C602" t="s">
        <v>3345</v>
      </c>
    </row>
    <row r="603" ht="15" spans="1:3">
      <c r="A603" s="355" t="s">
        <v>4406</v>
      </c>
      <c r="B603" s="133" t="s">
        <v>4407</v>
      </c>
      <c r="C603" t="s">
        <v>3345</v>
      </c>
    </row>
    <row r="604" ht="15" spans="1:3">
      <c r="A604" s="355" t="s">
        <v>4408</v>
      </c>
      <c r="B604" s="133" t="s">
        <v>4409</v>
      </c>
      <c r="C604" t="s">
        <v>3345</v>
      </c>
    </row>
    <row r="605" ht="15" spans="1:3">
      <c r="A605" s="355" t="s">
        <v>4410</v>
      </c>
      <c r="B605" s="133" t="s">
        <v>4411</v>
      </c>
      <c r="C605" t="s">
        <v>3345</v>
      </c>
    </row>
    <row r="606" ht="15" spans="1:3">
      <c r="A606" s="355" t="s">
        <v>4412</v>
      </c>
      <c r="B606" s="133" t="s">
        <v>4413</v>
      </c>
      <c r="C606" t="s">
        <v>3345</v>
      </c>
    </row>
    <row r="607" ht="15" spans="1:3">
      <c r="A607" s="355" t="s">
        <v>4414</v>
      </c>
      <c r="B607" s="133" t="s">
        <v>4415</v>
      </c>
      <c r="C607" t="s">
        <v>3414</v>
      </c>
    </row>
    <row r="608" ht="15" spans="1:3">
      <c r="A608" s="355" t="s">
        <v>4416</v>
      </c>
      <c r="B608" s="133" t="s">
        <v>4417</v>
      </c>
      <c r="C608" t="s">
        <v>3345</v>
      </c>
    </row>
    <row r="609" ht="15" spans="1:3">
      <c r="A609" s="355" t="s">
        <v>4418</v>
      </c>
      <c r="B609" s="133" t="s">
        <v>4419</v>
      </c>
      <c r="C609" t="s">
        <v>3345</v>
      </c>
    </row>
    <row r="610" ht="15" spans="1:3">
      <c r="A610" s="355" t="s">
        <v>4420</v>
      </c>
      <c r="B610" s="133" t="s">
        <v>4421</v>
      </c>
      <c r="C610" t="s">
        <v>3345</v>
      </c>
    </row>
    <row r="611" ht="15" spans="1:3">
      <c r="A611" s="355" t="s">
        <v>4422</v>
      </c>
      <c r="B611" s="133" t="s">
        <v>4423</v>
      </c>
      <c r="C611" t="s">
        <v>3345</v>
      </c>
    </row>
    <row r="612" ht="15" spans="1:3">
      <c r="A612" s="355" t="s">
        <v>4424</v>
      </c>
      <c r="B612" s="133" t="s">
        <v>4425</v>
      </c>
      <c r="C612" t="s">
        <v>3345</v>
      </c>
    </row>
    <row r="613" ht="15" spans="1:3">
      <c r="A613" s="355" t="s">
        <v>4426</v>
      </c>
      <c r="B613" s="133" t="s">
        <v>4427</v>
      </c>
      <c r="C613" t="s">
        <v>3345</v>
      </c>
    </row>
    <row r="614" ht="15" spans="1:3">
      <c r="A614" s="355" t="s">
        <v>4428</v>
      </c>
      <c r="B614" s="133" t="s">
        <v>4429</v>
      </c>
      <c r="C614" t="s">
        <v>3345</v>
      </c>
    </row>
    <row r="615" ht="15" spans="1:3">
      <c r="A615" s="355" t="s">
        <v>4430</v>
      </c>
      <c r="B615" s="133" t="s">
        <v>4431</v>
      </c>
      <c r="C615" t="s">
        <v>3414</v>
      </c>
    </row>
    <row r="616" ht="15" spans="1:3">
      <c r="A616" s="355" t="s">
        <v>4432</v>
      </c>
      <c r="B616" s="133" t="s">
        <v>4433</v>
      </c>
      <c r="C616" t="s">
        <v>3345</v>
      </c>
    </row>
    <row r="617" ht="15" spans="1:3">
      <c r="A617" s="355" t="s">
        <v>4434</v>
      </c>
      <c r="B617" s="133" t="s">
        <v>4435</v>
      </c>
      <c r="C617" t="s">
        <v>3345</v>
      </c>
    </row>
    <row r="618" ht="15" spans="1:3">
      <c r="A618" s="355" t="s">
        <v>4436</v>
      </c>
      <c r="B618" s="133" t="s">
        <v>4437</v>
      </c>
      <c r="C618" t="s">
        <v>3345</v>
      </c>
    </row>
    <row r="619" ht="15" spans="1:3">
      <c r="A619" s="355" t="s">
        <v>4438</v>
      </c>
      <c r="B619" s="133" t="s">
        <v>4439</v>
      </c>
      <c r="C619" t="s">
        <v>3345</v>
      </c>
    </row>
    <row r="620" ht="15" spans="1:3">
      <c r="A620" s="355" t="s">
        <v>4440</v>
      </c>
      <c r="B620" s="133" t="s">
        <v>4441</v>
      </c>
      <c r="C620" t="s">
        <v>3414</v>
      </c>
    </row>
    <row r="621" ht="15" spans="1:3">
      <c r="A621" s="355" t="s">
        <v>4442</v>
      </c>
      <c r="B621" s="133" t="s">
        <v>4443</v>
      </c>
      <c r="C621" t="s">
        <v>3345</v>
      </c>
    </row>
    <row r="622" ht="15" spans="1:3">
      <c r="A622" s="355" t="s">
        <v>4444</v>
      </c>
      <c r="B622" s="133" t="s">
        <v>4445</v>
      </c>
      <c r="C622" t="s">
        <v>3345</v>
      </c>
    </row>
    <row r="623" ht="15" spans="1:3">
      <c r="A623" s="355" t="s">
        <v>4446</v>
      </c>
      <c r="B623" s="133" t="s">
        <v>4447</v>
      </c>
      <c r="C623" t="s">
        <v>3345</v>
      </c>
    </row>
    <row r="624" ht="15" spans="1:3">
      <c r="A624" s="355" t="s">
        <v>4448</v>
      </c>
      <c r="B624" s="133" t="s">
        <v>4449</v>
      </c>
      <c r="C624" t="s">
        <v>3345</v>
      </c>
    </row>
    <row r="625" ht="15" spans="1:3">
      <c r="A625" s="355" t="s">
        <v>4450</v>
      </c>
      <c r="B625" s="133" t="s">
        <v>4451</v>
      </c>
      <c r="C625" t="s">
        <v>3345</v>
      </c>
    </row>
    <row r="626" ht="15" spans="1:3">
      <c r="A626" s="355" t="s">
        <v>4452</v>
      </c>
      <c r="B626" s="133" t="s">
        <v>4453</v>
      </c>
      <c r="C626" t="s">
        <v>3345</v>
      </c>
    </row>
    <row r="627" ht="15" spans="1:3">
      <c r="A627" s="355" t="s">
        <v>4454</v>
      </c>
      <c r="B627" s="133" t="s">
        <v>4455</v>
      </c>
      <c r="C627" t="s">
        <v>3345</v>
      </c>
    </row>
    <row r="628" ht="15" spans="1:3">
      <c r="A628" s="355" t="s">
        <v>4456</v>
      </c>
      <c r="B628" s="133" t="s">
        <v>4457</v>
      </c>
      <c r="C628" t="s">
        <v>3414</v>
      </c>
    </row>
    <row r="629" ht="15" spans="1:3">
      <c r="A629" s="355" t="s">
        <v>4458</v>
      </c>
      <c r="B629" s="133" t="s">
        <v>4459</v>
      </c>
      <c r="C629" t="s">
        <v>3345</v>
      </c>
    </row>
    <row r="630" ht="15" spans="1:3">
      <c r="A630" s="355" t="s">
        <v>4460</v>
      </c>
      <c r="B630" s="133" t="s">
        <v>4461</v>
      </c>
      <c r="C630" t="s">
        <v>3345</v>
      </c>
    </row>
    <row r="631" ht="15" spans="1:3">
      <c r="A631" s="355" t="s">
        <v>4462</v>
      </c>
      <c r="B631" s="133" t="s">
        <v>4463</v>
      </c>
      <c r="C631" t="s">
        <v>3345</v>
      </c>
    </row>
    <row r="632" ht="15" spans="1:3">
      <c r="A632" s="355" t="s">
        <v>4464</v>
      </c>
      <c r="B632" s="133" t="s">
        <v>4465</v>
      </c>
      <c r="C632" t="s">
        <v>3345</v>
      </c>
    </row>
    <row r="633" ht="15" spans="1:3">
      <c r="A633" s="355" t="s">
        <v>4466</v>
      </c>
      <c r="B633" s="133" t="s">
        <v>4467</v>
      </c>
      <c r="C633" t="s">
        <v>3345</v>
      </c>
    </row>
    <row r="634" ht="15" spans="1:3">
      <c r="A634" s="355" t="s">
        <v>4468</v>
      </c>
      <c r="B634" s="133" t="s">
        <v>4469</v>
      </c>
      <c r="C634" t="s">
        <v>3345</v>
      </c>
    </row>
    <row r="635" ht="15" spans="1:3">
      <c r="A635" s="355" t="s">
        <v>4470</v>
      </c>
      <c r="B635" s="133" t="s">
        <v>4471</v>
      </c>
      <c r="C635" t="s">
        <v>3345</v>
      </c>
    </row>
    <row r="636" ht="15" spans="1:3">
      <c r="A636" s="355" t="s">
        <v>4472</v>
      </c>
      <c r="B636" s="133" t="s">
        <v>4473</v>
      </c>
      <c r="C636" t="s">
        <v>3414</v>
      </c>
    </row>
    <row r="637" ht="15" spans="1:3">
      <c r="A637" s="355" t="s">
        <v>4474</v>
      </c>
      <c r="B637" s="133" t="s">
        <v>4475</v>
      </c>
      <c r="C637" t="s">
        <v>3345</v>
      </c>
    </row>
    <row r="638" ht="15" spans="1:3">
      <c r="A638" s="355" t="s">
        <v>4476</v>
      </c>
      <c r="B638" s="133" t="s">
        <v>4477</v>
      </c>
      <c r="C638" t="s">
        <v>3345</v>
      </c>
    </row>
    <row r="639" ht="15" spans="1:3">
      <c r="A639" s="355" t="s">
        <v>4478</v>
      </c>
      <c r="B639" s="133" t="s">
        <v>4479</v>
      </c>
      <c r="C639" t="s">
        <v>3345</v>
      </c>
    </row>
    <row r="640" ht="15" spans="1:3">
      <c r="A640" s="355" t="s">
        <v>4480</v>
      </c>
      <c r="B640" s="133" t="s">
        <v>4481</v>
      </c>
      <c r="C640" t="s">
        <v>3345</v>
      </c>
    </row>
    <row r="641" ht="15" spans="1:3">
      <c r="A641" s="355" t="s">
        <v>4482</v>
      </c>
      <c r="B641" s="133" t="s">
        <v>4483</v>
      </c>
      <c r="C641" t="s">
        <v>3345</v>
      </c>
    </row>
    <row r="642" ht="15" spans="1:3">
      <c r="A642" s="355" t="s">
        <v>4484</v>
      </c>
      <c r="B642" s="133" t="s">
        <v>4485</v>
      </c>
      <c r="C642" t="s">
        <v>3345</v>
      </c>
    </row>
    <row r="643" ht="15" spans="1:3">
      <c r="A643" s="355" t="s">
        <v>4486</v>
      </c>
      <c r="B643" s="133" t="s">
        <v>4487</v>
      </c>
      <c r="C643" t="s">
        <v>95</v>
      </c>
    </row>
    <row r="644" ht="15" spans="1:3">
      <c r="A644" s="355" t="s">
        <v>4488</v>
      </c>
      <c r="B644" s="133" t="s">
        <v>4489</v>
      </c>
      <c r="C644" t="s">
        <v>3414</v>
      </c>
    </row>
    <row r="645" ht="15" spans="1:3">
      <c r="A645" s="355" t="s">
        <v>4490</v>
      </c>
      <c r="B645" s="133" t="s">
        <v>4491</v>
      </c>
      <c r="C645" t="s">
        <v>3345</v>
      </c>
    </row>
    <row r="646" ht="15" spans="1:3">
      <c r="A646" s="355" t="s">
        <v>4492</v>
      </c>
      <c r="B646" s="133" t="s">
        <v>4493</v>
      </c>
      <c r="C646" t="s">
        <v>3345</v>
      </c>
    </row>
    <row r="647" ht="15" spans="1:3">
      <c r="A647" s="355" t="s">
        <v>4494</v>
      </c>
      <c r="B647" s="133" t="s">
        <v>3349</v>
      </c>
      <c r="C647" t="s">
        <v>3345</v>
      </c>
    </row>
    <row r="648" ht="15" spans="1:3">
      <c r="A648" s="355" t="s">
        <v>4495</v>
      </c>
      <c r="B648" s="133" t="s">
        <v>4496</v>
      </c>
      <c r="C648" t="s">
        <v>3345</v>
      </c>
    </row>
    <row r="649" ht="15" spans="1:3">
      <c r="A649" s="355" t="s">
        <v>4497</v>
      </c>
      <c r="B649" s="133" t="s">
        <v>4498</v>
      </c>
      <c r="C649" t="s">
        <v>3345</v>
      </c>
    </row>
    <row r="650" ht="15" spans="1:3">
      <c r="A650" s="355" t="s">
        <v>4499</v>
      </c>
      <c r="B650" s="133" t="s">
        <v>4500</v>
      </c>
      <c r="C650" t="s">
        <v>3345</v>
      </c>
    </row>
    <row r="651" ht="15" spans="1:3">
      <c r="A651" s="355" t="s">
        <v>4501</v>
      </c>
      <c r="B651" s="133" t="s">
        <v>4502</v>
      </c>
      <c r="C651" t="s">
        <v>3345</v>
      </c>
    </row>
    <row r="652" ht="15" spans="1:3">
      <c r="A652" s="355" t="s">
        <v>4503</v>
      </c>
      <c r="B652" s="133" t="s">
        <v>4504</v>
      </c>
      <c r="C652" t="s">
        <v>3345</v>
      </c>
    </row>
    <row r="653" ht="15" spans="1:3">
      <c r="A653" s="355" t="s">
        <v>4505</v>
      </c>
      <c r="B653" s="133" t="s">
        <v>4506</v>
      </c>
      <c r="C653" t="s">
        <v>3345</v>
      </c>
    </row>
    <row r="654" ht="15" spans="1:3">
      <c r="A654" s="355" t="s">
        <v>4507</v>
      </c>
      <c r="B654" s="133" t="s">
        <v>4508</v>
      </c>
      <c r="C654" t="s">
        <v>3345</v>
      </c>
    </row>
    <row r="655" ht="15" spans="1:3">
      <c r="A655" s="355" t="s">
        <v>4509</v>
      </c>
      <c r="B655" s="133" t="s">
        <v>4510</v>
      </c>
      <c r="C655" t="s">
        <v>3345</v>
      </c>
    </row>
    <row r="656" ht="15" spans="1:3">
      <c r="A656" s="355" t="s">
        <v>4511</v>
      </c>
      <c r="B656" s="133" t="s">
        <v>4512</v>
      </c>
      <c r="C656" t="s">
        <v>3414</v>
      </c>
    </row>
    <row r="657" ht="15" spans="1:3">
      <c r="A657" s="355" t="s">
        <v>4513</v>
      </c>
      <c r="B657" s="133" t="s">
        <v>4514</v>
      </c>
      <c r="C657" t="s">
        <v>3345</v>
      </c>
    </row>
    <row r="658" ht="15" spans="1:3">
      <c r="A658" s="355" t="s">
        <v>4515</v>
      </c>
      <c r="B658" s="133" t="s">
        <v>4516</v>
      </c>
      <c r="C658" t="s">
        <v>3345</v>
      </c>
    </row>
    <row r="659" ht="15" spans="1:3">
      <c r="A659" s="355" t="s">
        <v>4517</v>
      </c>
      <c r="B659" s="133" t="s">
        <v>4518</v>
      </c>
      <c r="C659" t="s">
        <v>3345</v>
      </c>
    </row>
    <row r="660" ht="15" spans="1:3">
      <c r="A660" s="355" t="s">
        <v>4519</v>
      </c>
      <c r="B660" s="133" t="s">
        <v>4520</v>
      </c>
      <c r="C660" t="s">
        <v>3345</v>
      </c>
    </row>
    <row r="661" ht="15" spans="1:3">
      <c r="A661" s="355" t="s">
        <v>4521</v>
      </c>
      <c r="B661" s="133" t="s">
        <v>4522</v>
      </c>
      <c r="C661" t="s">
        <v>3345</v>
      </c>
    </row>
    <row r="662" ht="15" spans="1:3">
      <c r="A662" s="355" t="s">
        <v>4523</v>
      </c>
      <c r="B662" s="133" t="s">
        <v>4524</v>
      </c>
      <c r="C662" t="s">
        <v>3345</v>
      </c>
    </row>
    <row r="663" ht="15" spans="1:3">
      <c r="A663" s="355" t="s">
        <v>4525</v>
      </c>
      <c r="B663" s="133" t="s">
        <v>4526</v>
      </c>
      <c r="C663" t="s">
        <v>3345</v>
      </c>
    </row>
    <row r="664" ht="15" spans="1:3">
      <c r="A664" s="355" t="s">
        <v>4527</v>
      </c>
      <c r="B664" s="133" t="s">
        <v>4528</v>
      </c>
      <c r="C664" t="s">
        <v>3345</v>
      </c>
    </row>
    <row r="665" ht="15" spans="1:3">
      <c r="A665" s="355" t="s">
        <v>4529</v>
      </c>
      <c r="B665" s="133" t="s">
        <v>4530</v>
      </c>
      <c r="C665" t="s">
        <v>3345</v>
      </c>
    </row>
    <row r="666" ht="15" spans="1:3">
      <c r="A666" s="355" t="s">
        <v>4531</v>
      </c>
      <c r="B666" s="133" t="s">
        <v>4532</v>
      </c>
      <c r="C666" t="s">
        <v>3414</v>
      </c>
    </row>
    <row r="667" ht="15" spans="1:3">
      <c r="A667" s="355" t="s">
        <v>4533</v>
      </c>
      <c r="B667" s="133" t="s">
        <v>4270</v>
      </c>
      <c r="C667" t="s">
        <v>3345</v>
      </c>
    </row>
    <row r="668" ht="15" spans="1:3">
      <c r="A668" s="355" t="s">
        <v>4534</v>
      </c>
      <c r="B668" s="133" t="s">
        <v>4312</v>
      </c>
      <c r="C668" t="s">
        <v>3345</v>
      </c>
    </row>
    <row r="669" ht="15" spans="1:3">
      <c r="A669" s="355" t="s">
        <v>4535</v>
      </c>
      <c r="B669" s="133" t="s">
        <v>4536</v>
      </c>
      <c r="C669" t="s">
        <v>3345</v>
      </c>
    </row>
    <row r="670" ht="15" spans="1:3">
      <c r="A670" s="355" t="s">
        <v>4537</v>
      </c>
      <c r="B670" s="133" t="s">
        <v>4538</v>
      </c>
      <c r="C670" t="s">
        <v>3345</v>
      </c>
    </row>
    <row r="671" ht="15" spans="1:3">
      <c r="A671" s="355" t="s">
        <v>4539</v>
      </c>
      <c r="B671" s="133" t="s">
        <v>4540</v>
      </c>
      <c r="C671" t="s">
        <v>3345</v>
      </c>
    </row>
    <row r="672" ht="15" spans="1:3">
      <c r="A672" s="355" t="s">
        <v>4541</v>
      </c>
      <c r="B672" s="133" t="s">
        <v>4542</v>
      </c>
      <c r="C672" t="s">
        <v>3414</v>
      </c>
    </row>
    <row r="673" ht="15" spans="1:3">
      <c r="A673" s="355" t="s">
        <v>4543</v>
      </c>
      <c r="B673" s="133" t="s">
        <v>4544</v>
      </c>
      <c r="C673" t="s">
        <v>3345</v>
      </c>
    </row>
    <row r="674" ht="15" spans="1:3">
      <c r="A674" s="355" t="s">
        <v>4545</v>
      </c>
      <c r="B674" s="133" t="s">
        <v>4546</v>
      </c>
      <c r="C674" t="s">
        <v>3345</v>
      </c>
    </row>
    <row r="675" ht="15" spans="1:3">
      <c r="A675" s="355" t="s">
        <v>4547</v>
      </c>
      <c r="B675" s="133" t="s">
        <v>4548</v>
      </c>
      <c r="C675" t="s">
        <v>3345</v>
      </c>
    </row>
    <row r="676" ht="15" spans="1:3">
      <c r="A676" s="355" t="s">
        <v>4549</v>
      </c>
      <c r="B676" s="133" t="s">
        <v>4550</v>
      </c>
      <c r="C676" t="s">
        <v>3345</v>
      </c>
    </row>
    <row r="677" ht="15" spans="1:3">
      <c r="A677" s="355" t="s">
        <v>4551</v>
      </c>
      <c r="B677" s="133" t="s">
        <v>4552</v>
      </c>
      <c r="C677" t="s">
        <v>3414</v>
      </c>
    </row>
    <row r="678" ht="15" spans="1:3">
      <c r="A678" s="355" t="s">
        <v>4553</v>
      </c>
      <c r="B678" s="133" t="s">
        <v>4554</v>
      </c>
      <c r="C678" t="s">
        <v>3345</v>
      </c>
    </row>
    <row r="679" ht="15" spans="1:3">
      <c r="A679" s="355" t="s">
        <v>4555</v>
      </c>
      <c r="B679" s="133" t="s">
        <v>4556</v>
      </c>
      <c r="C679" t="s">
        <v>3345</v>
      </c>
    </row>
    <row r="680" ht="15" spans="1:3">
      <c r="A680" s="355" t="s">
        <v>4557</v>
      </c>
      <c r="B680" s="133" t="s">
        <v>4558</v>
      </c>
      <c r="C680" t="s">
        <v>3345</v>
      </c>
    </row>
    <row r="681" ht="15" spans="1:3">
      <c r="A681" s="355" t="s">
        <v>4559</v>
      </c>
      <c r="B681" s="133" t="s">
        <v>4560</v>
      </c>
      <c r="C681" t="s">
        <v>3345</v>
      </c>
    </row>
    <row r="682" ht="15" spans="1:3">
      <c r="A682" s="355" t="s">
        <v>4561</v>
      </c>
      <c r="B682" s="133" t="s">
        <v>4562</v>
      </c>
      <c r="C682" t="s">
        <v>3345</v>
      </c>
    </row>
    <row r="683" ht="15" spans="1:3">
      <c r="A683" s="355" t="s">
        <v>4563</v>
      </c>
      <c r="B683" s="133" t="s">
        <v>4564</v>
      </c>
      <c r="C683" t="s">
        <v>3345</v>
      </c>
    </row>
    <row r="684" ht="15" spans="1:3">
      <c r="A684" s="355" t="s">
        <v>4565</v>
      </c>
      <c r="B684" s="133" t="s">
        <v>4566</v>
      </c>
      <c r="C684" t="s">
        <v>3345</v>
      </c>
    </row>
    <row r="685" ht="15" spans="1:3">
      <c r="A685" s="355" t="s">
        <v>4567</v>
      </c>
      <c r="B685" s="133" t="s">
        <v>4568</v>
      </c>
      <c r="C685" t="s">
        <v>3414</v>
      </c>
    </row>
    <row r="686" ht="15" spans="1:3">
      <c r="A686" s="355" t="s">
        <v>4569</v>
      </c>
      <c r="B686" s="133" t="s">
        <v>4570</v>
      </c>
      <c r="C686" t="s">
        <v>3345</v>
      </c>
    </row>
    <row r="687" ht="15" spans="1:3">
      <c r="A687" s="355" t="s">
        <v>4571</v>
      </c>
      <c r="B687" s="133" t="s">
        <v>4572</v>
      </c>
      <c r="C687" t="s">
        <v>3345</v>
      </c>
    </row>
    <row r="688" ht="15" spans="1:3">
      <c r="A688" s="355" t="s">
        <v>4573</v>
      </c>
      <c r="B688" s="133" t="s">
        <v>4574</v>
      </c>
      <c r="C688" t="s">
        <v>3345</v>
      </c>
    </row>
    <row r="689" ht="15" spans="1:3">
      <c r="A689" s="355" t="s">
        <v>4575</v>
      </c>
      <c r="B689" s="133" t="s">
        <v>4576</v>
      </c>
      <c r="C689" t="s">
        <v>3345</v>
      </c>
    </row>
    <row r="690" ht="15" spans="1:3">
      <c r="A690" s="355" t="s">
        <v>4577</v>
      </c>
      <c r="B690" s="133" t="s">
        <v>4578</v>
      </c>
      <c r="C690" t="s">
        <v>3345</v>
      </c>
    </row>
    <row r="691" ht="15" spans="1:3">
      <c r="A691" s="355" t="s">
        <v>4579</v>
      </c>
      <c r="B691" s="133" t="s">
        <v>4580</v>
      </c>
      <c r="C691" t="s">
        <v>3345</v>
      </c>
    </row>
    <row r="692" ht="15" spans="1:3">
      <c r="A692" s="355" t="s">
        <v>4581</v>
      </c>
      <c r="B692" s="133" t="s">
        <v>4582</v>
      </c>
      <c r="C692" t="s">
        <v>3414</v>
      </c>
    </row>
    <row r="693" ht="15" spans="1:3">
      <c r="A693" s="355" t="s">
        <v>4583</v>
      </c>
      <c r="B693" s="133" t="s">
        <v>4584</v>
      </c>
      <c r="C693" t="s">
        <v>3345</v>
      </c>
    </row>
    <row r="694" ht="15" spans="1:3">
      <c r="A694" s="355" t="s">
        <v>4585</v>
      </c>
      <c r="B694" s="133" t="s">
        <v>4586</v>
      </c>
      <c r="C694" t="s">
        <v>3345</v>
      </c>
    </row>
    <row r="695" ht="15" spans="1:3">
      <c r="A695" s="355" t="s">
        <v>4587</v>
      </c>
      <c r="B695" s="133" t="s">
        <v>4588</v>
      </c>
      <c r="C695" t="s">
        <v>3345</v>
      </c>
    </row>
    <row r="696" ht="15" spans="1:3">
      <c r="A696" s="355" t="s">
        <v>4589</v>
      </c>
      <c r="B696" s="133" t="s">
        <v>4590</v>
      </c>
      <c r="C696" t="s">
        <v>3345</v>
      </c>
    </row>
    <row r="697" ht="15" spans="1:3">
      <c r="A697" s="355" t="s">
        <v>4591</v>
      </c>
      <c r="B697" s="133" t="s">
        <v>4592</v>
      </c>
      <c r="C697" t="s">
        <v>3345</v>
      </c>
    </row>
    <row r="698" ht="15" spans="1:3">
      <c r="A698" s="355" t="s">
        <v>4593</v>
      </c>
      <c r="B698" s="133" t="s">
        <v>4594</v>
      </c>
      <c r="C698" t="s">
        <v>3414</v>
      </c>
    </row>
    <row r="699" ht="15" spans="1:3">
      <c r="A699" s="355" t="s">
        <v>4595</v>
      </c>
      <c r="B699" s="133" t="s">
        <v>4596</v>
      </c>
      <c r="C699" t="s">
        <v>3345</v>
      </c>
    </row>
    <row r="700" ht="15" spans="1:3">
      <c r="A700" s="355" t="s">
        <v>4597</v>
      </c>
      <c r="B700" s="133" t="s">
        <v>4598</v>
      </c>
      <c r="C700" t="s">
        <v>3345</v>
      </c>
    </row>
    <row r="701" ht="15" spans="1:3">
      <c r="A701" s="355" t="s">
        <v>4599</v>
      </c>
      <c r="B701" s="133" t="s">
        <v>4600</v>
      </c>
      <c r="C701" t="s">
        <v>3345</v>
      </c>
    </row>
    <row r="702" ht="15" spans="1:3">
      <c r="A702" s="355" t="s">
        <v>4601</v>
      </c>
      <c r="B702" s="133" t="s">
        <v>4602</v>
      </c>
      <c r="C702" t="s">
        <v>3345</v>
      </c>
    </row>
    <row r="703" ht="15" spans="1:3">
      <c r="A703" s="355" t="s">
        <v>4603</v>
      </c>
      <c r="B703" s="133" t="s">
        <v>4604</v>
      </c>
      <c r="C703" t="s">
        <v>3345</v>
      </c>
    </row>
    <row r="704" ht="15" spans="1:3">
      <c r="A704" s="355" t="s">
        <v>4605</v>
      </c>
      <c r="B704" s="133" t="s">
        <v>4606</v>
      </c>
      <c r="C704" t="s">
        <v>3414</v>
      </c>
    </row>
    <row r="705" ht="15" spans="1:3">
      <c r="A705" s="355" t="s">
        <v>4607</v>
      </c>
      <c r="B705" s="133" t="s">
        <v>4608</v>
      </c>
      <c r="C705" t="s">
        <v>3345</v>
      </c>
    </row>
    <row r="706" ht="15" spans="1:3">
      <c r="A706" s="355" t="s">
        <v>4609</v>
      </c>
      <c r="B706" s="133" t="s">
        <v>4610</v>
      </c>
      <c r="C706" t="s">
        <v>3345</v>
      </c>
    </row>
    <row r="707" ht="15" spans="1:3">
      <c r="A707" s="355" t="s">
        <v>4611</v>
      </c>
      <c r="B707" s="133" t="s">
        <v>4612</v>
      </c>
      <c r="C707" t="s">
        <v>3345</v>
      </c>
    </row>
    <row r="708" ht="15" spans="1:3">
      <c r="A708" s="355" t="s">
        <v>4613</v>
      </c>
      <c r="B708" s="133" t="s">
        <v>4614</v>
      </c>
      <c r="C708" t="s">
        <v>3345</v>
      </c>
    </row>
    <row r="709" ht="15" spans="1:3">
      <c r="A709" s="355" t="s">
        <v>4615</v>
      </c>
      <c r="B709" s="133" t="s">
        <v>4616</v>
      </c>
      <c r="C709" t="s">
        <v>3345</v>
      </c>
    </row>
    <row r="710" ht="15" spans="1:3">
      <c r="A710" s="355" t="s">
        <v>4617</v>
      </c>
      <c r="B710" s="133" t="s">
        <v>4618</v>
      </c>
      <c r="C710" t="s">
        <v>3345</v>
      </c>
    </row>
    <row r="711" ht="15" spans="1:3">
      <c r="A711" s="355" t="s">
        <v>4619</v>
      </c>
      <c r="B711" s="133" t="s">
        <v>4620</v>
      </c>
      <c r="C711" t="s">
        <v>3345</v>
      </c>
    </row>
    <row r="712" ht="15" spans="1:3">
      <c r="A712" s="355" t="s">
        <v>4621</v>
      </c>
      <c r="B712" s="133" t="s">
        <v>4622</v>
      </c>
      <c r="C712" t="s">
        <v>3345</v>
      </c>
    </row>
    <row r="713" ht="15" spans="1:3">
      <c r="A713" s="355" t="s">
        <v>4623</v>
      </c>
      <c r="B713" s="133" t="s">
        <v>4624</v>
      </c>
      <c r="C713" t="s">
        <v>95</v>
      </c>
    </row>
    <row r="714" ht="15" spans="1:3">
      <c r="A714" s="355" t="s">
        <v>4625</v>
      </c>
      <c r="B714" s="133" t="s">
        <v>4626</v>
      </c>
      <c r="C714" t="s">
        <v>3414</v>
      </c>
    </row>
    <row r="715" ht="15" spans="1:3">
      <c r="A715" s="355" t="s">
        <v>4627</v>
      </c>
      <c r="B715" s="133" t="s">
        <v>4628</v>
      </c>
      <c r="C715" t="s">
        <v>3345</v>
      </c>
    </row>
    <row r="716" ht="15" spans="1:3">
      <c r="A716" s="355" t="s">
        <v>4629</v>
      </c>
      <c r="B716" s="133" t="s">
        <v>4630</v>
      </c>
      <c r="C716" t="s">
        <v>3345</v>
      </c>
    </row>
    <row r="717" ht="15" spans="1:3">
      <c r="A717" s="355" t="s">
        <v>4631</v>
      </c>
      <c r="B717" s="133" t="s">
        <v>4632</v>
      </c>
      <c r="C717" t="s">
        <v>3345</v>
      </c>
    </row>
    <row r="718" ht="15" spans="1:3">
      <c r="A718" s="355" t="s">
        <v>4633</v>
      </c>
      <c r="B718" s="133" t="s">
        <v>4634</v>
      </c>
      <c r="C718" t="s">
        <v>3345</v>
      </c>
    </row>
    <row r="719" ht="15" spans="1:3">
      <c r="A719" s="355" t="s">
        <v>4635</v>
      </c>
      <c r="B719" s="133" t="s">
        <v>4636</v>
      </c>
      <c r="C719" t="s">
        <v>3345</v>
      </c>
    </row>
    <row r="720" ht="15" spans="1:3">
      <c r="A720" s="355" t="s">
        <v>4637</v>
      </c>
      <c r="B720" s="133" t="s">
        <v>4638</v>
      </c>
      <c r="C720" t="s">
        <v>3345</v>
      </c>
    </row>
    <row r="721" ht="15" spans="1:3">
      <c r="A721" s="355" t="s">
        <v>4639</v>
      </c>
      <c r="B721" s="133" t="s">
        <v>4640</v>
      </c>
      <c r="C721" t="s">
        <v>3345</v>
      </c>
    </row>
    <row r="722" ht="15" spans="1:3">
      <c r="A722" s="355" t="s">
        <v>4641</v>
      </c>
      <c r="B722" s="133" t="s">
        <v>4642</v>
      </c>
      <c r="C722" t="s">
        <v>3345</v>
      </c>
    </row>
    <row r="723" ht="15" spans="1:3">
      <c r="A723" s="355" t="s">
        <v>4643</v>
      </c>
      <c r="B723" s="133" t="s">
        <v>4644</v>
      </c>
      <c r="C723" t="s">
        <v>3345</v>
      </c>
    </row>
    <row r="724" ht="15" spans="1:3">
      <c r="A724" s="355" t="s">
        <v>4645</v>
      </c>
      <c r="B724" s="133" t="s">
        <v>4646</v>
      </c>
      <c r="C724" t="s">
        <v>3345</v>
      </c>
    </row>
    <row r="725" ht="15" spans="1:3">
      <c r="A725" s="355" t="s">
        <v>4647</v>
      </c>
      <c r="B725" s="133" t="s">
        <v>4648</v>
      </c>
      <c r="C725" t="s">
        <v>3345</v>
      </c>
    </row>
    <row r="726" ht="15" spans="1:3">
      <c r="A726" s="355" t="s">
        <v>4649</v>
      </c>
      <c r="B726" s="133" t="s">
        <v>4650</v>
      </c>
      <c r="C726" t="s">
        <v>3345</v>
      </c>
    </row>
    <row r="727" ht="15" spans="1:3">
      <c r="A727" s="355" t="s">
        <v>4651</v>
      </c>
      <c r="B727" s="133" t="s">
        <v>4652</v>
      </c>
      <c r="C727" t="s">
        <v>3345</v>
      </c>
    </row>
    <row r="728" ht="15" spans="1:3">
      <c r="A728" s="355" t="s">
        <v>4653</v>
      </c>
      <c r="B728" s="133" t="s">
        <v>4654</v>
      </c>
      <c r="C728" t="s">
        <v>3345</v>
      </c>
    </row>
    <row r="729" ht="15" spans="1:3">
      <c r="A729" s="355" t="s">
        <v>4655</v>
      </c>
      <c r="B729" s="133" t="s">
        <v>4656</v>
      </c>
      <c r="C729" t="s">
        <v>3345</v>
      </c>
    </row>
    <row r="730" ht="15" spans="1:3">
      <c r="A730" s="355" t="s">
        <v>4657</v>
      </c>
      <c r="B730" s="133" t="s">
        <v>4658</v>
      </c>
      <c r="C730" t="s">
        <v>3345</v>
      </c>
    </row>
    <row r="731" ht="15" spans="1:3">
      <c r="A731" s="355" t="s">
        <v>4659</v>
      </c>
      <c r="B731" s="133" t="s">
        <v>4660</v>
      </c>
      <c r="C731" t="s">
        <v>3345</v>
      </c>
    </row>
    <row r="732" ht="15" spans="1:3">
      <c r="A732" s="355" t="s">
        <v>4661</v>
      </c>
      <c r="B732" s="133" t="s">
        <v>4662</v>
      </c>
      <c r="C732" t="s">
        <v>3345</v>
      </c>
    </row>
    <row r="733" ht="15" spans="1:3">
      <c r="A733" s="355" t="s">
        <v>4663</v>
      </c>
      <c r="B733" s="133" t="s">
        <v>4664</v>
      </c>
      <c r="C733" t="s">
        <v>3414</v>
      </c>
    </row>
    <row r="734" ht="15" spans="1:3">
      <c r="A734" s="355" t="s">
        <v>4665</v>
      </c>
      <c r="B734" s="133" t="s">
        <v>4666</v>
      </c>
      <c r="C734" t="s">
        <v>3345</v>
      </c>
    </row>
    <row r="735" ht="15" spans="1:3">
      <c r="A735" s="355" t="s">
        <v>4667</v>
      </c>
      <c r="B735" s="133" t="s">
        <v>4668</v>
      </c>
      <c r="C735" t="s">
        <v>3345</v>
      </c>
    </row>
    <row r="736" ht="15" spans="1:3">
      <c r="A736" s="355" t="s">
        <v>4669</v>
      </c>
      <c r="B736" s="133" t="s">
        <v>4670</v>
      </c>
      <c r="C736" t="s">
        <v>3345</v>
      </c>
    </row>
    <row r="737" ht="15" spans="1:3">
      <c r="A737" s="355" t="s">
        <v>4671</v>
      </c>
      <c r="B737" s="133" t="s">
        <v>4672</v>
      </c>
      <c r="C737" t="s">
        <v>3345</v>
      </c>
    </row>
    <row r="738" ht="15" spans="1:3">
      <c r="A738" s="355" t="s">
        <v>4673</v>
      </c>
      <c r="B738" s="133" t="s">
        <v>4674</v>
      </c>
      <c r="C738" t="s">
        <v>3345</v>
      </c>
    </row>
    <row r="739" ht="15" spans="1:3">
      <c r="A739" s="355" t="s">
        <v>4675</v>
      </c>
      <c r="B739" s="133" t="s">
        <v>4676</v>
      </c>
      <c r="C739" t="s">
        <v>3345</v>
      </c>
    </row>
    <row r="740" ht="15" spans="1:3">
      <c r="A740" s="355" t="s">
        <v>4677</v>
      </c>
      <c r="B740" s="133" t="s">
        <v>4678</v>
      </c>
      <c r="C740" t="s">
        <v>3345</v>
      </c>
    </row>
    <row r="741" ht="15" spans="1:3">
      <c r="A741" s="355" t="s">
        <v>4679</v>
      </c>
      <c r="B741" s="133" t="s">
        <v>4680</v>
      </c>
      <c r="C741" t="s">
        <v>3345</v>
      </c>
    </row>
    <row r="742" ht="15" spans="1:3">
      <c r="A742" s="355" t="s">
        <v>4681</v>
      </c>
      <c r="B742" s="133" t="s">
        <v>4682</v>
      </c>
      <c r="C742" t="s">
        <v>3345</v>
      </c>
    </row>
    <row r="743" ht="15" spans="1:3">
      <c r="A743" s="355" t="s">
        <v>4683</v>
      </c>
      <c r="B743" s="133" t="s">
        <v>4684</v>
      </c>
      <c r="C743" t="s">
        <v>3345</v>
      </c>
    </row>
    <row r="744" ht="15" spans="1:3">
      <c r="A744" s="355" t="s">
        <v>4685</v>
      </c>
      <c r="B744" s="133" t="s">
        <v>4686</v>
      </c>
      <c r="C744" t="s">
        <v>3345</v>
      </c>
    </row>
    <row r="745" ht="15" spans="1:3">
      <c r="A745" s="355" t="s">
        <v>4687</v>
      </c>
      <c r="B745" s="133" t="s">
        <v>4688</v>
      </c>
      <c r="C745" t="s">
        <v>3345</v>
      </c>
    </row>
    <row r="746" ht="15" spans="1:3">
      <c r="A746" s="355" t="s">
        <v>4689</v>
      </c>
      <c r="B746" s="133" t="s">
        <v>4690</v>
      </c>
      <c r="C746" t="s">
        <v>3345</v>
      </c>
    </row>
    <row r="747" ht="15" spans="1:3">
      <c r="A747" s="355" t="s">
        <v>4691</v>
      </c>
      <c r="B747" s="133" t="s">
        <v>4692</v>
      </c>
      <c r="C747" t="s">
        <v>3345</v>
      </c>
    </row>
    <row r="748" ht="15" spans="1:3">
      <c r="A748" s="355" t="s">
        <v>4693</v>
      </c>
      <c r="B748" s="133" t="s">
        <v>4694</v>
      </c>
      <c r="C748" t="s">
        <v>3345</v>
      </c>
    </row>
    <row r="749" ht="15" spans="1:3">
      <c r="A749" s="355" t="s">
        <v>4695</v>
      </c>
      <c r="B749" s="133" t="s">
        <v>4696</v>
      </c>
      <c r="C749" t="s">
        <v>3345</v>
      </c>
    </row>
    <row r="750" ht="15" spans="1:3">
      <c r="A750" s="355" t="s">
        <v>4697</v>
      </c>
      <c r="B750" s="133" t="s">
        <v>4698</v>
      </c>
      <c r="C750" t="s">
        <v>3414</v>
      </c>
    </row>
    <row r="751" ht="15" spans="1:3">
      <c r="A751" s="355" t="s">
        <v>4699</v>
      </c>
      <c r="B751" s="133" t="s">
        <v>4700</v>
      </c>
      <c r="C751" t="s">
        <v>3345</v>
      </c>
    </row>
    <row r="752" ht="15" spans="1:3">
      <c r="A752" s="355" t="s">
        <v>4701</v>
      </c>
      <c r="B752" s="133" t="s">
        <v>4702</v>
      </c>
      <c r="C752" t="s">
        <v>3345</v>
      </c>
    </row>
    <row r="753" ht="15" spans="1:3">
      <c r="A753" s="355" t="s">
        <v>4703</v>
      </c>
      <c r="B753" s="133" t="s">
        <v>4704</v>
      </c>
      <c r="C753" t="s">
        <v>3345</v>
      </c>
    </row>
    <row r="754" ht="15" spans="1:3">
      <c r="A754" s="355" t="s">
        <v>4705</v>
      </c>
      <c r="B754" s="133" t="s">
        <v>4706</v>
      </c>
      <c r="C754" t="s">
        <v>3345</v>
      </c>
    </row>
    <row r="755" ht="15" spans="1:3">
      <c r="A755" s="355" t="s">
        <v>4707</v>
      </c>
      <c r="B755" s="133" t="s">
        <v>4708</v>
      </c>
      <c r="C755" t="s">
        <v>3345</v>
      </c>
    </row>
    <row r="756" ht="15" spans="1:3">
      <c r="A756" s="355" t="s">
        <v>4709</v>
      </c>
      <c r="B756" s="133" t="s">
        <v>4710</v>
      </c>
      <c r="C756" t="s">
        <v>3345</v>
      </c>
    </row>
    <row r="757" ht="15" spans="1:3">
      <c r="A757" s="355" t="s">
        <v>4711</v>
      </c>
      <c r="B757" s="133" t="s">
        <v>4712</v>
      </c>
      <c r="C757" t="s">
        <v>3345</v>
      </c>
    </row>
    <row r="758" ht="15" spans="1:3">
      <c r="A758" s="355" t="s">
        <v>4713</v>
      </c>
      <c r="B758" s="133" t="s">
        <v>4714</v>
      </c>
      <c r="C758" t="s">
        <v>3345</v>
      </c>
    </row>
    <row r="759" ht="15" spans="1:3">
      <c r="A759" s="355" t="s">
        <v>4715</v>
      </c>
      <c r="B759" s="133" t="s">
        <v>4716</v>
      </c>
      <c r="C759" t="s">
        <v>3345</v>
      </c>
    </row>
    <row r="760" ht="15" spans="1:3">
      <c r="A760" s="355" t="s">
        <v>4717</v>
      </c>
      <c r="B760" s="133" t="s">
        <v>4718</v>
      </c>
      <c r="C760" t="s">
        <v>3414</v>
      </c>
    </row>
    <row r="761" ht="15" spans="1:3">
      <c r="A761" s="355" t="s">
        <v>4719</v>
      </c>
      <c r="B761" s="133" t="s">
        <v>4720</v>
      </c>
      <c r="C761" t="s">
        <v>3345</v>
      </c>
    </row>
    <row r="762" ht="15" spans="1:3">
      <c r="A762" s="355" t="s">
        <v>4721</v>
      </c>
      <c r="B762" s="133" t="s">
        <v>4722</v>
      </c>
      <c r="C762" t="s">
        <v>3345</v>
      </c>
    </row>
    <row r="763" ht="15" spans="1:3">
      <c r="A763" s="355" t="s">
        <v>4723</v>
      </c>
      <c r="B763" s="133" t="s">
        <v>4724</v>
      </c>
      <c r="C763" t="s">
        <v>3345</v>
      </c>
    </row>
    <row r="764" ht="15" spans="1:3">
      <c r="A764" s="355" t="s">
        <v>4725</v>
      </c>
      <c r="B764" s="133" t="s">
        <v>4726</v>
      </c>
      <c r="C764" t="s">
        <v>3345</v>
      </c>
    </row>
    <row r="765" ht="15" spans="1:3">
      <c r="A765" s="355" t="s">
        <v>4727</v>
      </c>
      <c r="B765" s="133" t="s">
        <v>4728</v>
      </c>
      <c r="C765" t="s">
        <v>3345</v>
      </c>
    </row>
    <row r="766" ht="15" spans="1:3">
      <c r="A766" s="355" t="s">
        <v>4729</v>
      </c>
      <c r="B766" s="133" t="s">
        <v>4730</v>
      </c>
      <c r="C766" t="s">
        <v>3345</v>
      </c>
    </row>
    <row r="767" ht="15" spans="1:3">
      <c r="A767" s="355" t="s">
        <v>4731</v>
      </c>
      <c r="B767" s="133" t="s">
        <v>4732</v>
      </c>
      <c r="C767" t="s">
        <v>3345</v>
      </c>
    </row>
    <row r="768" ht="15" spans="1:3">
      <c r="A768" s="355" t="s">
        <v>4733</v>
      </c>
      <c r="B768" s="133" t="s">
        <v>4734</v>
      </c>
      <c r="C768" t="s">
        <v>3345</v>
      </c>
    </row>
    <row r="769" ht="15" spans="1:3">
      <c r="A769" s="355" t="s">
        <v>4735</v>
      </c>
      <c r="B769" s="133" t="s">
        <v>4736</v>
      </c>
      <c r="C769" t="s">
        <v>3414</v>
      </c>
    </row>
    <row r="770" ht="15" spans="1:3">
      <c r="A770" s="355" t="s">
        <v>4737</v>
      </c>
      <c r="B770" s="133" t="s">
        <v>4738</v>
      </c>
      <c r="C770" t="s">
        <v>3345</v>
      </c>
    </row>
    <row r="771" ht="15" spans="1:3">
      <c r="A771" s="355" t="s">
        <v>4739</v>
      </c>
      <c r="B771" s="133" t="s">
        <v>4740</v>
      </c>
      <c r="C771" t="s">
        <v>3345</v>
      </c>
    </row>
    <row r="772" ht="15" spans="1:3">
      <c r="A772" s="355" t="s">
        <v>4741</v>
      </c>
      <c r="B772" s="133" t="s">
        <v>4742</v>
      </c>
      <c r="C772" t="s">
        <v>3345</v>
      </c>
    </row>
    <row r="773" ht="15" spans="1:3">
      <c r="A773" s="355" t="s">
        <v>4743</v>
      </c>
      <c r="B773" s="133" t="s">
        <v>4744</v>
      </c>
      <c r="C773" t="s">
        <v>3345</v>
      </c>
    </row>
    <row r="774" ht="15" spans="1:3">
      <c r="A774" s="355" t="s">
        <v>4745</v>
      </c>
      <c r="B774" s="133" t="s">
        <v>4746</v>
      </c>
      <c r="C774" t="s">
        <v>3345</v>
      </c>
    </row>
    <row r="775" ht="15" spans="1:3">
      <c r="A775" s="355" t="s">
        <v>4747</v>
      </c>
      <c r="B775" s="133" t="s">
        <v>4748</v>
      </c>
      <c r="C775" t="s">
        <v>3345</v>
      </c>
    </row>
    <row r="776" ht="15" spans="1:3">
      <c r="A776" s="355" t="s">
        <v>4749</v>
      </c>
      <c r="B776" s="133" t="s">
        <v>4750</v>
      </c>
      <c r="C776" t="s">
        <v>3345</v>
      </c>
    </row>
    <row r="777" ht="15" spans="1:3">
      <c r="A777" s="355" t="s">
        <v>4751</v>
      </c>
      <c r="B777" s="133" t="s">
        <v>4752</v>
      </c>
      <c r="C777" t="s">
        <v>3345</v>
      </c>
    </row>
    <row r="778" ht="15" spans="1:3">
      <c r="A778" s="355" t="s">
        <v>4753</v>
      </c>
      <c r="B778" s="133" t="s">
        <v>4754</v>
      </c>
      <c r="C778" t="s">
        <v>3414</v>
      </c>
    </row>
    <row r="779" ht="15" spans="1:3">
      <c r="A779" s="355" t="s">
        <v>4755</v>
      </c>
      <c r="B779" s="133" t="s">
        <v>4756</v>
      </c>
      <c r="C779" t="s">
        <v>3345</v>
      </c>
    </row>
    <row r="780" ht="15" spans="1:3">
      <c r="A780" s="355" t="s">
        <v>4757</v>
      </c>
      <c r="B780" s="133" t="s">
        <v>4758</v>
      </c>
      <c r="C780" t="s">
        <v>3345</v>
      </c>
    </row>
    <row r="781" ht="15" spans="1:3">
      <c r="A781" s="355" t="s">
        <v>4759</v>
      </c>
      <c r="B781" s="133" t="s">
        <v>4760</v>
      </c>
      <c r="C781" t="s">
        <v>3345</v>
      </c>
    </row>
    <row r="782" ht="15" spans="1:3">
      <c r="A782" s="355" t="s">
        <v>4761</v>
      </c>
      <c r="B782" s="133" t="s">
        <v>4762</v>
      </c>
      <c r="C782" t="s">
        <v>3345</v>
      </c>
    </row>
    <row r="783" ht="15" spans="1:3">
      <c r="A783" s="355" t="s">
        <v>4763</v>
      </c>
      <c r="B783" s="133" t="s">
        <v>4764</v>
      </c>
      <c r="C783" t="s">
        <v>3345</v>
      </c>
    </row>
    <row r="784" ht="15" spans="1:3">
      <c r="A784" s="355" t="s">
        <v>4765</v>
      </c>
      <c r="B784" s="133" t="s">
        <v>4766</v>
      </c>
      <c r="C784" t="s">
        <v>3345</v>
      </c>
    </row>
    <row r="785" ht="15" spans="1:3">
      <c r="A785" s="355" t="s">
        <v>4767</v>
      </c>
      <c r="B785" s="133" t="s">
        <v>4768</v>
      </c>
      <c r="C785" t="s">
        <v>3345</v>
      </c>
    </row>
    <row r="786" ht="15" spans="1:3">
      <c r="A786" s="355" t="s">
        <v>4769</v>
      </c>
      <c r="B786" s="133" t="s">
        <v>4770</v>
      </c>
      <c r="C786" t="s">
        <v>3345</v>
      </c>
    </row>
    <row r="787" ht="15" spans="1:3">
      <c r="A787" s="355" t="s">
        <v>4771</v>
      </c>
      <c r="B787" s="133" t="s">
        <v>4772</v>
      </c>
      <c r="C787" t="s">
        <v>3345</v>
      </c>
    </row>
    <row r="788" ht="15" spans="1:3">
      <c r="A788" s="355" t="s">
        <v>4773</v>
      </c>
      <c r="B788" s="133" t="s">
        <v>4774</v>
      </c>
      <c r="C788" t="s">
        <v>3414</v>
      </c>
    </row>
    <row r="789" ht="15" spans="1:3">
      <c r="A789" s="355" t="s">
        <v>4775</v>
      </c>
      <c r="B789" s="133" t="s">
        <v>4776</v>
      </c>
      <c r="C789" t="s">
        <v>3345</v>
      </c>
    </row>
    <row r="790" ht="15" spans="1:3">
      <c r="A790" s="355" t="s">
        <v>4777</v>
      </c>
      <c r="B790" s="133" t="s">
        <v>4778</v>
      </c>
      <c r="C790" t="s">
        <v>3345</v>
      </c>
    </row>
    <row r="791" ht="15" spans="1:3">
      <c r="A791" s="355" t="s">
        <v>4779</v>
      </c>
      <c r="B791" s="133" t="s">
        <v>4780</v>
      </c>
      <c r="C791" t="s">
        <v>3345</v>
      </c>
    </row>
    <row r="792" ht="15" spans="1:3">
      <c r="A792" s="355" t="s">
        <v>4781</v>
      </c>
      <c r="B792" s="133" t="s">
        <v>4782</v>
      </c>
      <c r="C792" t="s">
        <v>3345</v>
      </c>
    </row>
    <row r="793" ht="15" spans="1:3">
      <c r="A793" s="355" t="s">
        <v>4783</v>
      </c>
      <c r="B793" s="133" t="s">
        <v>4784</v>
      </c>
      <c r="C793" t="s">
        <v>3345</v>
      </c>
    </row>
    <row r="794" ht="15" spans="1:3">
      <c r="A794" s="355" t="s">
        <v>4785</v>
      </c>
      <c r="B794" s="133" t="s">
        <v>4786</v>
      </c>
      <c r="C794" t="s">
        <v>3345</v>
      </c>
    </row>
    <row r="795" ht="15" spans="1:3">
      <c r="A795" s="355" t="s">
        <v>4787</v>
      </c>
      <c r="B795" s="133" t="s">
        <v>4788</v>
      </c>
      <c r="C795" t="s">
        <v>3345</v>
      </c>
    </row>
    <row r="796" ht="15" spans="1:3">
      <c r="A796" s="355" t="s">
        <v>4789</v>
      </c>
      <c r="B796" s="133" t="s">
        <v>4790</v>
      </c>
      <c r="C796" t="s">
        <v>3345</v>
      </c>
    </row>
    <row r="797" ht="15" spans="1:3">
      <c r="A797" s="355" t="s">
        <v>4791</v>
      </c>
      <c r="B797" s="133" t="s">
        <v>4792</v>
      </c>
      <c r="C797" t="s">
        <v>3345</v>
      </c>
    </row>
    <row r="798" ht="15" spans="1:3">
      <c r="A798" s="355" t="s">
        <v>4793</v>
      </c>
      <c r="B798" s="133" t="s">
        <v>4794</v>
      </c>
      <c r="C798" t="s">
        <v>3345</v>
      </c>
    </row>
    <row r="799" ht="15" spans="1:3">
      <c r="A799" s="355" t="s">
        <v>4795</v>
      </c>
      <c r="B799" s="133" t="s">
        <v>4796</v>
      </c>
      <c r="C799" t="s">
        <v>3414</v>
      </c>
    </row>
    <row r="800" ht="15" spans="1:3">
      <c r="A800" s="355" t="s">
        <v>4797</v>
      </c>
      <c r="B800" s="133" t="s">
        <v>4720</v>
      </c>
      <c r="C800" t="s">
        <v>3345</v>
      </c>
    </row>
    <row r="801" ht="15" spans="1:3">
      <c r="A801" s="355" t="s">
        <v>4798</v>
      </c>
      <c r="B801" s="133" t="s">
        <v>4799</v>
      </c>
      <c r="C801" t="s">
        <v>3345</v>
      </c>
    </row>
    <row r="802" ht="15" spans="1:3">
      <c r="A802" s="355" t="s">
        <v>4800</v>
      </c>
      <c r="B802" s="133" t="s">
        <v>4801</v>
      </c>
      <c r="C802" t="s">
        <v>3345</v>
      </c>
    </row>
    <row r="803" ht="15" spans="1:3">
      <c r="A803" s="355" t="s">
        <v>4802</v>
      </c>
      <c r="B803" s="133" t="s">
        <v>3822</v>
      </c>
      <c r="C803" t="s">
        <v>3345</v>
      </c>
    </row>
    <row r="804" ht="15" spans="1:3">
      <c r="A804" s="355" t="s">
        <v>4803</v>
      </c>
      <c r="B804" s="133" t="s">
        <v>4804</v>
      </c>
      <c r="C804" t="s">
        <v>3345</v>
      </c>
    </row>
    <row r="805" ht="15" spans="1:3">
      <c r="A805" s="355" t="s">
        <v>4805</v>
      </c>
      <c r="B805" s="133" t="s">
        <v>4806</v>
      </c>
      <c r="C805" t="s">
        <v>3345</v>
      </c>
    </row>
    <row r="806" ht="15" spans="1:3">
      <c r="A806" s="355" t="s">
        <v>4807</v>
      </c>
      <c r="B806" s="133" t="s">
        <v>4808</v>
      </c>
      <c r="C806" t="s">
        <v>3345</v>
      </c>
    </row>
    <row r="807" ht="15" spans="1:3">
      <c r="A807" s="355" t="s">
        <v>4809</v>
      </c>
      <c r="B807" s="133" t="s">
        <v>4810</v>
      </c>
      <c r="C807" t="s">
        <v>3345</v>
      </c>
    </row>
    <row r="808" ht="15" spans="1:3">
      <c r="A808" s="355" t="s">
        <v>4811</v>
      </c>
      <c r="B808" s="133" t="s">
        <v>4812</v>
      </c>
      <c r="C808" t="s">
        <v>3345</v>
      </c>
    </row>
    <row r="809" ht="15" spans="1:3">
      <c r="A809" s="355" t="s">
        <v>4813</v>
      </c>
      <c r="B809" s="133" t="s">
        <v>4814</v>
      </c>
      <c r="C809" t="s">
        <v>3345</v>
      </c>
    </row>
    <row r="810" ht="15" spans="1:3">
      <c r="A810" s="355" t="s">
        <v>4815</v>
      </c>
      <c r="B810" s="133" t="s">
        <v>4816</v>
      </c>
      <c r="C810" t="s">
        <v>3414</v>
      </c>
    </row>
    <row r="811" ht="15" spans="1:3">
      <c r="A811" s="355" t="s">
        <v>4817</v>
      </c>
      <c r="B811" s="133" t="s">
        <v>4818</v>
      </c>
      <c r="C811" t="s">
        <v>3345</v>
      </c>
    </row>
    <row r="812" ht="15" spans="1:3">
      <c r="A812" s="355" t="s">
        <v>4819</v>
      </c>
      <c r="B812" s="133" t="s">
        <v>4820</v>
      </c>
      <c r="C812" t="s">
        <v>3345</v>
      </c>
    </row>
    <row r="813" ht="15" spans="1:3">
      <c r="A813" s="355" t="s">
        <v>4821</v>
      </c>
      <c r="B813" s="133" t="s">
        <v>4822</v>
      </c>
      <c r="C813" t="s">
        <v>3345</v>
      </c>
    </row>
    <row r="814" ht="15" spans="1:3">
      <c r="A814" s="355" t="s">
        <v>4823</v>
      </c>
      <c r="B814" s="133" t="s">
        <v>4824</v>
      </c>
      <c r="C814" t="s">
        <v>3345</v>
      </c>
    </row>
    <row r="815" ht="15" spans="1:3">
      <c r="A815" s="355" t="s">
        <v>4825</v>
      </c>
      <c r="B815" s="133" t="s">
        <v>4826</v>
      </c>
      <c r="C815" t="s">
        <v>3414</v>
      </c>
    </row>
    <row r="816" ht="15" spans="1:3">
      <c r="A816" s="355" t="s">
        <v>4827</v>
      </c>
      <c r="B816" s="133" t="s">
        <v>4828</v>
      </c>
      <c r="C816" t="s">
        <v>3345</v>
      </c>
    </row>
    <row r="817" ht="15" spans="1:3">
      <c r="A817" s="355" t="s">
        <v>4829</v>
      </c>
      <c r="B817" s="133" t="s">
        <v>4830</v>
      </c>
      <c r="C817" t="s">
        <v>3345</v>
      </c>
    </row>
    <row r="818" ht="15" spans="1:3">
      <c r="A818" s="355" t="s">
        <v>4831</v>
      </c>
      <c r="B818" s="133" t="s">
        <v>4832</v>
      </c>
      <c r="C818" t="s">
        <v>3345</v>
      </c>
    </row>
    <row r="819" ht="15" spans="1:3">
      <c r="A819" s="355" t="s">
        <v>4833</v>
      </c>
      <c r="B819" s="133" t="s">
        <v>4546</v>
      </c>
      <c r="C819" t="s">
        <v>3345</v>
      </c>
    </row>
    <row r="820" ht="15" spans="1:3">
      <c r="A820" s="355" t="s">
        <v>4834</v>
      </c>
      <c r="B820" s="133" t="s">
        <v>4835</v>
      </c>
      <c r="C820" t="s">
        <v>3345</v>
      </c>
    </row>
    <row r="821" ht="15" spans="1:3">
      <c r="A821" s="355" t="s">
        <v>4836</v>
      </c>
      <c r="B821" s="133" t="s">
        <v>4837</v>
      </c>
      <c r="C821" t="s">
        <v>3345</v>
      </c>
    </row>
    <row r="822" ht="15" spans="1:3">
      <c r="A822" s="355" t="s">
        <v>4838</v>
      </c>
      <c r="B822" s="133" t="s">
        <v>4839</v>
      </c>
      <c r="C822" t="s">
        <v>3345</v>
      </c>
    </row>
    <row r="823" ht="15" spans="1:3">
      <c r="A823" s="355" t="s">
        <v>4840</v>
      </c>
      <c r="B823" s="133" t="s">
        <v>4841</v>
      </c>
      <c r="C823" t="s">
        <v>3345</v>
      </c>
    </row>
    <row r="824" ht="15" spans="1:3">
      <c r="A824" s="355" t="s">
        <v>4842</v>
      </c>
      <c r="B824" s="133" t="s">
        <v>4843</v>
      </c>
      <c r="C824" t="s">
        <v>3345</v>
      </c>
    </row>
    <row r="825" ht="15" spans="1:3">
      <c r="A825" s="355" t="s">
        <v>4844</v>
      </c>
      <c r="B825" s="133" t="s">
        <v>4845</v>
      </c>
      <c r="C825" t="s">
        <v>3345</v>
      </c>
    </row>
    <row r="826" ht="15" spans="1:3">
      <c r="A826" s="355" t="s">
        <v>4846</v>
      </c>
      <c r="B826" s="133" t="s">
        <v>4847</v>
      </c>
      <c r="C826" t="s">
        <v>3414</v>
      </c>
    </row>
    <row r="827" ht="15" spans="1:3">
      <c r="A827" s="355" t="s">
        <v>4848</v>
      </c>
      <c r="B827" s="133" t="s">
        <v>4849</v>
      </c>
      <c r="C827" t="s">
        <v>3345</v>
      </c>
    </row>
    <row r="828" ht="15" spans="1:3">
      <c r="A828" s="355" t="s">
        <v>4850</v>
      </c>
      <c r="B828" s="133" t="s">
        <v>4851</v>
      </c>
      <c r="C828" t="s">
        <v>3345</v>
      </c>
    </row>
    <row r="829" ht="15" spans="1:3">
      <c r="A829" s="355" t="s">
        <v>4852</v>
      </c>
      <c r="B829" s="133" t="s">
        <v>4853</v>
      </c>
      <c r="C829" t="s">
        <v>3345</v>
      </c>
    </row>
    <row r="830" ht="15" spans="1:3">
      <c r="A830" s="355" t="s">
        <v>4854</v>
      </c>
      <c r="B830" s="133" t="s">
        <v>4855</v>
      </c>
      <c r="C830" t="s">
        <v>3345</v>
      </c>
    </row>
    <row r="831" ht="15" spans="1:3">
      <c r="A831" s="355" t="s">
        <v>4856</v>
      </c>
      <c r="B831" s="133" t="s">
        <v>4857</v>
      </c>
      <c r="C831" t="s">
        <v>3345</v>
      </c>
    </row>
    <row r="832" ht="15" spans="1:3">
      <c r="A832" s="355" t="s">
        <v>4858</v>
      </c>
      <c r="B832" s="133" t="s">
        <v>4859</v>
      </c>
      <c r="C832" t="s">
        <v>3345</v>
      </c>
    </row>
    <row r="833" ht="15" spans="1:3">
      <c r="A833" s="355" t="s">
        <v>4860</v>
      </c>
      <c r="B833" s="133" t="s">
        <v>4861</v>
      </c>
      <c r="C833" t="s">
        <v>3414</v>
      </c>
    </row>
    <row r="834" ht="15" spans="1:3">
      <c r="A834" s="355" t="s">
        <v>4862</v>
      </c>
      <c r="B834" s="133" t="s">
        <v>4863</v>
      </c>
      <c r="C834" t="s">
        <v>3345</v>
      </c>
    </row>
    <row r="835" ht="15" spans="1:3">
      <c r="A835" s="355" t="s">
        <v>4864</v>
      </c>
      <c r="B835" s="133" t="s">
        <v>4865</v>
      </c>
      <c r="C835" t="s">
        <v>3345</v>
      </c>
    </row>
    <row r="836" ht="15" spans="1:3">
      <c r="A836" s="355" t="s">
        <v>4866</v>
      </c>
      <c r="B836" s="133" t="s">
        <v>4867</v>
      </c>
      <c r="C836" t="s">
        <v>3345</v>
      </c>
    </row>
    <row r="837" ht="15" spans="1:3">
      <c r="A837" s="355" t="s">
        <v>4868</v>
      </c>
      <c r="B837" s="133" t="s">
        <v>4869</v>
      </c>
      <c r="C837" t="s">
        <v>3345</v>
      </c>
    </row>
    <row r="838" ht="15" spans="1:3">
      <c r="A838" s="355" t="s">
        <v>4870</v>
      </c>
      <c r="B838" s="133" t="s">
        <v>4871</v>
      </c>
      <c r="C838" t="s">
        <v>3345</v>
      </c>
    </row>
    <row r="839" ht="15" spans="1:3">
      <c r="A839" s="355" t="s">
        <v>4872</v>
      </c>
      <c r="B839" s="133" t="s">
        <v>4873</v>
      </c>
      <c r="C839" t="s">
        <v>3345</v>
      </c>
    </row>
    <row r="840" ht="15" spans="1:3">
      <c r="A840" s="355" t="s">
        <v>4874</v>
      </c>
      <c r="B840" s="133" t="s">
        <v>4875</v>
      </c>
      <c r="C840" t="s">
        <v>3345</v>
      </c>
    </row>
    <row r="841" ht="15" spans="1:3">
      <c r="A841" s="355" t="s">
        <v>4876</v>
      </c>
      <c r="B841" s="133" t="s">
        <v>4877</v>
      </c>
      <c r="C841" t="s">
        <v>3345</v>
      </c>
    </row>
    <row r="842" ht="15" spans="1:3">
      <c r="A842" s="355" t="s">
        <v>4878</v>
      </c>
      <c r="B842" s="133" t="s">
        <v>4879</v>
      </c>
      <c r="C842" t="s">
        <v>3345</v>
      </c>
    </row>
    <row r="843" ht="15" spans="1:3">
      <c r="A843" s="355" t="s">
        <v>4880</v>
      </c>
      <c r="B843" s="133" t="s">
        <v>4881</v>
      </c>
      <c r="C843" t="s">
        <v>3345</v>
      </c>
    </row>
    <row r="844" ht="15" spans="1:3">
      <c r="A844" s="355" t="s">
        <v>4882</v>
      </c>
      <c r="B844" s="133" t="s">
        <v>4883</v>
      </c>
      <c r="C844" t="s">
        <v>3414</v>
      </c>
    </row>
    <row r="845" ht="15" spans="1:3">
      <c r="A845" s="355" t="s">
        <v>4884</v>
      </c>
      <c r="B845" s="133" t="s">
        <v>4885</v>
      </c>
      <c r="C845" t="s">
        <v>3345</v>
      </c>
    </row>
    <row r="846" ht="15" spans="1:3">
      <c r="A846" s="355" t="s">
        <v>4886</v>
      </c>
      <c r="B846" s="133" t="s">
        <v>4887</v>
      </c>
      <c r="C846" t="s">
        <v>3345</v>
      </c>
    </row>
    <row r="847" ht="15" spans="1:3">
      <c r="A847" s="355" t="s">
        <v>4888</v>
      </c>
      <c r="B847" s="133" t="s">
        <v>4889</v>
      </c>
      <c r="C847" t="s">
        <v>3345</v>
      </c>
    </row>
    <row r="848" ht="15" spans="1:3">
      <c r="A848" s="355" t="s">
        <v>4890</v>
      </c>
      <c r="B848" s="133" t="s">
        <v>4891</v>
      </c>
      <c r="C848" t="s">
        <v>3345</v>
      </c>
    </row>
    <row r="849" ht="15" spans="1:3">
      <c r="A849" s="355" t="s">
        <v>4892</v>
      </c>
      <c r="B849" s="133" t="s">
        <v>4893</v>
      </c>
      <c r="C849" t="s">
        <v>95</v>
      </c>
    </row>
    <row r="850" ht="15" spans="1:3">
      <c r="A850" s="355" t="s">
        <v>4894</v>
      </c>
      <c r="B850" s="133" t="s">
        <v>4895</v>
      </c>
      <c r="C850" t="s">
        <v>3345</v>
      </c>
    </row>
    <row r="851" ht="15" spans="1:3">
      <c r="A851" s="355" t="s">
        <v>4896</v>
      </c>
      <c r="B851" s="133" t="s">
        <v>4897</v>
      </c>
      <c r="C851" t="s">
        <v>3345</v>
      </c>
    </row>
    <row r="852" ht="15" spans="1:3">
      <c r="A852" s="355" t="s">
        <v>4898</v>
      </c>
      <c r="B852" s="133" t="s">
        <v>4899</v>
      </c>
      <c r="C852" t="s">
        <v>3345</v>
      </c>
    </row>
    <row r="853" ht="15" spans="1:3">
      <c r="A853" s="355" t="s">
        <v>4900</v>
      </c>
      <c r="B853" s="133" t="s">
        <v>4901</v>
      </c>
      <c r="C853" t="s">
        <v>3345</v>
      </c>
    </row>
    <row r="854" ht="15" spans="1:3">
      <c r="A854" s="355" t="s">
        <v>4902</v>
      </c>
      <c r="B854" s="133" t="s">
        <v>4903</v>
      </c>
      <c r="C854" t="s">
        <v>3345</v>
      </c>
    </row>
    <row r="855" ht="15" spans="1:3">
      <c r="A855" s="355" t="s">
        <v>4904</v>
      </c>
      <c r="B855" s="133" t="s">
        <v>4905</v>
      </c>
      <c r="C855" t="s">
        <v>3345</v>
      </c>
    </row>
    <row r="856" ht="15" spans="1:3">
      <c r="A856" s="355" t="s">
        <v>4906</v>
      </c>
      <c r="B856" s="133" t="s">
        <v>4907</v>
      </c>
      <c r="C856" t="s">
        <v>3345</v>
      </c>
    </row>
    <row r="857" ht="15" spans="1:3">
      <c r="A857" s="355" t="s">
        <v>4908</v>
      </c>
      <c r="B857" s="133" t="s">
        <v>4909</v>
      </c>
      <c r="C857" t="s">
        <v>3345</v>
      </c>
    </row>
    <row r="858" ht="15" spans="1:3">
      <c r="A858" s="355" t="s">
        <v>4910</v>
      </c>
      <c r="B858" s="133" t="s">
        <v>4744</v>
      </c>
      <c r="C858" t="s">
        <v>3345</v>
      </c>
    </row>
    <row r="859" ht="15" spans="1:3">
      <c r="A859" s="355" t="s">
        <v>4911</v>
      </c>
      <c r="B859" s="133" t="s">
        <v>4912</v>
      </c>
      <c r="C859" t="s">
        <v>3345</v>
      </c>
    </row>
    <row r="860" ht="15" spans="1:3">
      <c r="A860" s="355" t="s">
        <v>4913</v>
      </c>
      <c r="B860" s="133" t="s">
        <v>4914</v>
      </c>
      <c r="C860" t="s">
        <v>3345</v>
      </c>
    </row>
    <row r="861" ht="15" spans="1:3">
      <c r="A861" s="355" t="s">
        <v>4915</v>
      </c>
      <c r="B861" s="133" t="s">
        <v>4916</v>
      </c>
      <c r="C861" t="s">
        <v>3345</v>
      </c>
    </row>
    <row r="862" ht="15" spans="1:3">
      <c r="A862" s="355" t="s">
        <v>4917</v>
      </c>
      <c r="B862" s="133" t="s">
        <v>4918</v>
      </c>
      <c r="C862" t="s">
        <v>3345</v>
      </c>
    </row>
    <row r="863" ht="15" spans="1:3">
      <c r="A863" s="355" t="s">
        <v>4919</v>
      </c>
      <c r="B863" s="133" t="s">
        <v>4920</v>
      </c>
      <c r="C863" t="s">
        <v>3345</v>
      </c>
    </row>
    <row r="864" ht="15" spans="1:3">
      <c r="A864" s="355" t="s">
        <v>4921</v>
      </c>
      <c r="B864" s="133" t="s">
        <v>4922</v>
      </c>
      <c r="C864" t="s">
        <v>3345</v>
      </c>
    </row>
    <row r="865" ht="15" spans="1:3">
      <c r="A865" s="355" t="s">
        <v>4923</v>
      </c>
      <c r="B865" s="133" t="s">
        <v>4924</v>
      </c>
      <c r="C865" t="s">
        <v>3345</v>
      </c>
    </row>
    <row r="866" ht="15" spans="1:3">
      <c r="A866" s="355" t="s">
        <v>4925</v>
      </c>
      <c r="B866" s="133" t="s">
        <v>4926</v>
      </c>
      <c r="C866" t="s">
        <v>95</v>
      </c>
    </row>
    <row r="867" ht="15" spans="1:3">
      <c r="A867" s="355" t="s">
        <v>4927</v>
      </c>
      <c r="B867" s="133" t="s">
        <v>4928</v>
      </c>
      <c r="C867" t="s">
        <v>3414</v>
      </c>
    </row>
    <row r="868" ht="15" spans="1:3">
      <c r="A868" s="355" t="s">
        <v>4929</v>
      </c>
      <c r="B868" s="133" t="s">
        <v>4930</v>
      </c>
      <c r="C868" t="s">
        <v>3345</v>
      </c>
    </row>
    <row r="869" ht="15" spans="1:3">
      <c r="A869" s="355" t="s">
        <v>4931</v>
      </c>
      <c r="B869" s="133" t="s">
        <v>4932</v>
      </c>
      <c r="C869" t="s">
        <v>3345</v>
      </c>
    </row>
    <row r="870" ht="15" spans="1:3">
      <c r="A870" s="355" t="s">
        <v>4933</v>
      </c>
      <c r="B870" s="133" t="s">
        <v>4934</v>
      </c>
      <c r="C870" t="s">
        <v>3345</v>
      </c>
    </row>
    <row r="871" ht="15" spans="1:3">
      <c r="A871" s="355" t="s">
        <v>4935</v>
      </c>
      <c r="B871" s="133" t="s">
        <v>4936</v>
      </c>
      <c r="C871" t="s">
        <v>3345</v>
      </c>
    </row>
    <row r="872" ht="15" spans="1:3">
      <c r="A872" s="355" t="s">
        <v>4937</v>
      </c>
      <c r="B872" s="133" t="s">
        <v>4938</v>
      </c>
      <c r="C872" t="s">
        <v>3345</v>
      </c>
    </row>
    <row r="873" ht="15" spans="1:3">
      <c r="A873" s="355" t="s">
        <v>4939</v>
      </c>
      <c r="B873" s="133" t="s">
        <v>4940</v>
      </c>
      <c r="C873" t="s">
        <v>3345</v>
      </c>
    </row>
    <row r="874" ht="15" spans="1:3">
      <c r="A874" s="355" t="s">
        <v>4941</v>
      </c>
      <c r="B874" s="133" t="s">
        <v>4942</v>
      </c>
      <c r="C874" t="s">
        <v>3345</v>
      </c>
    </row>
    <row r="875" ht="15" spans="1:3">
      <c r="A875" s="355" t="s">
        <v>4943</v>
      </c>
      <c r="B875" s="133" t="s">
        <v>4944</v>
      </c>
      <c r="C875" t="s">
        <v>3345</v>
      </c>
    </row>
    <row r="876" ht="15" spans="1:3">
      <c r="A876" s="355" t="s">
        <v>4945</v>
      </c>
      <c r="B876" s="133" t="s">
        <v>4946</v>
      </c>
      <c r="C876" t="s">
        <v>3345</v>
      </c>
    </row>
    <row r="877" ht="15" spans="1:3">
      <c r="A877" s="355" t="s">
        <v>4947</v>
      </c>
      <c r="B877" s="133" t="s">
        <v>4948</v>
      </c>
      <c r="C877" t="s">
        <v>3345</v>
      </c>
    </row>
    <row r="878" ht="15" spans="1:3">
      <c r="A878" s="355" t="s">
        <v>4949</v>
      </c>
      <c r="B878" s="133" t="s">
        <v>4950</v>
      </c>
      <c r="C878" t="s">
        <v>3345</v>
      </c>
    </row>
    <row r="879" ht="15" spans="1:3">
      <c r="A879" s="355" t="s">
        <v>4951</v>
      </c>
      <c r="B879" s="133" t="s">
        <v>4952</v>
      </c>
      <c r="C879" t="s">
        <v>3414</v>
      </c>
    </row>
    <row r="880" ht="15" spans="1:3">
      <c r="A880" s="355" t="s">
        <v>4953</v>
      </c>
      <c r="B880" s="133" t="s">
        <v>4954</v>
      </c>
      <c r="C880" t="s">
        <v>3345</v>
      </c>
    </row>
    <row r="881" ht="15" spans="1:3">
      <c r="A881" s="355" t="s">
        <v>4955</v>
      </c>
      <c r="B881" s="133" t="s">
        <v>4956</v>
      </c>
      <c r="C881" t="s">
        <v>3345</v>
      </c>
    </row>
    <row r="882" ht="15" spans="1:3">
      <c r="A882" s="355" t="s">
        <v>4957</v>
      </c>
      <c r="B882" s="133" t="s">
        <v>4958</v>
      </c>
      <c r="C882" t="s">
        <v>3345</v>
      </c>
    </row>
    <row r="883" ht="15" spans="1:3">
      <c r="A883" s="355" t="s">
        <v>4959</v>
      </c>
      <c r="B883" s="133" t="s">
        <v>4960</v>
      </c>
      <c r="C883" t="s">
        <v>3345</v>
      </c>
    </row>
    <row r="884" ht="15" spans="1:3">
      <c r="A884" s="355" t="s">
        <v>4961</v>
      </c>
      <c r="B884" s="133" t="s">
        <v>4962</v>
      </c>
      <c r="C884" t="s">
        <v>3345</v>
      </c>
    </row>
    <row r="885" ht="15" spans="1:3">
      <c r="A885" s="355" t="s">
        <v>4963</v>
      </c>
      <c r="B885" s="133" t="s">
        <v>4964</v>
      </c>
      <c r="C885" t="s">
        <v>3345</v>
      </c>
    </row>
    <row r="886" ht="15" spans="1:3">
      <c r="A886" s="355" t="s">
        <v>4965</v>
      </c>
      <c r="B886" s="133" t="s">
        <v>4966</v>
      </c>
      <c r="C886" t="s">
        <v>3345</v>
      </c>
    </row>
    <row r="887" ht="15" spans="1:3">
      <c r="A887" s="355" t="s">
        <v>4967</v>
      </c>
      <c r="B887" s="133" t="s">
        <v>4968</v>
      </c>
      <c r="C887" t="s">
        <v>3414</v>
      </c>
    </row>
    <row r="888" ht="15" spans="1:3">
      <c r="A888" s="355" t="s">
        <v>4969</v>
      </c>
      <c r="B888" s="133" t="s">
        <v>4936</v>
      </c>
      <c r="C888" t="s">
        <v>3345</v>
      </c>
    </row>
    <row r="889" ht="15" spans="1:3">
      <c r="A889" s="355" t="s">
        <v>4970</v>
      </c>
      <c r="B889" s="133" t="s">
        <v>4971</v>
      </c>
      <c r="C889" t="s">
        <v>3345</v>
      </c>
    </row>
    <row r="890" ht="15" spans="1:3">
      <c r="A890" s="355" t="s">
        <v>4972</v>
      </c>
      <c r="B890" s="133" t="s">
        <v>4973</v>
      </c>
      <c r="C890" t="s">
        <v>3345</v>
      </c>
    </row>
    <row r="891" ht="15" spans="1:3">
      <c r="A891" s="355" t="s">
        <v>4974</v>
      </c>
      <c r="B891" s="133" t="s">
        <v>4975</v>
      </c>
      <c r="C891" t="s">
        <v>3345</v>
      </c>
    </row>
    <row r="892" ht="15" spans="1:3">
      <c r="A892" s="355" t="s">
        <v>4976</v>
      </c>
      <c r="B892" s="133" t="s">
        <v>4977</v>
      </c>
      <c r="C892" t="s">
        <v>3345</v>
      </c>
    </row>
    <row r="893" ht="15" spans="1:3">
      <c r="A893" s="355" t="s">
        <v>4978</v>
      </c>
      <c r="B893" s="133" t="s">
        <v>4979</v>
      </c>
      <c r="C893" t="s">
        <v>3345</v>
      </c>
    </row>
    <row r="894" ht="15" spans="1:3">
      <c r="A894" s="355" t="s">
        <v>4980</v>
      </c>
      <c r="B894" s="133" t="s">
        <v>4981</v>
      </c>
      <c r="C894" t="s">
        <v>3345</v>
      </c>
    </row>
    <row r="895" ht="15" spans="1:3">
      <c r="A895" s="355" t="s">
        <v>4982</v>
      </c>
      <c r="B895" s="133" t="s">
        <v>4983</v>
      </c>
      <c r="C895" t="s">
        <v>3345</v>
      </c>
    </row>
    <row r="896" ht="15" spans="1:3">
      <c r="A896" s="355" t="s">
        <v>4984</v>
      </c>
      <c r="B896" s="133" t="s">
        <v>4985</v>
      </c>
      <c r="C896" t="s">
        <v>3345</v>
      </c>
    </row>
    <row r="897" ht="15" spans="1:3">
      <c r="A897" s="355" t="s">
        <v>4986</v>
      </c>
      <c r="B897" s="133" t="s">
        <v>4987</v>
      </c>
      <c r="C897" t="s">
        <v>3345</v>
      </c>
    </row>
    <row r="898" ht="15" spans="1:3">
      <c r="A898" s="355" t="s">
        <v>4988</v>
      </c>
      <c r="B898" s="133" t="s">
        <v>4989</v>
      </c>
      <c r="C898" t="s">
        <v>3414</v>
      </c>
    </row>
    <row r="899" ht="15" spans="1:3">
      <c r="A899" s="355" t="s">
        <v>4990</v>
      </c>
      <c r="B899" s="133" t="s">
        <v>4991</v>
      </c>
      <c r="C899" t="s">
        <v>3345</v>
      </c>
    </row>
    <row r="900" ht="15" spans="1:3">
      <c r="A900" s="355" t="s">
        <v>4992</v>
      </c>
      <c r="B900" s="133" t="s">
        <v>4993</v>
      </c>
      <c r="C900" t="s">
        <v>3345</v>
      </c>
    </row>
    <row r="901" ht="15" spans="1:3">
      <c r="A901" s="355" t="s">
        <v>4994</v>
      </c>
      <c r="B901" s="133" t="s">
        <v>4995</v>
      </c>
      <c r="C901" t="s">
        <v>3345</v>
      </c>
    </row>
    <row r="902" ht="15" spans="1:3">
      <c r="A902" s="355" t="s">
        <v>4996</v>
      </c>
      <c r="B902" s="133" t="s">
        <v>4997</v>
      </c>
      <c r="C902" t="s">
        <v>3345</v>
      </c>
    </row>
    <row r="903" ht="15" spans="1:3">
      <c r="A903" s="355" t="s">
        <v>4998</v>
      </c>
      <c r="B903" s="133" t="s">
        <v>4999</v>
      </c>
      <c r="C903" t="s">
        <v>3345</v>
      </c>
    </row>
    <row r="904" ht="15" spans="1:3">
      <c r="A904" s="355" t="s">
        <v>5000</v>
      </c>
      <c r="B904" s="133" t="s">
        <v>5001</v>
      </c>
      <c r="C904" t="s">
        <v>3345</v>
      </c>
    </row>
    <row r="905" ht="15" spans="1:3">
      <c r="A905" s="355" t="s">
        <v>5002</v>
      </c>
      <c r="B905" s="133" t="s">
        <v>5003</v>
      </c>
      <c r="C905" t="s">
        <v>3414</v>
      </c>
    </row>
    <row r="906" ht="15" spans="1:3">
      <c r="A906" s="355" t="s">
        <v>5004</v>
      </c>
      <c r="B906" s="133" t="s">
        <v>5005</v>
      </c>
      <c r="C906" t="s">
        <v>3345</v>
      </c>
    </row>
    <row r="907" ht="15" spans="1:3">
      <c r="A907" s="355" t="s">
        <v>5006</v>
      </c>
      <c r="B907" s="133" t="s">
        <v>5007</v>
      </c>
      <c r="C907" t="s">
        <v>3345</v>
      </c>
    </row>
    <row r="908" ht="15" spans="1:3">
      <c r="A908" s="355" t="s">
        <v>5008</v>
      </c>
      <c r="B908" s="133" t="s">
        <v>5009</v>
      </c>
      <c r="C908" t="s">
        <v>3345</v>
      </c>
    </row>
    <row r="909" ht="15" spans="1:3">
      <c r="A909" s="355" t="s">
        <v>5010</v>
      </c>
      <c r="B909" s="133" t="s">
        <v>5011</v>
      </c>
      <c r="C909" t="s">
        <v>3345</v>
      </c>
    </row>
    <row r="910" ht="15" spans="1:3">
      <c r="A910" s="355" t="s">
        <v>5012</v>
      </c>
      <c r="B910" s="133" t="s">
        <v>5013</v>
      </c>
      <c r="C910" t="s">
        <v>3345</v>
      </c>
    </row>
    <row r="911" ht="15" spans="1:3">
      <c r="A911" s="355" t="s">
        <v>5014</v>
      </c>
      <c r="B911" s="133" t="s">
        <v>5015</v>
      </c>
      <c r="C911" t="s">
        <v>3345</v>
      </c>
    </row>
    <row r="912" ht="15" spans="1:3">
      <c r="A912" s="355" t="s">
        <v>5016</v>
      </c>
      <c r="B912" s="133" t="s">
        <v>5017</v>
      </c>
      <c r="C912" t="s">
        <v>3345</v>
      </c>
    </row>
    <row r="913" ht="15" spans="1:3">
      <c r="A913" s="355" t="s">
        <v>5018</v>
      </c>
      <c r="B913" s="133" t="s">
        <v>5019</v>
      </c>
      <c r="C913" t="s">
        <v>3345</v>
      </c>
    </row>
    <row r="914" ht="15" spans="1:3">
      <c r="A914" s="355" t="s">
        <v>5020</v>
      </c>
      <c r="B914" s="133" t="s">
        <v>5021</v>
      </c>
      <c r="C914" t="s">
        <v>3345</v>
      </c>
    </row>
    <row r="915" ht="15" spans="1:3">
      <c r="A915" s="355" t="s">
        <v>5022</v>
      </c>
      <c r="B915" s="133" t="s">
        <v>5023</v>
      </c>
      <c r="C915" t="s">
        <v>3414</v>
      </c>
    </row>
    <row r="916" ht="15" spans="1:3">
      <c r="A916" s="355" t="s">
        <v>5024</v>
      </c>
      <c r="B916" s="133" t="s">
        <v>3361</v>
      </c>
      <c r="C916" t="s">
        <v>3345</v>
      </c>
    </row>
    <row r="917" ht="15" spans="1:3">
      <c r="A917" s="355" t="s">
        <v>5025</v>
      </c>
      <c r="B917" s="133" t="s">
        <v>5026</v>
      </c>
      <c r="C917" t="s">
        <v>3345</v>
      </c>
    </row>
    <row r="918" ht="15" spans="1:3">
      <c r="A918" s="355" t="s">
        <v>5027</v>
      </c>
      <c r="B918" s="133" t="s">
        <v>5028</v>
      </c>
      <c r="C918" t="s">
        <v>3345</v>
      </c>
    </row>
    <row r="919" ht="15" spans="1:3">
      <c r="A919" s="355" t="s">
        <v>5029</v>
      </c>
      <c r="B919" s="133" t="s">
        <v>5030</v>
      </c>
      <c r="C919" t="s">
        <v>3345</v>
      </c>
    </row>
    <row r="920" ht="15" spans="1:3">
      <c r="A920" s="355" t="s">
        <v>5031</v>
      </c>
      <c r="B920" s="133" t="s">
        <v>5032</v>
      </c>
      <c r="C920" t="s">
        <v>3345</v>
      </c>
    </row>
    <row r="921" ht="15" spans="1:3">
      <c r="A921" s="355" t="s">
        <v>5033</v>
      </c>
      <c r="B921" s="133" t="s">
        <v>5034</v>
      </c>
      <c r="C921" t="s">
        <v>3345</v>
      </c>
    </row>
    <row r="922" ht="15" spans="1:3">
      <c r="A922" s="355" t="s">
        <v>5035</v>
      </c>
      <c r="B922" s="133" t="s">
        <v>5036</v>
      </c>
      <c r="C922" t="s">
        <v>3345</v>
      </c>
    </row>
    <row r="923" ht="15" spans="1:3">
      <c r="A923" s="355" t="s">
        <v>5037</v>
      </c>
      <c r="B923" s="133" t="s">
        <v>5038</v>
      </c>
      <c r="C923" t="s">
        <v>3414</v>
      </c>
    </row>
    <row r="924" ht="15" spans="1:3">
      <c r="A924" s="355" t="s">
        <v>5039</v>
      </c>
      <c r="B924" s="133" t="s">
        <v>5040</v>
      </c>
      <c r="C924" t="s">
        <v>3345</v>
      </c>
    </row>
    <row r="925" ht="15" spans="1:3">
      <c r="A925" s="355" t="s">
        <v>5041</v>
      </c>
      <c r="B925" s="133" t="s">
        <v>4401</v>
      </c>
      <c r="C925" t="s">
        <v>3345</v>
      </c>
    </row>
    <row r="926" ht="15" spans="1:3">
      <c r="A926" s="355" t="s">
        <v>5042</v>
      </c>
      <c r="B926" s="133" t="s">
        <v>5043</v>
      </c>
      <c r="C926" t="s">
        <v>3345</v>
      </c>
    </row>
    <row r="927" ht="15" spans="1:3">
      <c r="A927" s="355" t="s">
        <v>5044</v>
      </c>
      <c r="B927" s="133" t="s">
        <v>5045</v>
      </c>
      <c r="C927" t="s">
        <v>3345</v>
      </c>
    </row>
    <row r="928" ht="15" spans="1:3">
      <c r="A928" s="355" t="s">
        <v>5046</v>
      </c>
      <c r="B928" s="133" t="s">
        <v>5047</v>
      </c>
      <c r="C928" t="s">
        <v>3345</v>
      </c>
    </row>
    <row r="929" ht="15" spans="1:3">
      <c r="A929" s="355" t="s">
        <v>5048</v>
      </c>
      <c r="B929" s="133" t="s">
        <v>5049</v>
      </c>
      <c r="C929" t="s">
        <v>3345</v>
      </c>
    </row>
    <row r="930" ht="15" spans="1:3">
      <c r="A930" s="355" t="s">
        <v>5050</v>
      </c>
      <c r="B930" s="133" t="s">
        <v>5051</v>
      </c>
      <c r="C930" t="s">
        <v>3414</v>
      </c>
    </row>
    <row r="931" ht="15" spans="1:3">
      <c r="A931" s="355" t="s">
        <v>5052</v>
      </c>
      <c r="B931" s="133" t="s">
        <v>5053</v>
      </c>
      <c r="C931" t="s">
        <v>3345</v>
      </c>
    </row>
    <row r="932" ht="15" spans="1:3">
      <c r="A932" s="355" t="s">
        <v>5054</v>
      </c>
      <c r="B932" s="133" t="s">
        <v>5055</v>
      </c>
      <c r="C932" t="s">
        <v>3345</v>
      </c>
    </row>
    <row r="933" ht="15" spans="1:3">
      <c r="A933" s="355" t="s">
        <v>5056</v>
      </c>
      <c r="B933" s="133" t="s">
        <v>5057</v>
      </c>
      <c r="C933" t="s">
        <v>3345</v>
      </c>
    </row>
    <row r="934" ht="15" spans="1:3">
      <c r="A934" s="355" t="s">
        <v>5058</v>
      </c>
      <c r="B934" s="133" t="s">
        <v>5059</v>
      </c>
      <c r="C934" t="s">
        <v>3345</v>
      </c>
    </row>
    <row r="935" ht="15" spans="1:3">
      <c r="A935" s="355" t="s">
        <v>5060</v>
      </c>
      <c r="B935" s="133" t="s">
        <v>5061</v>
      </c>
      <c r="C935" t="s">
        <v>3345</v>
      </c>
    </row>
    <row r="936" ht="15" spans="1:3">
      <c r="A936" s="355" t="s">
        <v>5062</v>
      </c>
      <c r="B936" s="133" t="s">
        <v>5063</v>
      </c>
      <c r="C936" t="s">
        <v>3345</v>
      </c>
    </row>
    <row r="937" ht="15" spans="1:3">
      <c r="A937" s="355" t="s">
        <v>5064</v>
      </c>
      <c r="B937" s="133" t="s">
        <v>5065</v>
      </c>
      <c r="C937" t="s">
        <v>3345</v>
      </c>
    </row>
    <row r="938" ht="15" spans="1:3">
      <c r="A938" s="355" t="s">
        <v>5066</v>
      </c>
      <c r="B938" s="133" t="s">
        <v>5067</v>
      </c>
      <c r="C938" t="s">
        <v>3414</v>
      </c>
    </row>
    <row r="939" ht="15" spans="1:3">
      <c r="A939" s="355" t="s">
        <v>5068</v>
      </c>
      <c r="B939" s="133" t="s">
        <v>5069</v>
      </c>
      <c r="C939" t="s">
        <v>3345</v>
      </c>
    </row>
    <row r="940" ht="15" spans="1:3">
      <c r="A940" s="355" t="s">
        <v>5070</v>
      </c>
      <c r="B940" s="133" t="s">
        <v>5071</v>
      </c>
      <c r="C940" t="s">
        <v>3345</v>
      </c>
    </row>
    <row r="941" ht="15" spans="1:3">
      <c r="A941" s="355" t="s">
        <v>5072</v>
      </c>
      <c r="B941" s="133" t="s">
        <v>5073</v>
      </c>
      <c r="C941" t="s">
        <v>3345</v>
      </c>
    </row>
    <row r="942" ht="15" spans="1:3">
      <c r="A942" s="355" t="s">
        <v>5074</v>
      </c>
      <c r="B942" s="133" t="s">
        <v>5075</v>
      </c>
      <c r="C942" t="s">
        <v>3345</v>
      </c>
    </row>
    <row r="943" ht="15" spans="1:3">
      <c r="A943" s="355" t="s">
        <v>5076</v>
      </c>
      <c r="B943" s="133" t="s">
        <v>5077</v>
      </c>
      <c r="C943" t="s">
        <v>3345</v>
      </c>
    </row>
    <row r="944" ht="15" spans="1:3">
      <c r="A944" s="355" t="s">
        <v>5078</v>
      </c>
      <c r="B944" s="133" t="s">
        <v>5079</v>
      </c>
      <c r="C944" t="s">
        <v>3345</v>
      </c>
    </row>
    <row r="945" ht="15" spans="1:3">
      <c r="A945" s="355" t="s">
        <v>5080</v>
      </c>
      <c r="B945" s="133" t="s">
        <v>5081</v>
      </c>
      <c r="C945" t="s">
        <v>3345</v>
      </c>
    </row>
    <row r="946" ht="15" spans="1:3">
      <c r="A946" s="355" t="s">
        <v>5082</v>
      </c>
      <c r="B946" s="133" t="s">
        <v>5083</v>
      </c>
      <c r="C946" t="s">
        <v>3345</v>
      </c>
    </row>
    <row r="947" ht="15" spans="1:3">
      <c r="A947" s="355" t="s">
        <v>5084</v>
      </c>
      <c r="B947" s="133" t="s">
        <v>5085</v>
      </c>
      <c r="C947" t="s">
        <v>3345</v>
      </c>
    </row>
    <row r="948" ht="15" spans="1:3">
      <c r="A948" s="355" t="s">
        <v>5086</v>
      </c>
      <c r="B948" s="133" t="s">
        <v>5087</v>
      </c>
      <c r="C948" t="s">
        <v>3414</v>
      </c>
    </row>
    <row r="949" ht="15" spans="1:3">
      <c r="A949" s="355" t="s">
        <v>5088</v>
      </c>
      <c r="B949" s="133" t="s">
        <v>5089</v>
      </c>
      <c r="C949" t="s">
        <v>3345</v>
      </c>
    </row>
    <row r="950" ht="15" spans="1:3">
      <c r="A950" s="355" t="s">
        <v>5090</v>
      </c>
      <c r="B950" s="133" t="s">
        <v>5091</v>
      </c>
      <c r="C950" t="s">
        <v>3345</v>
      </c>
    </row>
    <row r="951" ht="15" spans="1:3">
      <c r="A951" s="355" t="s">
        <v>5092</v>
      </c>
      <c r="B951" s="133" t="s">
        <v>5093</v>
      </c>
      <c r="C951" t="s">
        <v>3345</v>
      </c>
    </row>
    <row r="952" ht="15" spans="1:3">
      <c r="A952" s="355" t="s">
        <v>5094</v>
      </c>
      <c r="B952" s="133" t="s">
        <v>5095</v>
      </c>
      <c r="C952" t="s">
        <v>3345</v>
      </c>
    </row>
    <row r="953" ht="15" spans="1:3">
      <c r="A953" s="355" t="s">
        <v>5096</v>
      </c>
      <c r="B953" s="133" t="s">
        <v>5097</v>
      </c>
      <c r="C953" t="s">
        <v>3345</v>
      </c>
    </row>
    <row r="954" ht="15" spans="1:3">
      <c r="A954" s="355" t="s">
        <v>5098</v>
      </c>
      <c r="B954" s="133" t="s">
        <v>5099</v>
      </c>
      <c r="C954" t="s">
        <v>3345</v>
      </c>
    </row>
    <row r="955" ht="15" spans="1:3">
      <c r="A955" s="355" t="s">
        <v>5100</v>
      </c>
      <c r="B955" s="133" t="s">
        <v>5101</v>
      </c>
      <c r="C955" t="s">
        <v>3414</v>
      </c>
    </row>
    <row r="956" ht="15" spans="1:3">
      <c r="A956" s="355" t="s">
        <v>5102</v>
      </c>
      <c r="B956" s="133" t="s">
        <v>5103</v>
      </c>
      <c r="C956" t="s">
        <v>3345</v>
      </c>
    </row>
    <row r="957" ht="15" spans="1:3">
      <c r="A957" s="355" t="s">
        <v>5104</v>
      </c>
      <c r="B957" s="133" t="s">
        <v>5105</v>
      </c>
      <c r="C957" t="s">
        <v>3345</v>
      </c>
    </row>
    <row r="958" ht="15" spans="1:3">
      <c r="A958" s="355" t="s">
        <v>5106</v>
      </c>
      <c r="B958" s="133" t="s">
        <v>5107</v>
      </c>
      <c r="C958" t="s">
        <v>3345</v>
      </c>
    </row>
    <row r="959" ht="15" spans="1:3">
      <c r="A959" s="355" t="s">
        <v>5108</v>
      </c>
      <c r="B959" s="133" t="s">
        <v>5109</v>
      </c>
      <c r="C959" t="s">
        <v>3345</v>
      </c>
    </row>
    <row r="960" ht="15" spans="1:3">
      <c r="A960" s="355" t="s">
        <v>5110</v>
      </c>
      <c r="B960" s="133" t="s">
        <v>5111</v>
      </c>
      <c r="C960" t="s">
        <v>3345</v>
      </c>
    </row>
    <row r="961" ht="15" spans="1:3">
      <c r="A961" s="355" t="s">
        <v>5112</v>
      </c>
      <c r="B961" s="133" t="s">
        <v>5113</v>
      </c>
      <c r="C961" t="s">
        <v>3345</v>
      </c>
    </row>
    <row r="962" ht="15" spans="1:3">
      <c r="A962" s="355" t="s">
        <v>5114</v>
      </c>
      <c r="B962" s="133" t="s">
        <v>5115</v>
      </c>
      <c r="C962" t="s">
        <v>3414</v>
      </c>
    </row>
    <row r="963" ht="15" spans="1:3">
      <c r="A963" s="355" t="s">
        <v>5116</v>
      </c>
      <c r="B963" s="133" t="s">
        <v>5117</v>
      </c>
      <c r="C963" t="s">
        <v>3345</v>
      </c>
    </row>
    <row r="964" ht="15" spans="1:3">
      <c r="A964" s="355" t="s">
        <v>5118</v>
      </c>
      <c r="B964" s="133" t="s">
        <v>5119</v>
      </c>
      <c r="C964" t="s">
        <v>3345</v>
      </c>
    </row>
    <row r="965" ht="15" spans="1:3">
      <c r="A965" s="355" t="s">
        <v>5120</v>
      </c>
      <c r="B965" s="133" t="s">
        <v>5121</v>
      </c>
      <c r="C965" t="s">
        <v>3345</v>
      </c>
    </row>
    <row r="966" ht="15" spans="1:3">
      <c r="A966" s="355" t="s">
        <v>5122</v>
      </c>
      <c r="B966" s="133" t="s">
        <v>5123</v>
      </c>
      <c r="C966" t="s">
        <v>3345</v>
      </c>
    </row>
    <row r="967" ht="15" spans="1:3">
      <c r="A967" s="355" t="s">
        <v>5124</v>
      </c>
      <c r="B967" s="133" t="s">
        <v>5125</v>
      </c>
      <c r="C967" t="s">
        <v>3345</v>
      </c>
    </row>
    <row r="968" ht="15" spans="1:3">
      <c r="A968" s="355" t="s">
        <v>5126</v>
      </c>
      <c r="B968" s="133" t="s">
        <v>5127</v>
      </c>
      <c r="C968" t="s">
        <v>3345</v>
      </c>
    </row>
    <row r="969" ht="15" spans="1:3">
      <c r="A969" s="355" t="s">
        <v>5128</v>
      </c>
      <c r="B969" s="133" t="s">
        <v>5129</v>
      </c>
      <c r="C969" t="s">
        <v>3414</v>
      </c>
    </row>
    <row r="970" ht="15" spans="1:3">
      <c r="A970" s="355" t="s">
        <v>5130</v>
      </c>
      <c r="B970" s="133" t="s">
        <v>5131</v>
      </c>
      <c r="C970" t="s">
        <v>3345</v>
      </c>
    </row>
    <row r="971" ht="15" spans="1:3">
      <c r="A971" s="355" t="s">
        <v>5132</v>
      </c>
      <c r="B971" s="133" t="s">
        <v>5133</v>
      </c>
      <c r="C971" t="s">
        <v>3345</v>
      </c>
    </row>
    <row r="972" ht="15" spans="1:3">
      <c r="A972" s="355" t="s">
        <v>5134</v>
      </c>
      <c r="B972" s="133" t="s">
        <v>5135</v>
      </c>
      <c r="C972" t="s">
        <v>3345</v>
      </c>
    </row>
    <row r="973" ht="15" spans="1:3">
      <c r="A973" s="355" t="s">
        <v>5136</v>
      </c>
      <c r="B973" s="133" t="s">
        <v>5137</v>
      </c>
      <c r="C973" t="s">
        <v>3345</v>
      </c>
    </row>
    <row r="974" ht="15" spans="1:3">
      <c r="A974" s="355" t="s">
        <v>5138</v>
      </c>
      <c r="B974" s="133" t="s">
        <v>5139</v>
      </c>
      <c r="C974" t="s">
        <v>3345</v>
      </c>
    </row>
    <row r="975" ht="15" spans="1:3">
      <c r="A975" s="355" t="s">
        <v>5140</v>
      </c>
      <c r="B975" s="133" t="s">
        <v>5141</v>
      </c>
      <c r="C975" t="s">
        <v>95</v>
      </c>
    </row>
    <row r="976" ht="15" spans="1:3">
      <c r="A976" s="355" t="s">
        <v>5142</v>
      </c>
      <c r="B976" s="133" t="s">
        <v>5143</v>
      </c>
      <c r="C976" t="s">
        <v>3414</v>
      </c>
    </row>
    <row r="977" ht="15" spans="1:3">
      <c r="A977" s="355" t="s">
        <v>5144</v>
      </c>
      <c r="B977" s="133" t="s">
        <v>5145</v>
      </c>
      <c r="C977" t="s">
        <v>3345</v>
      </c>
    </row>
    <row r="978" ht="15" spans="1:3">
      <c r="A978" s="355" t="s">
        <v>5146</v>
      </c>
      <c r="B978" s="133" t="s">
        <v>5147</v>
      </c>
      <c r="C978" t="s">
        <v>3345</v>
      </c>
    </row>
    <row r="979" ht="15" spans="1:3">
      <c r="A979" s="355" t="s">
        <v>5148</v>
      </c>
      <c r="B979" s="133" t="s">
        <v>5149</v>
      </c>
      <c r="C979" t="s">
        <v>3345</v>
      </c>
    </row>
    <row r="980" ht="15" spans="1:3">
      <c r="A980" s="355" t="s">
        <v>5150</v>
      </c>
      <c r="B980" s="133" t="s">
        <v>5151</v>
      </c>
      <c r="C980" t="s">
        <v>3345</v>
      </c>
    </row>
    <row r="981" ht="15" spans="1:3">
      <c r="A981" s="355" t="s">
        <v>5152</v>
      </c>
      <c r="B981" s="133" t="s">
        <v>5153</v>
      </c>
      <c r="C981" t="s">
        <v>3345</v>
      </c>
    </row>
    <row r="982" ht="15" spans="1:3">
      <c r="A982" s="355" t="s">
        <v>5154</v>
      </c>
      <c r="B982" s="133" t="s">
        <v>5155</v>
      </c>
      <c r="C982" t="s">
        <v>3345</v>
      </c>
    </row>
    <row r="983" ht="15" spans="1:3">
      <c r="A983" s="355" t="s">
        <v>5156</v>
      </c>
      <c r="B983" s="133" t="s">
        <v>5157</v>
      </c>
      <c r="C983" t="s">
        <v>3345</v>
      </c>
    </row>
    <row r="984" ht="15" spans="1:3">
      <c r="A984" s="355" t="s">
        <v>5158</v>
      </c>
      <c r="B984" s="133" t="s">
        <v>5159</v>
      </c>
      <c r="C984" t="s">
        <v>3345</v>
      </c>
    </row>
    <row r="985" ht="15" spans="1:3">
      <c r="A985" s="355" t="s">
        <v>5160</v>
      </c>
      <c r="B985" s="133" t="s">
        <v>5161</v>
      </c>
      <c r="C985" t="s">
        <v>3345</v>
      </c>
    </row>
    <row r="986" ht="15" spans="1:3">
      <c r="A986" s="355" t="s">
        <v>5162</v>
      </c>
      <c r="B986" s="133" t="s">
        <v>5163</v>
      </c>
      <c r="C986" t="s">
        <v>3345</v>
      </c>
    </row>
    <row r="987" ht="15" spans="1:3">
      <c r="A987" s="355" t="s">
        <v>5164</v>
      </c>
      <c r="B987" s="133" t="s">
        <v>5165</v>
      </c>
      <c r="C987" t="s">
        <v>3345</v>
      </c>
    </row>
    <row r="988" ht="15" spans="1:3">
      <c r="A988" s="355" t="s">
        <v>5166</v>
      </c>
      <c r="B988" s="133" t="s">
        <v>5167</v>
      </c>
      <c r="C988" t="s">
        <v>3345</v>
      </c>
    </row>
    <row r="989" ht="15" spans="1:3">
      <c r="A989" s="355" t="s">
        <v>5168</v>
      </c>
      <c r="B989" s="133" t="s">
        <v>5169</v>
      </c>
      <c r="C989" t="s">
        <v>3345</v>
      </c>
    </row>
    <row r="990" ht="15" spans="1:3">
      <c r="A990" s="355" t="s">
        <v>5170</v>
      </c>
      <c r="B990" s="133" t="s">
        <v>5171</v>
      </c>
      <c r="C990" t="s">
        <v>3414</v>
      </c>
    </row>
    <row r="991" ht="15" spans="1:3">
      <c r="A991" s="355" t="s">
        <v>5172</v>
      </c>
      <c r="B991" s="133" t="s">
        <v>5173</v>
      </c>
      <c r="C991" t="s">
        <v>3345</v>
      </c>
    </row>
    <row r="992" ht="15" spans="1:3">
      <c r="A992" s="355" t="s">
        <v>5174</v>
      </c>
      <c r="B992" s="133" t="s">
        <v>5175</v>
      </c>
      <c r="C992" t="s">
        <v>3345</v>
      </c>
    </row>
    <row r="993" ht="15" spans="1:3">
      <c r="A993" s="355" t="s">
        <v>5176</v>
      </c>
      <c r="B993" s="133" t="s">
        <v>5177</v>
      </c>
      <c r="C993" t="s">
        <v>3345</v>
      </c>
    </row>
    <row r="994" ht="15" spans="1:3">
      <c r="A994" s="355" t="s">
        <v>5178</v>
      </c>
      <c r="B994" s="133" t="s">
        <v>5179</v>
      </c>
      <c r="C994" t="s">
        <v>3345</v>
      </c>
    </row>
    <row r="995" ht="15" spans="1:3">
      <c r="A995" s="355" t="s">
        <v>5180</v>
      </c>
      <c r="B995" s="133" t="s">
        <v>5181</v>
      </c>
      <c r="C995" t="s">
        <v>3345</v>
      </c>
    </row>
    <row r="996" ht="15" spans="1:3">
      <c r="A996" s="355" t="s">
        <v>5182</v>
      </c>
      <c r="B996" s="133" t="s">
        <v>5183</v>
      </c>
      <c r="C996" t="s">
        <v>3345</v>
      </c>
    </row>
    <row r="997" ht="15" spans="1:3">
      <c r="A997" s="355" t="s">
        <v>5184</v>
      </c>
      <c r="B997" s="133" t="s">
        <v>5185</v>
      </c>
      <c r="C997" t="s">
        <v>3345</v>
      </c>
    </row>
    <row r="998" ht="15" spans="1:3">
      <c r="A998" s="355" t="s">
        <v>5186</v>
      </c>
      <c r="B998" s="133" t="s">
        <v>5187</v>
      </c>
      <c r="C998" t="s">
        <v>3345</v>
      </c>
    </row>
    <row r="999" ht="15" spans="1:3">
      <c r="A999" s="355" t="s">
        <v>5188</v>
      </c>
      <c r="B999" s="133" t="s">
        <v>5189</v>
      </c>
      <c r="C999" t="s">
        <v>3345</v>
      </c>
    </row>
    <row r="1000" ht="15" spans="1:3">
      <c r="A1000" s="355" t="s">
        <v>5190</v>
      </c>
      <c r="B1000" s="133" t="s">
        <v>5191</v>
      </c>
      <c r="C1000" t="s">
        <v>3345</v>
      </c>
    </row>
    <row r="1001" ht="15" spans="1:3">
      <c r="A1001" s="355" t="s">
        <v>5192</v>
      </c>
      <c r="B1001" s="133" t="s">
        <v>5193</v>
      </c>
      <c r="C1001" t="s">
        <v>3414</v>
      </c>
    </row>
    <row r="1002" ht="15" spans="1:3">
      <c r="A1002" s="355" t="s">
        <v>5194</v>
      </c>
      <c r="B1002" s="133" t="s">
        <v>5195</v>
      </c>
      <c r="C1002" t="s">
        <v>3345</v>
      </c>
    </row>
    <row r="1003" ht="15" spans="1:3">
      <c r="A1003" s="355" t="s">
        <v>5196</v>
      </c>
      <c r="B1003" s="133" t="s">
        <v>5197</v>
      </c>
      <c r="C1003" t="s">
        <v>3345</v>
      </c>
    </row>
    <row r="1004" ht="15" spans="1:3">
      <c r="A1004" s="355" t="s">
        <v>5198</v>
      </c>
      <c r="B1004" s="133" t="s">
        <v>5199</v>
      </c>
      <c r="C1004" t="s">
        <v>3345</v>
      </c>
    </row>
    <row r="1005" ht="15" spans="1:3">
      <c r="A1005" s="355" t="s">
        <v>5200</v>
      </c>
      <c r="B1005" s="133" t="s">
        <v>5201</v>
      </c>
      <c r="C1005" t="s">
        <v>3345</v>
      </c>
    </row>
    <row r="1006" ht="15" spans="1:3">
      <c r="A1006" s="355" t="s">
        <v>5202</v>
      </c>
      <c r="B1006" s="133" t="s">
        <v>5203</v>
      </c>
      <c r="C1006" t="s">
        <v>3345</v>
      </c>
    </row>
    <row r="1007" ht="15" spans="1:3">
      <c r="A1007" s="355" t="s">
        <v>5204</v>
      </c>
      <c r="B1007" s="133" t="s">
        <v>5205</v>
      </c>
      <c r="C1007" t="s">
        <v>3345</v>
      </c>
    </row>
    <row r="1008" ht="15" spans="1:3">
      <c r="A1008" s="355" t="s">
        <v>5206</v>
      </c>
      <c r="B1008" s="133" t="s">
        <v>5207</v>
      </c>
      <c r="C1008" t="s">
        <v>3345</v>
      </c>
    </row>
    <row r="1009" ht="15" spans="1:3">
      <c r="A1009" s="355" t="s">
        <v>5208</v>
      </c>
      <c r="B1009" s="133" t="s">
        <v>5209</v>
      </c>
      <c r="C1009" t="s">
        <v>3345</v>
      </c>
    </row>
    <row r="1010" ht="15" spans="1:3">
      <c r="A1010" s="355" t="s">
        <v>5210</v>
      </c>
      <c r="B1010" s="133" t="s">
        <v>5211</v>
      </c>
      <c r="C1010" t="s">
        <v>3345</v>
      </c>
    </row>
    <row r="1011" ht="15" spans="1:3">
      <c r="A1011" s="355" t="s">
        <v>5212</v>
      </c>
      <c r="B1011" s="133" t="s">
        <v>5213</v>
      </c>
      <c r="C1011" t="s">
        <v>3345</v>
      </c>
    </row>
    <row r="1012" ht="15" spans="1:3">
      <c r="A1012" s="355" t="s">
        <v>5214</v>
      </c>
      <c r="B1012" s="133" t="s">
        <v>5215</v>
      </c>
      <c r="C1012" t="s">
        <v>3345</v>
      </c>
    </row>
    <row r="1013" ht="15" spans="1:3">
      <c r="A1013" s="355" t="s">
        <v>5216</v>
      </c>
      <c r="B1013" s="133" t="s">
        <v>5217</v>
      </c>
      <c r="C1013" t="s">
        <v>3345</v>
      </c>
    </row>
    <row r="1014" ht="15" spans="1:3">
      <c r="A1014" s="355" t="s">
        <v>5218</v>
      </c>
      <c r="B1014" s="133" t="s">
        <v>5219</v>
      </c>
      <c r="C1014" t="s">
        <v>3414</v>
      </c>
    </row>
    <row r="1015" ht="15" spans="1:3">
      <c r="A1015" s="355" t="s">
        <v>5220</v>
      </c>
      <c r="B1015" s="133" t="s">
        <v>5221</v>
      </c>
      <c r="C1015" t="s">
        <v>3345</v>
      </c>
    </row>
    <row r="1016" ht="15" spans="1:3">
      <c r="A1016" s="355" t="s">
        <v>5222</v>
      </c>
      <c r="B1016" s="133" t="s">
        <v>5223</v>
      </c>
      <c r="C1016" t="s">
        <v>3345</v>
      </c>
    </row>
    <row r="1017" ht="15" spans="1:3">
      <c r="A1017" s="355" t="s">
        <v>5224</v>
      </c>
      <c r="B1017" s="133" t="s">
        <v>5225</v>
      </c>
      <c r="C1017" t="s">
        <v>3345</v>
      </c>
    </row>
    <row r="1018" ht="15" spans="1:3">
      <c r="A1018" s="355" t="s">
        <v>5226</v>
      </c>
      <c r="B1018" s="133" t="s">
        <v>5227</v>
      </c>
      <c r="C1018" t="s">
        <v>3345</v>
      </c>
    </row>
    <row r="1019" ht="15" spans="1:3">
      <c r="A1019" s="355" t="s">
        <v>5228</v>
      </c>
      <c r="B1019" s="133" t="s">
        <v>5229</v>
      </c>
      <c r="C1019" t="s">
        <v>3345</v>
      </c>
    </row>
    <row r="1020" ht="15" spans="1:3">
      <c r="A1020" s="355" t="s">
        <v>5230</v>
      </c>
      <c r="B1020" s="133" t="s">
        <v>5231</v>
      </c>
      <c r="C1020" t="s">
        <v>3345</v>
      </c>
    </row>
    <row r="1021" ht="15" spans="1:3">
      <c r="A1021" s="355" t="s">
        <v>5232</v>
      </c>
      <c r="B1021" s="133" t="s">
        <v>5233</v>
      </c>
      <c r="C1021" t="s">
        <v>3345</v>
      </c>
    </row>
    <row r="1022" ht="15" spans="1:3">
      <c r="A1022" s="355" t="s">
        <v>5234</v>
      </c>
      <c r="B1022" s="133" t="s">
        <v>5235</v>
      </c>
      <c r="C1022" t="s">
        <v>3414</v>
      </c>
    </row>
    <row r="1023" ht="15" spans="1:3">
      <c r="A1023" s="355" t="s">
        <v>5236</v>
      </c>
      <c r="B1023" s="133" t="s">
        <v>5237</v>
      </c>
      <c r="C1023" t="s">
        <v>3345</v>
      </c>
    </row>
    <row r="1024" ht="15" spans="1:3">
      <c r="A1024" s="355" t="s">
        <v>5238</v>
      </c>
      <c r="B1024" s="133" t="s">
        <v>5239</v>
      </c>
      <c r="C1024" t="s">
        <v>3345</v>
      </c>
    </row>
    <row r="1025" ht="15" spans="1:3">
      <c r="A1025" s="355" t="s">
        <v>5240</v>
      </c>
      <c r="B1025" s="133" t="s">
        <v>5241</v>
      </c>
      <c r="C1025" t="s">
        <v>3345</v>
      </c>
    </row>
    <row r="1026" ht="15" spans="1:3">
      <c r="A1026" s="355" t="s">
        <v>5242</v>
      </c>
      <c r="B1026" s="133" t="s">
        <v>5243</v>
      </c>
      <c r="C1026" t="s">
        <v>3345</v>
      </c>
    </row>
    <row r="1027" ht="15" spans="1:3">
      <c r="A1027" s="355" t="s">
        <v>5244</v>
      </c>
      <c r="B1027" s="133" t="s">
        <v>5245</v>
      </c>
      <c r="C1027" t="s">
        <v>3345</v>
      </c>
    </row>
    <row r="1028" ht="15" spans="1:3">
      <c r="A1028" s="355" t="s">
        <v>5246</v>
      </c>
      <c r="B1028" s="133" t="s">
        <v>5247</v>
      </c>
      <c r="C1028" t="s">
        <v>3414</v>
      </c>
    </row>
    <row r="1029" ht="15" spans="1:3">
      <c r="A1029" s="355" t="s">
        <v>5248</v>
      </c>
      <c r="B1029" s="133" t="s">
        <v>5249</v>
      </c>
      <c r="C1029" t="s">
        <v>3345</v>
      </c>
    </row>
    <row r="1030" ht="15" spans="1:3">
      <c r="A1030" s="355" t="s">
        <v>5250</v>
      </c>
      <c r="B1030" s="133" t="s">
        <v>5251</v>
      </c>
      <c r="C1030" t="s">
        <v>3345</v>
      </c>
    </row>
    <row r="1031" ht="15" spans="1:3">
      <c r="A1031" s="355" t="s">
        <v>5252</v>
      </c>
      <c r="B1031" s="133" t="s">
        <v>5253</v>
      </c>
      <c r="C1031" t="s">
        <v>3345</v>
      </c>
    </row>
    <row r="1032" ht="15" spans="1:3">
      <c r="A1032" s="355" t="s">
        <v>5254</v>
      </c>
      <c r="B1032" s="133" t="s">
        <v>5255</v>
      </c>
      <c r="C1032" t="s">
        <v>3345</v>
      </c>
    </row>
    <row r="1033" ht="15" spans="1:3">
      <c r="A1033" s="355" t="s">
        <v>5256</v>
      </c>
      <c r="B1033" s="133" t="s">
        <v>5257</v>
      </c>
      <c r="C1033" t="s">
        <v>3345</v>
      </c>
    </row>
    <row r="1034" ht="15" spans="1:3">
      <c r="A1034" s="355" t="s">
        <v>5258</v>
      </c>
      <c r="B1034" s="133" t="s">
        <v>5259</v>
      </c>
      <c r="C1034" t="s">
        <v>3345</v>
      </c>
    </row>
    <row r="1035" ht="15" spans="1:3">
      <c r="A1035" s="355" t="s">
        <v>5260</v>
      </c>
      <c r="B1035" s="133" t="s">
        <v>5261</v>
      </c>
      <c r="C1035" t="s">
        <v>3414</v>
      </c>
    </row>
    <row r="1036" ht="15" spans="1:3">
      <c r="A1036" s="355" t="s">
        <v>5262</v>
      </c>
      <c r="B1036" s="133" t="s">
        <v>5263</v>
      </c>
      <c r="C1036" t="s">
        <v>3345</v>
      </c>
    </row>
    <row r="1037" ht="15" spans="1:3">
      <c r="A1037" s="355" t="s">
        <v>5264</v>
      </c>
      <c r="B1037" s="133" t="s">
        <v>5265</v>
      </c>
      <c r="C1037" t="s">
        <v>3345</v>
      </c>
    </row>
    <row r="1038" ht="15" spans="1:3">
      <c r="A1038" s="355" t="s">
        <v>5266</v>
      </c>
      <c r="B1038" s="133" t="s">
        <v>5267</v>
      </c>
      <c r="C1038" t="s">
        <v>3345</v>
      </c>
    </row>
    <row r="1039" ht="15" spans="1:3">
      <c r="A1039" s="355" t="s">
        <v>5268</v>
      </c>
      <c r="B1039" s="133" t="s">
        <v>5269</v>
      </c>
      <c r="C1039" t="s">
        <v>3345</v>
      </c>
    </row>
    <row r="1040" ht="15" spans="1:3">
      <c r="A1040" s="355" t="s">
        <v>5270</v>
      </c>
      <c r="B1040" s="133" t="s">
        <v>5271</v>
      </c>
      <c r="C1040" t="s">
        <v>3345</v>
      </c>
    </row>
    <row r="1041" ht="15" spans="1:3">
      <c r="A1041" s="355" t="s">
        <v>5272</v>
      </c>
      <c r="B1041" s="133" t="s">
        <v>5273</v>
      </c>
      <c r="C1041" t="s">
        <v>3345</v>
      </c>
    </row>
    <row r="1042" ht="15" spans="1:3">
      <c r="A1042" s="355" t="s">
        <v>5274</v>
      </c>
      <c r="B1042" s="133" t="s">
        <v>5275</v>
      </c>
      <c r="C1042" t="s">
        <v>3345</v>
      </c>
    </row>
    <row r="1043" ht="15" spans="1:3">
      <c r="A1043" s="355" t="s">
        <v>5276</v>
      </c>
      <c r="B1043" s="133" t="s">
        <v>5277</v>
      </c>
      <c r="C1043" t="s">
        <v>3345</v>
      </c>
    </row>
    <row r="1044" ht="15" spans="1:3">
      <c r="A1044" s="355" t="s">
        <v>5278</v>
      </c>
      <c r="B1044" s="133" t="s">
        <v>5279</v>
      </c>
      <c r="C1044" t="s">
        <v>3345</v>
      </c>
    </row>
    <row r="1045" ht="15" spans="1:3">
      <c r="A1045" s="355" t="s">
        <v>5280</v>
      </c>
      <c r="B1045" s="133" t="s">
        <v>5281</v>
      </c>
      <c r="C1045" t="s">
        <v>3414</v>
      </c>
    </row>
    <row r="1046" ht="15" spans="1:3">
      <c r="A1046" s="355" t="s">
        <v>5282</v>
      </c>
      <c r="B1046" s="133" t="s">
        <v>5283</v>
      </c>
      <c r="C1046" t="s">
        <v>3345</v>
      </c>
    </row>
    <row r="1047" ht="15" spans="1:3">
      <c r="A1047" s="355" t="s">
        <v>5284</v>
      </c>
      <c r="B1047" s="133" t="s">
        <v>5285</v>
      </c>
      <c r="C1047" t="s">
        <v>3345</v>
      </c>
    </row>
    <row r="1048" ht="15" spans="1:3">
      <c r="A1048" s="355" t="s">
        <v>5286</v>
      </c>
      <c r="B1048" s="133" t="s">
        <v>5287</v>
      </c>
      <c r="C1048" t="s">
        <v>3345</v>
      </c>
    </row>
    <row r="1049" ht="15" spans="1:3">
      <c r="A1049" s="355" t="s">
        <v>5288</v>
      </c>
      <c r="B1049" s="133" t="s">
        <v>5289</v>
      </c>
      <c r="C1049" t="s">
        <v>3345</v>
      </c>
    </row>
    <row r="1050" ht="15" spans="1:3">
      <c r="A1050" s="355" t="s">
        <v>5290</v>
      </c>
      <c r="B1050" s="133" t="s">
        <v>5291</v>
      </c>
      <c r="C1050" t="s">
        <v>3345</v>
      </c>
    </row>
    <row r="1051" ht="15" spans="1:3">
      <c r="A1051" s="355" t="s">
        <v>5292</v>
      </c>
      <c r="B1051" s="133" t="s">
        <v>5293</v>
      </c>
      <c r="C1051" t="s">
        <v>3345</v>
      </c>
    </row>
    <row r="1052" ht="15" spans="1:3">
      <c r="A1052" s="355" t="s">
        <v>5294</v>
      </c>
      <c r="B1052" s="133" t="s">
        <v>5295</v>
      </c>
      <c r="C1052" t="s">
        <v>3414</v>
      </c>
    </row>
    <row r="1053" ht="15" spans="1:3">
      <c r="A1053" s="355" t="s">
        <v>5296</v>
      </c>
      <c r="B1053" s="133" t="s">
        <v>5297</v>
      </c>
      <c r="C1053" t="s">
        <v>3345</v>
      </c>
    </row>
    <row r="1054" ht="15" spans="1:3">
      <c r="A1054" s="355" t="s">
        <v>5298</v>
      </c>
      <c r="B1054" s="133" t="s">
        <v>4903</v>
      </c>
      <c r="C1054" t="s">
        <v>3345</v>
      </c>
    </row>
    <row r="1055" ht="15" spans="1:3">
      <c r="A1055" s="355" t="s">
        <v>5299</v>
      </c>
      <c r="B1055" s="133" t="s">
        <v>5300</v>
      </c>
      <c r="C1055" t="s">
        <v>3345</v>
      </c>
    </row>
    <row r="1056" ht="15" spans="1:3">
      <c r="A1056" s="355" t="s">
        <v>5301</v>
      </c>
      <c r="B1056" s="133" t="s">
        <v>5302</v>
      </c>
      <c r="C1056" t="s">
        <v>3345</v>
      </c>
    </row>
    <row r="1057" ht="15" spans="1:3">
      <c r="A1057" s="355" t="s">
        <v>5303</v>
      </c>
      <c r="B1057" s="133" t="s">
        <v>5304</v>
      </c>
      <c r="C1057" t="s">
        <v>3414</v>
      </c>
    </row>
    <row r="1058" ht="15" spans="1:3">
      <c r="A1058" s="355" t="s">
        <v>5305</v>
      </c>
      <c r="B1058" s="133" t="s">
        <v>5306</v>
      </c>
      <c r="C1058" t="s">
        <v>3345</v>
      </c>
    </row>
    <row r="1059" ht="15" spans="1:3">
      <c r="A1059" s="355" t="s">
        <v>5307</v>
      </c>
      <c r="B1059" s="133" t="s">
        <v>5308</v>
      </c>
      <c r="C1059" t="s">
        <v>3345</v>
      </c>
    </row>
    <row r="1060" ht="15" spans="1:3">
      <c r="A1060" s="355" t="s">
        <v>5309</v>
      </c>
      <c r="B1060" s="133" t="s">
        <v>5310</v>
      </c>
      <c r="C1060" t="s">
        <v>3345</v>
      </c>
    </row>
    <row r="1061" ht="15" spans="1:3">
      <c r="A1061" s="355" t="s">
        <v>5311</v>
      </c>
      <c r="B1061" s="133" t="s">
        <v>5312</v>
      </c>
      <c r="C1061" t="s">
        <v>3345</v>
      </c>
    </row>
    <row r="1062" ht="15" spans="1:3">
      <c r="A1062" s="355" t="s">
        <v>5313</v>
      </c>
      <c r="B1062" s="133" t="s">
        <v>5314</v>
      </c>
      <c r="C1062" t="s">
        <v>3345</v>
      </c>
    </row>
    <row r="1063" ht="15" spans="1:3">
      <c r="A1063" s="355" t="s">
        <v>5315</v>
      </c>
      <c r="B1063" s="133" t="s">
        <v>5316</v>
      </c>
      <c r="C1063" t="s">
        <v>3345</v>
      </c>
    </row>
    <row r="1064" ht="15" spans="1:3">
      <c r="A1064" s="355" t="s">
        <v>5317</v>
      </c>
      <c r="B1064" s="133" t="s">
        <v>5318</v>
      </c>
      <c r="C1064" t="s">
        <v>3345</v>
      </c>
    </row>
    <row r="1065" ht="15" spans="1:3">
      <c r="A1065" s="355" t="s">
        <v>5319</v>
      </c>
      <c r="B1065" s="133" t="s">
        <v>5320</v>
      </c>
      <c r="C1065" t="s">
        <v>3345</v>
      </c>
    </row>
    <row r="1066" ht="15" spans="1:3">
      <c r="A1066" s="355" t="s">
        <v>5321</v>
      </c>
      <c r="B1066" s="133" t="s">
        <v>5322</v>
      </c>
      <c r="C1066" t="s">
        <v>3345</v>
      </c>
    </row>
    <row r="1067" ht="15" spans="1:3">
      <c r="A1067" s="355" t="s">
        <v>5323</v>
      </c>
      <c r="B1067" s="133" t="s">
        <v>5324</v>
      </c>
      <c r="C1067" t="s">
        <v>3414</v>
      </c>
    </row>
    <row r="1068" ht="15" spans="1:3">
      <c r="A1068" s="355" t="s">
        <v>5325</v>
      </c>
      <c r="B1068" s="133" t="s">
        <v>5326</v>
      </c>
      <c r="C1068" t="s">
        <v>3345</v>
      </c>
    </row>
    <row r="1069" ht="15" spans="1:3">
      <c r="A1069" s="355" t="s">
        <v>5327</v>
      </c>
      <c r="B1069" s="133" t="s">
        <v>5328</v>
      </c>
      <c r="C1069" t="s">
        <v>3345</v>
      </c>
    </row>
    <row r="1070" ht="15" spans="1:3">
      <c r="A1070" s="355" t="s">
        <v>5329</v>
      </c>
      <c r="B1070" s="133" t="s">
        <v>5330</v>
      </c>
      <c r="C1070" t="s">
        <v>3345</v>
      </c>
    </row>
    <row r="1071" ht="15" spans="1:3">
      <c r="A1071" s="355" t="s">
        <v>5331</v>
      </c>
      <c r="B1071" s="133" t="s">
        <v>5332</v>
      </c>
      <c r="C1071" t="s">
        <v>3345</v>
      </c>
    </row>
    <row r="1072" ht="15" spans="1:3">
      <c r="A1072" s="355" t="s">
        <v>5333</v>
      </c>
      <c r="B1072" s="133" t="s">
        <v>5334</v>
      </c>
      <c r="C1072" t="s">
        <v>3345</v>
      </c>
    </row>
    <row r="1073" ht="15" spans="1:3">
      <c r="A1073" s="355" t="s">
        <v>5335</v>
      </c>
      <c r="B1073" s="133" t="s">
        <v>5336</v>
      </c>
      <c r="C1073" t="s">
        <v>3345</v>
      </c>
    </row>
    <row r="1074" ht="15" spans="1:3">
      <c r="A1074" s="355" t="s">
        <v>5337</v>
      </c>
      <c r="B1074" s="133" t="s">
        <v>5338</v>
      </c>
      <c r="C1074" t="s">
        <v>3345</v>
      </c>
    </row>
    <row r="1075" ht="15" spans="1:3">
      <c r="A1075" s="355" t="s">
        <v>5339</v>
      </c>
      <c r="B1075" s="133" t="s">
        <v>5340</v>
      </c>
      <c r="C1075" t="s">
        <v>3345</v>
      </c>
    </row>
    <row r="1076" ht="15" spans="1:3">
      <c r="A1076" s="355" t="s">
        <v>5341</v>
      </c>
      <c r="B1076" s="133" t="s">
        <v>5342</v>
      </c>
      <c r="C1076" t="s">
        <v>3345</v>
      </c>
    </row>
    <row r="1077" ht="15" spans="1:3">
      <c r="A1077" s="355" t="s">
        <v>5343</v>
      </c>
      <c r="B1077" s="133" t="s">
        <v>5344</v>
      </c>
      <c r="C1077" t="s">
        <v>95</v>
      </c>
    </row>
    <row r="1078" ht="15" spans="1:3">
      <c r="A1078" s="355" t="s">
        <v>5345</v>
      </c>
      <c r="B1078" s="133" t="s">
        <v>5346</v>
      </c>
      <c r="C1078" t="s">
        <v>3414</v>
      </c>
    </row>
    <row r="1079" ht="15" spans="1:3">
      <c r="A1079" s="355" t="s">
        <v>5347</v>
      </c>
      <c r="B1079" s="133" t="s">
        <v>5348</v>
      </c>
      <c r="C1079" t="s">
        <v>3345</v>
      </c>
    </row>
    <row r="1080" ht="15" spans="1:3">
      <c r="A1080" s="355" t="s">
        <v>5349</v>
      </c>
      <c r="B1080" s="133" t="s">
        <v>5350</v>
      </c>
      <c r="C1080" t="s">
        <v>3345</v>
      </c>
    </row>
    <row r="1081" ht="15" spans="1:3">
      <c r="A1081" s="355" t="s">
        <v>5351</v>
      </c>
      <c r="B1081" s="133" t="s">
        <v>5352</v>
      </c>
      <c r="C1081" t="s">
        <v>3345</v>
      </c>
    </row>
    <row r="1082" ht="15" spans="1:3">
      <c r="A1082" s="355" t="s">
        <v>5353</v>
      </c>
      <c r="B1082" s="133" t="s">
        <v>5354</v>
      </c>
      <c r="C1082" t="s">
        <v>3345</v>
      </c>
    </row>
    <row r="1083" ht="15" spans="1:3">
      <c r="A1083" s="355" t="s">
        <v>5355</v>
      </c>
      <c r="B1083" s="133" t="s">
        <v>5356</v>
      </c>
      <c r="C1083" t="s">
        <v>3345</v>
      </c>
    </row>
    <row r="1084" ht="15" spans="1:3">
      <c r="A1084" s="355" t="s">
        <v>5357</v>
      </c>
      <c r="B1084" s="133" t="s">
        <v>5358</v>
      </c>
      <c r="C1084" t="s">
        <v>3345</v>
      </c>
    </row>
    <row r="1085" ht="15" spans="1:3">
      <c r="A1085" s="355" t="s">
        <v>5359</v>
      </c>
      <c r="B1085" s="133" t="s">
        <v>5360</v>
      </c>
      <c r="C1085" t="s">
        <v>3345</v>
      </c>
    </row>
    <row r="1086" ht="15" spans="1:3">
      <c r="A1086" s="355" t="s">
        <v>5361</v>
      </c>
      <c r="B1086" s="133" t="s">
        <v>5362</v>
      </c>
      <c r="C1086" t="s">
        <v>3345</v>
      </c>
    </row>
    <row r="1087" ht="15" spans="1:3">
      <c r="A1087" s="355" t="s">
        <v>5363</v>
      </c>
      <c r="B1087" s="133" t="s">
        <v>5364</v>
      </c>
      <c r="C1087" t="s">
        <v>3345</v>
      </c>
    </row>
    <row r="1088" ht="15" spans="1:3">
      <c r="A1088" s="355" t="s">
        <v>5365</v>
      </c>
      <c r="B1088" s="133" t="s">
        <v>5366</v>
      </c>
      <c r="C1088" t="s">
        <v>3414</v>
      </c>
    </row>
    <row r="1089" ht="15" spans="1:3">
      <c r="A1089" s="355" t="s">
        <v>5367</v>
      </c>
      <c r="B1089" s="133" t="s">
        <v>5368</v>
      </c>
      <c r="C1089" t="s">
        <v>3345</v>
      </c>
    </row>
    <row r="1090" ht="15" spans="1:3">
      <c r="A1090" s="355" t="s">
        <v>5369</v>
      </c>
      <c r="B1090" s="133" t="s">
        <v>5370</v>
      </c>
      <c r="C1090" t="s">
        <v>3345</v>
      </c>
    </row>
    <row r="1091" ht="15" spans="1:3">
      <c r="A1091" s="355" t="s">
        <v>5371</v>
      </c>
      <c r="B1091" s="133" t="s">
        <v>5372</v>
      </c>
      <c r="C1091" t="s">
        <v>3345</v>
      </c>
    </row>
    <row r="1092" ht="15" spans="1:3">
      <c r="A1092" s="355" t="s">
        <v>5373</v>
      </c>
      <c r="B1092" s="133" t="s">
        <v>5374</v>
      </c>
      <c r="C1092" t="s">
        <v>3345</v>
      </c>
    </row>
    <row r="1093" ht="15" spans="1:3">
      <c r="A1093" s="355" t="s">
        <v>5375</v>
      </c>
      <c r="B1093" s="133" t="s">
        <v>5376</v>
      </c>
      <c r="C1093" t="s">
        <v>3345</v>
      </c>
    </row>
    <row r="1094" ht="15" spans="1:3">
      <c r="A1094" s="355" t="s">
        <v>5377</v>
      </c>
      <c r="B1094" s="133" t="s">
        <v>5378</v>
      </c>
      <c r="C1094" t="s">
        <v>3345</v>
      </c>
    </row>
    <row r="1095" ht="15" spans="1:3">
      <c r="A1095" s="355" t="s">
        <v>5379</v>
      </c>
      <c r="B1095" s="133" t="s">
        <v>5380</v>
      </c>
      <c r="C1095" t="s">
        <v>3345</v>
      </c>
    </row>
    <row r="1096" ht="15" spans="1:3">
      <c r="A1096" s="355" t="s">
        <v>5381</v>
      </c>
      <c r="B1096" s="133" t="s">
        <v>5382</v>
      </c>
      <c r="C1096" t="s">
        <v>3414</v>
      </c>
    </row>
    <row r="1097" ht="15" spans="1:3">
      <c r="A1097" s="355" t="s">
        <v>5383</v>
      </c>
      <c r="B1097" s="133" t="s">
        <v>5384</v>
      </c>
      <c r="C1097" t="s">
        <v>3345</v>
      </c>
    </row>
    <row r="1098" ht="15" spans="1:3">
      <c r="A1098" s="355" t="s">
        <v>5385</v>
      </c>
      <c r="B1098" s="133" t="s">
        <v>5386</v>
      </c>
      <c r="C1098" t="s">
        <v>3345</v>
      </c>
    </row>
    <row r="1099" ht="15" spans="1:3">
      <c r="A1099" s="355" t="s">
        <v>5387</v>
      </c>
      <c r="B1099" s="133" t="s">
        <v>5388</v>
      </c>
      <c r="C1099" t="s">
        <v>3345</v>
      </c>
    </row>
    <row r="1100" ht="15" spans="1:3">
      <c r="A1100" s="355" t="s">
        <v>5389</v>
      </c>
      <c r="B1100" s="133" t="s">
        <v>5390</v>
      </c>
      <c r="C1100" t="s">
        <v>3345</v>
      </c>
    </row>
    <row r="1101" ht="15" spans="1:3">
      <c r="A1101" s="355" t="s">
        <v>5391</v>
      </c>
      <c r="B1101" s="133" t="s">
        <v>5392</v>
      </c>
      <c r="C1101" t="s">
        <v>3345</v>
      </c>
    </row>
    <row r="1102" ht="15" spans="1:3">
      <c r="A1102" s="355" t="s">
        <v>5393</v>
      </c>
      <c r="B1102" s="133" t="s">
        <v>5394</v>
      </c>
      <c r="C1102" t="s">
        <v>3345</v>
      </c>
    </row>
    <row r="1103" ht="15" spans="1:3">
      <c r="A1103" s="355" t="s">
        <v>5395</v>
      </c>
      <c r="B1103" s="133" t="s">
        <v>5396</v>
      </c>
      <c r="C1103" t="s">
        <v>3345</v>
      </c>
    </row>
    <row r="1104" ht="15" spans="1:3">
      <c r="A1104" s="355" t="s">
        <v>5397</v>
      </c>
      <c r="B1104" s="133" t="s">
        <v>5398</v>
      </c>
      <c r="C1104" t="s">
        <v>3414</v>
      </c>
    </row>
    <row r="1105" ht="15" spans="1:3">
      <c r="A1105" s="355" t="s">
        <v>5399</v>
      </c>
      <c r="B1105" s="133" t="s">
        <v>5400</v>
      </c>
      <c r="C1105" t="s">
        <v>3345</v>
      </c>
    </row>
    <row r="1106" ht="15" spans="1:3">
      <c r="A1106" s="355" t="s">
        <v>5401</v>
      </c>
      <c r="B1106" s="133" t="s">
        <v>5402</v>
      </c>
      <c r="C1106" t="s">
        <v>3345</v>
      </c>
    </row>
    <row r="1107" ht="15" spans="1:3">
      <c r="A1107" s="355" t="s">
        <v>5403</v>
      </c>
      <c r="B1107" s="133" t="s">
        <v>5404</v>
      </c>
      <c r="C1107" t="s">
        <v>3345</v>
      </c>
    </row>
    <row r="1108" ht="15" spans="1:3">
      <c r="A1108" s="355" t="s">
        <v>5405</v>
      </c>
      <c r="B1108" s="133" t="s">
        <v>5406</v>
      </c>
      <c r="C1108" t="s">
        <v>3345</v>
      </c>
    </row>
    <row r="1109" ht="15" spans="1:3">
      <c r="A1109" s="355" t="s">
        <v>5407</v>
      </c>
      <c r="B1109" s="133" t="s">
        <v>5408</v>
      </c>
      <c r="C1109" t="s">
        <v>3345</v>
      </c>
    </row>
    <row r="1110" ht="15" spans="1:3">
      <c r="A1110" s="355" t="s">
        <v>5409</v>
      </c>
      <c r="B1110" s="133" t="s">
        <v>5410</v>
      </c>
      <c r="C1110" t="s">
        <v>3345</v>
      </c>
    </row>
    <row r="1111" ht="15" spans="1:3">
      <c r="A1111" s="355" t="s">
        <v>5411</v>
      </c>
      <c r="B1111" s="133" t="s">
        <v>5412</v>
      </c>
      <c r="C1111" t="s">
        <v>3345</v>
      </c>
    </row>
    <row r="1112" ht="15" spans="1:3">
      <c r="A1112" s="355" t="s">
        <v>5413</v>
      </c>
      <c r="B1112" s="133" t="s">
        <v>5414</v>
      </c>
      <c r="C1112" t="s">
        <v>3414</v>
      </c>
    </row>
    <row r="1113" ht="15" spans="1:3">
      <c r="A1113" s="355" t="s">
        <v>5415</v>
      </c>
      <c r="B1113" s="133" t="s">
        <v>5416</v>
      </c>
      <c r="C1113" t="s">
        <v>3345</v>
      </c>
    </row>
    <row r="1114" ht="15" spans="1:3">
      <c r="A1114" s="355" t="s">
        <v>5417</v>
      </c>
      <c r="B1114" s="133" t="s">
        <v>5418</v>
      </c>
      <c r="C1114" t="s">
        <v>3345</v>
      </c>
    </row>
    <row r="1115" ht="15" spans="1:3">
      <c r="A1115" s="355" t="s">
        <v>5419</v>
      </c>
      <c r="B1115" s="133" t="s">
        <v>5420</v>
      </c>
      <c r="C1115" t="s">
        <v>3345</v>
      </c>
    </row>
    <row r="1116" ht="15" spans="1:3">
      <c r="A1116" s="355" t="s">
        <v>5421</v>
      </c>
      <c r="B1116" s="133" t="s">
        <v>5422</v>
      </c>
      <c r="C1116" t="s">
        <v>3345</v>
      </c>
    </row>
    <row r="1117" ht="15" spans="1:3">
      <c r="A1117" s="355" t="s">
        <v>5423</v>
      </c>
      <c r="B1117" s="133" t="s">
        <v>5424</v>
      </c>
      <c r="C1117" t="s">
        <v>3345</v>
      </c>
    </row>
    <row r="1118" ht="15" spans="1:3">
      <c r="A1118" s="355" t="s">
        <v>5425</v>
      </c>
      <c r="B1118" s="133" t="s">
        <v>5426</v>
      </c>
      <c r="C1118" t="s">
        <v>3345</v>
      </c>
    </row>
    <row r="1119" ht="15" spans="1:3">
      <c r="A1119" s="355" t="s">
        <v>5427</v>
      </c>
      <c r="B1119" s="133" t="s">
        <v>5428</v>
      </c>
      <c r="C1119" t="s">
        <v>3414</v>
      </c>
    </row>
    <row r="1120" ht="15" spans="1:3">
      <c r="A1120" s="355" t="s">
        <v>5429</v>
      </c>
      <c r="B1120" s="133" t="s">
        <v>5430</v>
      </c>
      <c r="C1120" t="s">
        <v>3345</v>
      </c>
    </row>
    <row r="1121" ht="15" spans="1:3">
      <c r="A1121" s="355" t="s">
        <v>5431</v>
      </c>
      <c r="B1121" s="133" t="s">
        <v>5432</v>
      </c>
      <c r="C1121" t="s">
        <v>3345</v>
      </c>
    </row>
    <row r="1122" ht="15" spans="1:3">
      <c r="A1122" s="355" t="s">
        <v>5433</v>
      </c>
      <c r="B1122" s="133" t="s">
        <v>5434</v>
      </c>
      <c r="C1122" t="s">
        <v>3345</v>
      </c>
    </row>
    <row r="1123" ht="15" spans="1:3">
      <c r="A1123" s="355" t="s">
        <v>5435</v>
      </c>
      <c r="B1123" s="133" t="s">
        <v>5436</v>
      </c>
      <c r="C1123" t="s">
        <v>3345</v>
      </c>
    </row>
    <row r="1124" ht="15" spans="1:3">
      <c r="A1124" s="355" t="s">
        <v>5437</v>
      </c>
      <c r="B1124" s="133" t="s">
        <v>5438</v>
      </c>
      <c r="C1124" t="s">
        <v>3414</v>
      </c>
    </row>
    <row r="1125" ht="15" spans="1:3">
      <c r="A1125" s="355" t="s">
        <v>5439</v>
      </c>
      <c r="B1125" s="133" t="s">
        <v>5440</v>
      </c>
      <c r="C1125" t="s">
        <v>3345</v>
      </c>
    </row>
    <row r="1126" ht="15" spans="1:3">
      <c r="A1126" s="355" t="s">
        <v>5441</v>
      </c>
      <c r="B1126" s="133" t="s">
        <v>5442</v>
      </c>
      <c r="C1126" t="s">
        <v>3345</v>
      </c>
    </row>
    <row r="1127" ht="15" spans="1:3">
      <c r="A1127" s="355" t="s">
        <v>5443</v>
      </c>
      <c r="B1127" s="133" t="s">
        <v>3822</v>
      </c>
      <c r="C1127" t="s">
        <v>3345</v>
      </c>
    </row>
    <row r="1128" ht="15" spans="1:3">
      <c r="A1128" s="355" t="s">
        <v>5444</v>
      </c>
      <c r="B1128" s="133" t="s">
        <v>5445</v>
      </c>
      <c r="C1128" t="s">
        <v>3345</v>
      </c>
    </row>
    <row r="1129" ht="15" spans="1:3">
      <c r="A1129" s="355" t="s">
        <v>5446</v>
      </c>
      <c r="B1129" s="133" t="s">
        <v>5447</v>
      </c>
      <c r="C1129" t="s">
        <v>3414</v>
      </c>
    </row>
    <row r="1130" ht="15" spans="1:3">
      <c r="A1130" s="355" t="s">
        <v>5448</v>
      </c>
      <c r="B1130" s="133" t="s">
        <v>5449</v>
      </c>
      <c r="C1130" t="s">
        <v>3345</v>
      </c>
    </row>
    <row r="1131" ht="15" spans="1:3">
      <c r="A1131" s="355" t="s">
        <v>5450</v>
      </c>
      <c r="B1131" s="133" t="s">
        <v>5451</v>
      </c>
      <c r="C1131" t="s">
        <v>3345</v>
      </c>
    </row>
    <row r="1132" ht="15" spans="1:3">
      <c r="A1132" s="355" t="s">
        <v>5452</v>
      </c>
      <c r="B1132" s="133" t="s">
        <v>5453</v>
      </c>
      <c r="C1132" t="s">
        <v>3345</v>
      </c>
    </row>
    <row r="1133" ht="15" spans="1:3">
      <c r="A1133" s="355" t="s">
        <v>5454</v>
      </c>
      <c r="B1133" s="133" t="s">
        <v>5455</v>
      </c>
      <c r="C1133" t="s">
        <v>3345</v>
      </c>
    </row>
    <row r="1134" ht="15" spans="1:3">
      <c r="A1134" s="355" t="s">
        <v>5456</v>
      </c>
      <c r="B1134" s="133" t="s">
        <v>5457</v>
      </c>
      <c r="C1134" t="s">
        <v>3345</v>
      </c>
    </row>
    <row r="1135" ht="15" spans="1:3">
      <c r="A1135" s="355" t="s">
        <v>5458</v>
      </c>
      <c r="B1135" s="133" t="s">
        <v>5459</v>
      </c>
      <c r="C1135" t="s">
        <v>3345</v>
      </c>
    </row>
    <row r="1136" ht="15" spans="1:3">
      <c r="A1136" s="355" t="s">
        <v>5460</v>
      </c>
      <c r="B1136" s="133" t="s">
        <v>5461</v>
      </c>
      <c r="C1136" t="s">
        <v>3345</v>
      </c>
    </row>
    <row r="1137" ht="15" spans="1:3">
      <c r="A1137" s="355" t="s">
        <v>5462</v>
      </c>
      <c r="B1137" s="133" t="s">
        <v>5463</v>
      </c>
      <c r="C1137" t="s">
        <v>3345</v>
      </c>
    </row>
    <row r="1138" ht="15" spans="1:3">
      <c r="A1138" s="355" t="s">
        <v>5464</v>
      </c>
      <c r="B1138" s="133" t="s">
        <v>5465</v>
      </c>
      <c r="C1138" t="s">
        <v>3345</v>
      </c>
    </row>
    <row r="1139" ht="15" spans="1:3">
      <c r="A1139" s="355" t="s">
        <v>5466</v>
      </c>
      <c r="B1139" s="133" t="s">
        <v>5467</v>
      </c>
      <c r="C1139" t="s">
        <v>3345</v>
      </c>
    </row>
    <row r="1140" ht="15" spans="1:3">
      <c r="A1140" s="355" t="s">
        <v>5468</v>
      </c>
      <c r="B1140" s="133" t="s">
        <v>5469</v>
      </c>
      <c r="C1140" t="s">
        <v>3414</v>
      </c>
    </row>
    <row r="1141" ht="15" spans="1:3">
      <c r="A1141" s="355" t="s">
        <v>5470</v>
      </c>
      <c r="B1141" s="133" t="s">
        <v>5471</v>
      </c>
      <c r="C1141" t="s">
        <v>3345</v>
      </c>
    </row>
    <row r="1142" ht="15" spans="1:3">
      <c r="A1142" s="355" t="s">
        <v>5472</v>
      </c>
      <c r="B1142" s="133" t="s">
        <v>5473</v>
      </c>
      <c r="C1142" t="s">
        <v>3345</v>
      </c>
    </row>
    <row r="1143" ht="15" spans="1:3">
      <c r="A1143" s="355" t="s">
        <v>5474</v>
      </c>
      <c r="B1143" s="133" t="s">
        <v>5475</v>
      </c>
      <c r="C1143" t="s">
        <v>3345</v>
      </c>
    </row>
    <row r="1144" ht="15" spans="1:3">
      <c r="A1144" s="355" t="s">
        <v>5476</v>
      </c>
      <c r="B1144" s="133" t="s">
        <v>5477</v>
      </c>
      <c r="C1144" t="s">
        <v>3345</v>
      </c>
    </row>
    <row r="1145" ht="15" spans="1:3">
      <c r="A1145" s="355" t="s">
        <v>5478</v>
      </c>
      <c r="B1145" s="133" t="s">
        <v>5479</v>
      </c>
      <c r="C1145" t="s">
        <v>3345</v>
      </c>
    </row>
    <row r="1146" ht="15" spans="1:3">
      <c r="A1146" s="355" t="s">
        <v>5480</v>
      </c>
      <c r="B1146" s="133" t="s">
        <v>5481</v>
      </c>
      <c r="C1146" t="s">
        <v>3345</v>
      </c>
    </row>
    <row r="1147" ht="15" spans="1:3">
      <c r="A1147" s="355" t="s">
        <v>5482</v>
      </c>
      <c r="B1147" s="133" t="s">
        <v>5483</v>
      </c>
      <c r="C1147" t="s">
        <v>3345</v>
      </c>
    </row>
    <row r="1148" ht="15" spans="1:3">
      <c r="A1148" s="355" t="s">
        <v>5484</v>
      </c>
      <c r="B1148" s="133" t="s">
        <v>5485</v>
      </c>
      <c r="C1148" t="s">
        <v>3414</v>
      </c>
    </row>
    <row r="1149" ht="15" spans="1:3">
      <c r="A1149" s="355" t="s">
        <v>5486</v>
      </c>
      <c r="B1149" s="133" t="s">
        <v>5487</v>
      </c>
      <c r="C1149" t="s">
        <v>3345</v>
      </c>
    </row>
    <row r="1150" ht="15" spans="1:3">
      <c r="A1150" s="355" t="s">
        <v>5488</v>
      </c>
      <c r="B1150" s="133" t="s">
        <v>5489</v>
      </c>
      <c r="C1150" t="s">
        <v>3345</v>
      </c>
    </row>
    <row r="1151" ht="15" spans="1:3">
      <c r="A1151" s="355" t="s">
        <v>5490</v>
      </c>
      <c r="B1151" s="133" t="s">
        <v>5491</v>
      </c>
      <c r="C1151" t="s">
        <v>3345</v>
      </c>
    </row>
    <row r="1152" ht="15" spans="1:3">
      <c r="A1152" s="355" t="s">
        <v>5492</v>
      </c>
      <c r="B1152" s="133" t="s">
        <v>5493</v>
      </c>
      <c r="C1152" t="s">
        <v>3345</v>
      </c>
    </row>
    <row r="1153" ht="15" spans="1:3">
      <c r="A1153" s="355" t="s">
        <v>5494</v>
      </c>
      <c r="B1153" s="133" t="s">
        <v>5495</v>
      </c>
      <c r="C1153" t="s">
        <v>3345</v>
      </c>
    </row>
    <row r="1154" ht="15" spans="1:3">
      <c r="A1154" s="355" t="s">
        <v>5496</v>
      </c>
      <c r="B1154" s="133" t="s">
        <v>5497</v>
      </c>
      <c r="C1154" t="s">
        <v>3345</v>
      </c>
    </row>
    <row r="1155" ht="15" spans="1:3">
      <c r="A1155" s="355" t="s">
        <v>5498</v>
      </c>
      <c r="B1155" s="133" t="s">
        <v>5499</v>
      </c>
      <c r="C1155" t="s">
        <v>3345</v>
      </c>
    </row>
    <row r="1156" ht="15" spans="1:3">
      <c r="A1156" s="355" t="s">
        <v>5500</v>
      </c>
      <c r="B1156" s="133" t="s">
        <v>5501</v>
      </c>
      <c r="C1156" t="s">
        <v>3345</v>
      </c>
    </row>
    <row r="1157" ht="15" spans="1:3">
      <c r="A1157" s="355" t="s">
        <v>5502</v>
      </c>
      <c r="B1157" s="133" t="s">
        <v>5503</v>
      </c>
      <c r="C1157" t="s">
        <v>3414</v>
      </c>
    </row>
    <row r="1158" ht="15" spans="1:3">
      <c r="A1158" s="355" t="s">
        <v>5504</v>
      </c>
      <c r="B1158" s="133" t="s">
        <v>5505</v>
      </c>
      <c r="C1158" t="s">
        <v>3345</v>
      </c>
    </row>
    <row r="1159" ht="15" spans="1:3">
      <c r="A1159" s="355" t="s">
        <v>5506</v>
      </c>
      <c r="B1159" s="133" t="s">
        <v>5507</v>
      </c>
      <c r="C1159" t="s">
        <v>3345</v>
      </c>
    </row>
    <row r="1160" ht="15" spans="1:3">
      <c r="A1160" s="355" t="s">
        <v>5508</v>
      </c>
      <c r="B1160" s="133" t="s">
        <v>5509</v>
      </c>
      <c r="C1160" t="s">
        <v>3345</v>
      </c>
    </row>
    <row r="1161" ht="15" spans="1:3">
      <c r="A1161" s="355" t="s">
        <v>5510</v>
      </c>
      <c r="B1161" s="133" t="s">
        <v>5511</v>
      </c>
      <c r="C1161" t="s">
        <v>3345</v>
      </c>
    </row>
    <row r="1162" ht="15" spans="1:3">
      <c r="A1162" s="355" t="s">
        <v>5512</v>
      </c>
      <c r="B1162" s="133" t="s">
        <v>5513</v>
      </c>
      <c r="C1162" t="s">
        <v>3345</v>
      </c>
    </row>
    <row r="1163" ht="15" spans="1:3">
      <c r="A1163" s="355" t="s">
        <v>5514</v>
      </c>
      <c r="B1163" s="133" t="s">
        <v>5515</v>
      </c>
      <c r="C1163" t="s">
        <v>3345</v>
      </c>
    </row>
    <row r="1164" ht="15" spans="1:3">
      <c r="A1164" s="355" t="s">
        <v>5516</v>
      </c>
      <c r="B1164" s="133" t="s">
        <v>5517</v>
      </c>
      <c r="C1164" t="s">
        <v>3345</v>
      </c>
    </row>
    <row r="1165" ht="15" spans="1:3">
      <c r="A1165" s="355" t="s">
        <v>5518</v>
      </c>
      <c r="B1165" s="133" t="s">
        <v>5519</v>
      </c>
      <c r="C1165" t="s">
        <v>3345</v>
      </c>
    </row>
    <row r="1166" ht="15" spans="1:3">
      <c r="A1166" s="355" t="s">
        <v>5520</v>
      </c>
      <c r="B1166" s="133" t="s">
        <v>5521</v>
      </c>
      <c r="C1166" t="s">
        <v>3414</v>
      </c>
    </row>
    <row r="1167" ht="15" spans="1:3">
      <c r="A1167" s="355" t="s">
        <v>5522</v>
      </c>
      <c r="B1167" s="133" t="s">
        <v>5523</v>
      </c>
      <c r="C1167" t="s">
        <v>3345</v>
      </c>
    </row>
    <row r="1168" ht="15" spans="1:3">
      <c r="A1168" s="355" t="s">
        <v>5524</v>
      </c>
      <c r="B1168" s="133" t="s">
        <v>5525</v>
      </c>
      <c r="C1168" t="s">
        <v>3345</v>
      </c>
    </row>
    <row r="1169" ht="15" spans="1:3">
      <c r="A1169" s="355" t="s">
        <v>5526</v>
      </c>
      <c r="B1169" s="133" t="s">
        <v>5527</v>
      </c>
      <c r="C1169" t="s">
        <v>3345</v>
      </c>
    </row>
    <row r="1170" ht="15" spans="1:3">
      <c r="A1170" s="355" t="s">
        <v>5528</v>
      </c>
      <c r="B1170" s="133" t="s">
        <v>5529</v>
      </c>
      <c r="C1170" t="s">
        <v>3345</v>
      </c>
    </row>
    <row r="1171" ht="15" spans="1:3">
      <c r="A1171" s="355" t="s">
        <v>5530</v>
      </c>
      <c r="B1171" s="133" t="s">
        <v>5531</v>
      </c>
      <c r="C1171" t="s">
        <v>3345</v>
      </c>
    </row>
    <row r="1172" ht="15" spans="1:3">
      <c r="A1172" s="355" t="s">
        <v>5532</v>
      </c>
      <c r="B1172" s="133" t="s">
        <v>5533</v>
      </c>
      <c r="C1172" t="s">
        <v>3414</v>
      </c>
    </row>
    <row r="1173" ht="15" spans="1:3">
      <c r="A1173" s="355" t="s">
        <v>5534</v>
      </c>
      <c r="B1173" s="133" t="s">
        <v>5535</v>
      </c>
      <c r="C1173" t="s">
        <v>3345</v>
      </c>
    </row>
    <row r="1174" ht="15" spans="1:3">
      <c r="A1174" s="355" t="s">
        <v>5536</v>
      </c>
      <c r="B1174" s="133" t="s">
        <v>5537</v>
      </c>
      <c r="C1174" t="s">
        <v>3345</v>
      </c>
    </row>
    <row r="1175" ht="15" spans="1:3">
      <c r="A1175" s="355" t="s">
        <v>5538</v>
      </c>
      <c r="B1175" s="133" t="s">
        <v>5539</v>
      </c>
      <c r="C1175" t="s">
        <v>3345</v>
      </c>
    </row>
    <row r="1176" ht="15" spans="1:3">
      <c r="A1176" s="355" t="s">
        <v>5540</v>
      </c>
      <c r="B1176" s="133" t="s">
        <v>5541</v>
      </c>
      <c r="C1176" t="s">
        <v>3345</v>
      </c>
    </row>
    <row r="1177" ht="15" spans="1:3">
      <c r="A1177" s="355" t="s">
        <v>5542</v>
      </c>
      <c r="B1177" s="133" t="s">
        <v>5543</v>
      </c>
      <c r="C1177" t="s">
        <v>3345</v>
      </c>
    </row>
    <row r="1178" ht="15" spans="1:3">
      <c r="A1178" s="355" t="s">
        <v>5544</v>
      </c>
      <c r="B1178" s="133" t="s">
        <v>5545</v>
      </c>
      <c r="C1178" t="s">
        <v>3345</v>
      </c>
    </row>
    <row r="1179" ht="15" spans="1:3">
      <c r="A1179" s="355" t="s">
        <v>5546</v>
      </c>
      <c r="B1179" s="133" t="s">
        <v>5547</v>
      </c>
      <c r="C1179" t="s">
        <v>3345</v>
      </c>
    </row>
    <row r="1180" ht="15" spans="1:3">
      <c r="A1180" s="355" t="s">
        <v>5548</v>
      </c>
      <c r="B1180" s="133" t="s">
        <v>5549</v>
      </c>
      <c r="C1180" t="s">
        <v>3414</v>
      </c>
    </row>
    <row r="1181" ht="15" spans="1:3">
      <c r="A1181" s="355" t="s">
        <v>5550</v>
      </c>
      <c r="B1181" s="133" t="s">
        <v>5551</v>
      </c>
      <c r="C1181" t="s">
        <v>3345</v>
      </c>
    </row>
    <row r="1182" ht="15" spans="1:3">
      <c r="A1182" s="355" t="s">
        <v>5552</v>
      </c>
      <c r="B1182" s="133" t="s">
        <v>5553</v>
      </c>
      <c r="C1182" t="s">
        <v>3345</v>
      </c>
    </row>
    <row r="1183" ht="15" spans="1:3">
      <c r="A1183" s="355" t="s">
        <v>5554</v>
      </c>
      <c r="B1183" s="133" t="s">
        <v>5555</v>
      </c>
      <c r="C1183" t="s">
        <v>3345</v>
      </c>
    </row>
    <row r="1184" ht="15" spans="1:3">
      <c r="A1184" s="355" t="s">
        <v>5556</v>
      </c>
      <c r="B1184" s="133" t="s">
        <v>5557</v>
      </c>
      <c r="C1184" t="s">
        <v>3345</v>
      </c>
    </row>
    <row r="1185" ht="15" spans="1:3">
      <c r="A1185" s="355" t="s">
        <v>5558</v>
      </c>
      <c r="B1185" s="133" t="s">
        <v>5559</v>
      </c>
      <c r="C1185" t="s">
        <v>3414</v>
      </c>
    </row>
    <row r="1186" ht="15" spans="1:3">
      <c r="A1186" s="355" t="s">
        <v>5560</v>
      </c>
      <c r="B1186" s="133" t="s">
        <v>5561</v>
      </c>
      <c r="C1186" t="s">
        <v>3345</v>
      </c>
    </row>
    <row r="1187" ht="15" spans="1:3">
      <c r="A1187" s="355" t="s">
        <v>5562</v>
      </c>
      <c r="B1187" s="133" t="s">
        <v>5563</v>
      </c>
      <c r="C1187" t="s">
        <v>3345</v>
      </c>
    </row>
    <row r="1188" ht="15" spans="1:3">
      <c r="A1188" s="355" t="s">
        <v>5564</v>
      </c>
      <c r="B1188" s="133" t="s">
        <v>5565</v>
      </c>
      <c r="C1188" t="s">
        <v>3345</v>
      </c>
    </row>
    <row r="1189" ht="15" spans="1:3">
      <c r="A1189" s="355" t="s">
        <v>5566</v>
      </c>
      <c r="B1189" s="133" t="s">
        <v>5567</v>
      </c>
      <c r="C1189" t="s">
        <v>3345</v>
      </c>
    </row>
    <row r="1190" ht="15" spans="1:3">
      <c r="A1190" s="355" t="s">
        <v>5568</v>
      </c>
      <c r="B1190" s="133" t="s">
        <v>5569</v>
      </c>
      <c r="C1190" t="s">
        <v>3414</v>
      </c>
    </row>
    <row r="1191" ht="15" spans="1:3">
      <c r="A1191" s="355" t="s">
        <v>5570</v>
      </c>
      <c r="B1191" s="133" t="s">
        <v>5571</v>
      </c>
      <c r="C1191" t="s">
        <v>3345</v>
      </c>
    </row>
    <row r="1192" ht="15" spans="1:3">
      <c r="A1192" s="355" t="s">
        <v>5572</v>
      </c>
      <c r="B1192" s="133" t="s">
        <v>5573</v>
      </c>
      <c r="C1192" t="s">
        <v>3345</v>
      </c>
    </row>
    <row r="1193" ht="15" spans="1:3">
      <c r="A1193" s="355" t="s">
        <v>5574</v>
      </c>
      <c r="B1193" s="133" t="s">
        <v>5575</v>
      </c>
      <c r="C1193" t="s">
        <v>3345</v>
      </c>
    </row>
    <row r="1194" ht="15" spans="1:3">
      <c r="A1194" s="355" t="s">
        <v>5576</v>
      </c>
      <c r="B1194" s="133" t="s">
        <v>5577</v>
      </c>
      <c r="C1194" t="s">
        <v>3345</v>
      </c>
    </row>
    <row r="1195" ht="15" spans="1:3">
      <c r="A1195" s="355" t="s">
        <v>5578</v>
      </c>
      <c r="B1195" s="133" t="s">
        <v>5579</v>
      </c>
      <c r="C1195" t="s">
        <v>3345</v>
      </c>
    </row>
    <row r="1196" ht="15" spans="1:3">
      <c r="A1196" s="355" t="s">
        <v>5580</v>
      </c>
      <c r="B1196" s="133" t="s">
        <v>5581</v>
      </c>
      <c r="C1196" t="s">
        <v>3345</v>
      </c>
    </row>
    <row r="1197" ht="15" spans="1:3">
      <c r="A1197" s="355" t="s">
        <v>5582</v>
      </c>
      <c r="B1197" s="133" t="s">
        <v>5583</v>
      </c>
      <c r="C1197" t="s">
        <v>3345</v>
      </c>
    </row>
    <row r="1198" ht="15" spans="1:3">
      <c r="A1198" s="355" t="s">
        <v>5584</v>
      </c>
      <c r="B1198" s="133" t="s">
        <v>5585</v>
      </c>
      <c r="C1198" t="s">
        <v>95</v>
      </c>
    </row>
    <row r="1199" ht="15" spans="1:3">
      <c r="A1199" s="355" t="s">
        <v>5586</v>
      </c>
      <c r="B1199" s="133" t="s">
        <v>5587</v>
      </c>
      <c r="C1199" t="s">
        <v>3414</v>
      </c>
    </row>
    <row r="1200" ht="15" spans="1:3">
      <c r="A1200" s="355" t="s">
        <v>5588</v>
      </c>
      <c r="B1200" s="133" t="s">
        <v>4936</v>
      </c>
      <c r="C1200" t="s">
        <v>3345</v>
      </c>
    </row>
    <row r="1201" ht="15" spans="1:3">
      <c r="A1201" s="355" t="s">
        <v>5589</v>
      </c>
      <c r="B1201" s="133" t="s">
        <v>5590</v>
      </c>
      <c r="C1201" t="s">
        <v>3345</v>
      </c>
    </row>
    <row r="1202" ht="15" spans="1:3">
      <c r="A1202" s="355" t="s">
        <v>5591</v>
      </c>
      <c r="B1202" s="133" t="s">
        <v>5592</v>
      </c>
      <c r="C1202" t="s">
        <v>3345</v>
      </c>
    </row>
    <row r="1203" ht="15" spans="1:3">
      <c r="A1203" s="355" t="s">
        <v>5593</v>
      </c>
      <c r="B1203" s="133" t="s">
        <v>5594</v>
      </c>
      <c r="C1203" t="s">
        <v>3345</v>
      </c>
    </row>
    <row r="1204" ht="15" spans="1:3">
      <c r="A1204" s="355" t="s">
        <v>5595</v>
      </c>
      <c r="B1204" s="133" t="s">
        <v>5596</v>
      </c>
      <c r="C1204" t="s">
        <v>3345</v>
      </c>
    </row>
    <row r="1205" ht="15" spans="1:3">
      <c r="A1205" s="355" t="s">
        <v>5597</v>
      </c>
      <c r="B1205" s="133" t="s">
        <v>5598</v>
      </c>
      <c r="C1205" t="s">
        <v>3345</v>
      </c>
    </row>
    <row r="1206" ht="15" spans="1:3">
      <c r="A1206" s="355" t="s">
        <v>5599</v>
      </c>
      <c r="B1206" s="133" t="s">
        <v>5600</v>
      </c>
      <c r="C1206" t="s">
        <v>3345</v>
      </c>
    </row>
    <row r="1207" ht="15" spans="1:3">
      <c r="A1207" s="355" t="s">
        <v>5601</v>
      </c>
      <c r="B1207" s="133" t="s">
        <v>5602</v>
      </c>
      <c r="C1207" t="s">
        <v>3345</v>
      </c>
    </row>
    <row r="1208" ht="15" spans="1:3">
      <c r="A1208" s="355" t="s">
        <v>5603</v>
      </c>
      <c r="B1208" s="133" t="s">
        <v>5604</v>
      </c>
      <c r="C1208" t="s">
        <v>3345</v>
      </c>
    </row>
    <row r="1209" ht="15" spans="1:3">
      <c r="A1209" s="355" t="s">
        <v>5605</v>
      </c>
      <c r="B1209" s="133" t="s">
        <v>5606</v>
      </c>
      <c r="C1209" t="s">
        <v>3345</v>
      </c>
    </row>
    <row r="1210" ht="15" spans="1:3">
      <c r="A1210" s="355" t="s">
        <v>5607</v>
      </c>
      <c r="B1210" s="133" t="s">
        <v>5608</v>
      </c>
      <c r="C1210" t="s">
        <v>3345</v>
      </c>
    </row>
    <row r="1211" ht="15" spans="1:3">
      <c r="A1211" s="355" t="s">
        <v>5609</v>
      </c>
      <c r="B1211" s="133" t="s">
        <v>5610</v>
      </c>
      <c r="C1211" t="s">
        <v>3345</v>
      </c>
    </row>
    <row r="1212" ht="15" spans="1:3">
      <c r="A1212" s="355" t="s">
        <v>5611</v>
      </c>
      <c r="B1212" s="133" t="s">
        <v>5612</v>
      </c>
      <c r="C1212" t="s">
        <v>3345</v>
      </c>
    </row>
    <row r="1213" ht="15" spans="1:3">
      <c r="A1213" s="355" t="s">
        <v>5613</v>
      </c>
      <c r="B1213" s="133" t="s">
        <v>5614</v>
      </c>
      <c r="C1213" t="s">
        <v>3414</v>
      </c>
    </row>
    <row r="1214" ht="15" spans="1:3">
      <c r="A1214" s="355" t="s">
        <v>5615</v>
      </c>
      <c r="B1214" s="133" t="s">
        <v>5616</v>
      </c>
      <c r="C1214" t="s">
        <v>3345</v>
      </c>
    </row>
    <row r="1215" ht="15" spans="1:3">
      <c r="A1215" s="355" t="s">
        <v>5617</v>
      </c>
      <c r="B1215" s="133" t="s">
        <v>5618</v>
      </c>
      <c r="C1215" t="s">
        <v>3345</v>
      </c>
    </row>
    <row r="1216" ht="15" spans="1:3">
      <c r="A1216" s="355" t="s">
        <v>5619</v>
      </c>
      <c r="B1216" s="133" t="s">
        <v>5620</v>
      </c>
      <c r="C1216" t="s">
        <v>3345</v>
      </c>
    </row>
    <row r="1217" ht="15" spans="1:3">
      <c r="A1217" s="355" t="s">
        <v>5621</v>
      </c>
      <c r="B1217" s="133" t="s">
        <v>5622</v>
      </c>
      <c r="C1217" t="s">
        <v>3345</v>
      </c>
    </row>
    <row r="1218" ht="15" spans="1:3">
      <c r="A1218" s="355" t="s">
        <v>5623</v>
      </c>
      <c r="B1218" s="133" t="s">
        <v>5624</v>
      </c>
      <c r="C1218" t="s">
        <v>3345</v>
      </c>
    </row>
    <row r="1219" ht="15" spans="1:3">
      <c r="A1219" s="355" t="s">
        <v>5625</v>
      </c>
      <c r="B1219" s="133" t="s">
        <v>5626</v>
      </c>
      <c r="C1219" t="s">
        <v>3345</v>
      </c>
    </row>
    <row r="1220" ht="15" spans="1:3">
      <c r="A1220" s="355" t="s">
        <v>5627</v>
      </c>
      <c r="B1220" s="133" t="s">
        <v>5628</v>
      </c>
      <c r="C1220" t="s">
        <v>3414</v>
      </c>
    </row>
    <row r="1221" ht="15" spans="1:3">
      <c r="A1221" s="355" t="s">
        <v>5629</v>
      </c>
      <c r="B1221" s="133" t="s">
        <v>5630</v>
      </c>
      <c r="C1221" t="s">
        <v>3345</v>
      </c>
    </row>
    <row r="1222" ht="15" spans="1:3">
      <c r="A1222" s="355" t="s">
        <v>5631</v>
      </c>
      <c r="B1222" s="133" t="s">
        <v>5632</v>
      </c>
      <c r="C1222" t="s">
        <v>3345</v>
      </c>
    </row>
    <row r="1223" ht="15" spans="1:3">
      <c r="A1223" s="355" t="s">
        <v>5633</v>
      </c>
      <c r="B1223" s="133" t="s">
        <v>5634</v>
      </c>
      <c r="C1223" t="s">
        <v>3345</v>
      </c>
    </row>
    <row r="1224" ht="15" spans="1:3">
      <c r="A1224" s="355" t="s">
        <v>5635</v>
      </c>
      <c r="B1224" s="133" t="s">
        <v>5636</v>
      </c>
      <c r="C1224" t="s">
        <v>3345</v>
      </c>
    </row>
    <row r="1225" ht="15" spans="1:3">
      <c r="A1225" s="355" t="s">
        <v>5637</v>
      </c>
      <c r="B1225" s="133" t="s">
        <v>5638</v>
      </c>
      <c r="C1225" t="s">
        <v>3345</v>
      </c>
    </row>
    <row r="1226" ht="15" spans="1:3">
      <c r="A1226" s="355" t="s">
        <v>5639</v>
      </c>
      <c r="B1226" s="133" t="s">
        <v>5640</v>
      </c>
      <c r="C1226" t="s">
        <v>3414</v>
      </c>
    </row>
    <row r="1227" ht="15" spans="1:3">
      <c r="A1227" s="355" t="s">
        <v>5641</v>
      </c>
      <c r="B1227" s="133" t="s">
        <v>5642</v>
      </c>
      <c r="C1227" t="s">
        <v>3345</v>
      </c>
    </row>
    <row r="1228" ht="15" spans="1:3">
      <c r="A1228" s="355" t="s">
        <v>5643</v>
      </c>
      <c r="B1228" s="133" t="s">
        <v>5644</v>
      </c>
      <c r="C1228" t="s">
        <v>3345</v>
      </c>
    </row>
    <row r="1229" ht="15" spans="1:3">
      <c r="A1229" s="355" t="s">
        <v>5645</v>
      </c>
      <c r="B1229" s="133" t="s">
        <v>5646</v>
      </c>
      <c r="C1229" t="s">
        <v>3345</v>
      </c>
    </row>
    <row r="1230" ht="15" spans="1:3">
      <c r="A1230" s="355" t="s">
        <v>5647</v>
      </c>
      <c r="B1230" s="133" t="s">
        <v>5648</v>
      </c>
      <c r="C1230" t="s">
        <v>3345</v>
      </c>
    </row>
    <row r="1231" ht="15" spans="1:3">
      <c r="A1231" s="355" t="s">
        <v>5649</v>
      </c>
      <c r="B1231" s="133" t="s">
        <v>5650</v>
      </c>
      <c r="C1231" t="s">
        <v>3345</v>
      </c>
    </row>
    <row r="1232" ht="15" spans="1:3">
      <c r="A1232" s="355" t="s">
        <v>5651</v>
      </c>
      <c r="B1232" s="133" t="s">
        <v>5652</v>
      </c>
      <c r="C1232" t="s">
        <v>3345</v>
      </c>
    </row>
    <row r="1233" ht="15" spans="1:3">
      <c r="A1233" s="355" t="s">
        <v>5653</v>
      </c>
      <c r="B1233" s="133" t="s">
        <v>5654</v>
      </c>
      <c r="C1233" t="s">
        <v>3345</v>
      </c>
    </row>
    <row r="1234" ht="15" spans="1:3">
      <c r="A1234" s="355" t="s">
        <v>5655</v>
      </c>
      <c r="B1234" s="133" t="s">
        <v>5656</v>
      </c>
      <c r="C1234" t="s">
        <v>3345</v>
      </c>
    </row>
    <row r="1235" ht="15" spans="1:3">
      <c r="A1235" s="355" t="s">
        <v>5657</v>
      </c>
      <c r="B1235" s="133" t="s">
        <v>5658</v>
      </c>
      <c r="C1235" t="s">
        <v>3345</v>
      </c>
    </row>
    <row r="1236" ht="15" spans="1:3">
      <c r="A1236" s="355" t="s">
        <v>5659</v>
      </c>
      <c r="B1236" s="133" t="s">
        <v>5660</v>
      </c>
      <c r="C1236" t="s">
        <v>3345</v>
      </c>
    </row>
    <row r="1237" ht="15" spans="1:3">
      <c r="A1237" s="355" t="s">
        <v>5661</v>
      </c>
      <c r="B1237" s="133" t="s">
        <v>5662</v>
      </c>
      <c r="C1237" t="s">
        <v>3345</v>
      </c>
    </row>
    <row r="1238" ht="15" spans="1:3">
      <c r="A1238" s="355" t="s">
        <v>5663</v>
      </c>
      <c r="B1238" s="133" t="s">
        <v>5664</v>
      </c>
      <c r="C1238" t="s">
        <v>3414</v>
      </c>
    </row>
    <row r="1239" ht="15" spans="1:3">
      <c r="A1239" s="355" t="s">
        <v>5665</v>
      </c>
      <c r="B1239" s="133" t="s">
        <v>5666</v>
      </c>
      <c r="C1239" t="s">
        <v>3345</v>
      </c>
    </row>
    <row r="1240" ht="15" spans="1:3">
      <c r="A1240" s="355" t="s">
        <v>5667</v>
      </c>
      <c r="B1240" s="133" t="s">
        <v>5668</v>
      </c>
      <c r="C1240" t="s">
        <v>3345</v>
      </c>
    </row>
    <row r="1241" ht="15" spans="1:3">
      <c r="A1241" s="355" t="s">
        <v>5669</v>
      </c>
      <c r="B1241" s="133" t="s">
        <v>5670</v>
      </c>
      <c r="C1241" t="s">
        <v>3345</v>
      </c>
    </row>
    <row r="1242" ht="15" spans="1:3">
      <c r="A1242" s="355" t="s">
        <v>5671</v>
      </c>
      <c r="B1242" s="133" t="s">
        <v>5672</v>
      </c>
      <c r="C1242" t="s">
        <v>3345</v>
      </c>
    </row>
    <row r="1243" ht="15" spans="1:3">
      <c r="A1243" s="355" t="s">
        <v>5673</v>
      </c>
      <c r="B1243" s="133" t="s">
        <v>5674</v>
      </c>
      <c r="C1243" t="s">
        <v>3345</v>
      </c>
    </row>
    <row r="1244" ht="15" spans="1:3">
      <c r="A1244" s="355" t="s">
        <v>5675</v>
      </c>
      <c r="B1244" s="133" t="s">
        <v>5676</v>
      </c>
      <c r="C1244" t="s">
        <v>3345</v>
      </c>
    </row>
    <row r="1245" ht="15" spans="1:3">
      <c r="A1245" s="355" t="s">
        <v>5677</v>
      </c>
      <c r="B1245" s="133" t="s">
        <v>5678</v>
      </c>
      <c r="C1245" t="s">
        <v>3345</v>
      </c>
    </row>
    <row r="1246" ht="15" spans="1:3">
      <c r="A1246" s="355" t="s">
        <v>5679</v>
      </c>
      <c r="B1246" s="133" t="s">
        <v>5680</v>
      </c>
      <c r="C1246" t="s">
        <v>3345</v>
      </c>
    </row>
    <row r="1247" ht="15" spans="1:3">
      <c r="A1247" s="355" t="s">
        <v>5681</v>
      </c>
      <c r="B1247" s="133" t="s">
        <v>5682</v>
      </c>
      <c r="C1247" t="s">
        <v>3345</v>
      </c>
    </row>
    <row r="1248" ht="15" spans="1:3">
      <c r="A1248" s="355" t="s">
        <v>5683</v>
      </c>
      <c r="B1248" s="133" t="s">
        <v>5684</v>
      </c>
      <c r="C1248" t="s">
        <v>3345</v>
      </c>
    </row>
    <row r="1249" ht="15" spans="1:3">
      <c r="A1249" s="355" t="s">
        <v>5685</v>
      </c>
      <c r="B1249" s="133" t="s">
        <v>5686</v>
      </c>
      <c r="C1249" t="s">
        <v>3345</v>
      </c>
    </row>
    <row r="1250" ht="15" spans="1:3">
      <c r="A1250" s="355" t="s">
        <v>5687</v>
      </c>
      <c r="B1250" s="133" t="s">
        <v>5688</v>
      </c>
      <c r="C1250" t="s">
        <v>3345</v>
      </c>
    </row>
    <row r="1251" ht="15" spans="1:3">
      <c r="A1251" s="355" t="s">
        <v>5689</v>
      </c>
      <c r="B1251" s="133" t="s">
        <v>5690</v>
      </c>
      <c r="C1251" t="s">
        <v>3414</v>
      </c>
    </row>
    <row r="1252" ht="15" spans="1:3">
      <c r="A1252" s="355" t="s">
        <v>5691</v>
      </c>
      <c r="B1252" s="133" t="s">
        <v>5692</v>
      </c>
      <c r="C1252" t="s">
        <v>3345</v>
      </c>
    </row>
    <row r="1253" ht="15" spans="1:3">
      <c r="A1253" s="355" t="s">
        <v>5693</v>
      </c>
      <c r="B1253" s="133" t="s">
        <v>5694</v>
      </c>
      <c r="C1253" t="s">
        <v>3345</v>
      </c>
    </row>
    <row r="1254" ht="15" spans="1:3">
      <c r="A1254" s="355" t="s">
        <v>5695</v>
      </c>
      <c r="B1254" s="133" t="s">
        <v>5696</v>
      </c>
      <c r="C1254" t="s">
        <v>3345</v>
      </c>
    </row>
    <row r="1255" ht="15" spans="1:3">
      <c r="A1255" s="355" t="s">
        <v>5697</v>
      </c>
      <c r="B1255" s="133" t="s">
        <v>5698</v>
      </c>
      <c r="C1255" t="s">
        <v>3345</v>
      </c>
    </row>
    <row r="1256" ht="15" spans="1:3">
      <c r="A1256" s="355" t="s">
        <v>5699</v>
      </c>
      <c r="B1256" s="133" t="s">
        <v>5700</v>
      </c>
      <c r="C1256" t="s">
        <v>3345</v>
      </c>
    </row>
    <row r="1257" ht="15" spans="1:3">
      <c r="A1257" s="355" t="s">
        <v>5701</v>
      </c>
      <c r="B1257" s="133" t="s">
        <v>5702</v>
      </c>
      <c r="C1257" t="s">
        <v>3345</v>
      </c>
    </row>
    <row r="1258" ht="15" spans="1:3">
      <c r="A1258" s="355" t="s">
        <v>5703</v>
      </c>
      <c r="B1258" s="133" t="s">
        <v>5704</v>
      </c>
      <c r="C1258" t="s">
        <v>3345</v>
      </c>
    </row>
    <row r="1259" ht="15" spans="1:3">
      <c r="A1259" s="355" t="s">
        <v>5705</v>
      </c>
      <c r="B1259" s="133" t="s">
        <v>5706</v>
      </c>
      <c r="C1259" t="s">
        <v>3345</v>
      </c>
    </row>
    <row r="1260" ht="15" spans="1:3">
      <c r="A1260" s="355" t="s">
        <v>5707</v>
      </c>
      <c r="B1260" s="133" t="s">
        <v>5708</v>
      </c>
      <c r="C1260" t="s">
        <v>3345</v>
      </c>
    </row>
    <row r="1261" ht="15" spans="1:3">
      <c r="A1261" s="355" t="s">
        <v>5709</v>
      </c>
      <c r="B1261" s="133" t="s">
        <v>5710</v>
      </c>
      <c r="C1261" t="s">
        <v>3345</v>
      </c>
    </row>
    <row r="1262" ht="15" spans="1:3">
      <c r="A1262" s="355" t="s">
        <v>5711</v>
      </c>
      <c r="B1262" s="133" t="s">
        <v>5712</v>
      </c>
      <c r="C1262" t="s">
        <v>3345</v>
      </c>
    </row>
    <row r="1263" ht="15" spans="1:3">
      <c r="A1263" s="355" t="s">
        <v>5713</v>
      </c>
      <c r="B1263" s="133" t="s">
        <v>5714</v>
      </c>
      <c r="C1263" t="s">
        <v>3414</v>
      </c>
    </row>
    <row r="1264" ht="15" spans="1:3">
      <c r="A1264" s="355" t="s">
        <v>5715</v>
      </c>
      <c r="B1264" s="133" t="s">
        <v>5716</v>
      </c>
      <c r="C1264" t="s">
        <v>3345</v>
      </c>
    </row>
    <row r="1265" ht="15" spans="1:3">
      <c r="A1265" s="355" t="s">
        <v>5717</v>
      </c>
      <c r="B1265" s="133" t="s">
        <v>5718</v>
      </c>
      <c r="C1265" t="s">
        <v>3345</v>
      </c>
    </row>
    <row r="1266" ht="15" spans="1:3">
      <c r="A1266" s="355" t="s">
        <v>5719</v>
      </c>
      <c r="B1266" s="133" t="s">
        <v>5720</v>
      </c>
      <c r="C1266" t="s">
        <v>3345</v>
      </c>
    </row>
    <row r="1267" ht="15" spans="1:3">
      <c r="A1267" s="355" t="s">
        <v>5721</v>
      </c>
      <c r="B1267" s="133" t="s">
        <v>5722</v>
      </c>
      <c r="C1267" t="s">
        <v>3345</v>
      </c>
    </row>
    <row r="1268" ht="15" spans="1:3">
      <c r="A1268" s="355" t="s">
        <v>5723</v>
      </c>
      <c r="B1268" s="133" t="s">
        <v>5724</v>
      </c>
      <c r="C1268" t="s">
        <v>3345</v>
      </c>
    </row>
    <row r="1269" ht="15" spans="1:3">
      <c r="A1269" s="355" t="s">
        <v>5725</v>
      </c>
      <c r="B1269" s="133" t="s">
        <v>5726</v>
      </c>
      <c r="C1269" t="s">
        <v>3345</v>
      </c>
    </row>
    <row r="1270" ht="15" spans="1:3">
      <c r="A1270" s="355" t="s">
        <v>5727</v>
      </c>
      <c r="B1270" s="133" t="s">
        <v>5728</v>
      </c>
      <c r="C1270" t="s">
        <v>3345</v>
      </c>
    </row>
    <row r="1271" ht="15" spans="1:3">
      <c r="A1271" s="355" t="s">
        <v>5729</v>
      </c>
      <c r="B1271" s="133" t="s">
        <v>5730</v>
      </c>
      <c r="C1271" t="s">
        <v>3345</v>
      </c>
    </row>
    <row r="1272" ht="15" spans="1:3">
      <c r="A1272" s="355" t="s">
        <v>5731</v>
      </c>
      <c r="B1272" s="133" t="s">
        <v>5732</v>
      </c>
      <c r="C1272" t="s">
        <v>3345</v>
      </c>
    </row>
    <row r="1273" ht="15" spans="1:3">
      <c r="A1273" s="355" t="s">
        <v>5733</v>
      </c>
      <c r="B1273" s="133" t="s">
        <v>5734</v>
      </c>
      <c r="C1273" t="s">
        <v>3345</v>
      </c>
    </row>
    <row r="1274" ht="15" spans="1:3">
      <c r="A1274" s="355" t="s">
        <v>5735</v>
      </c>
      <c r="B1274" s="133" t="s">
        <v>5736</v>
      </c>
      <c r="C1274" t="s">
        <v>3414</v>
      </c>
    </row>
    <row r="1275" ht="15" spans="1:3">
      <c r="A1275" s="355" t="s">
        <v>5737</v>
      </c>
      <c r="B1275" s="133" t="s">
        <v>5738</v>
      </c>
      <c r="C1275" t="s">
        <v>3345</v>
      </c>
    </row>
    <row r="1276" ht="15" spans="1:3">
      <c r="A1276" s="355" t="s">
        <v>5739</v>
      </c>
      <c r="B1276" s="133" t="s">
        <v>5740</v>
      </c>
      <c r="C1276" t="s">
        <v>3345</v>
      </c>
    </row>
    <row r="1277" ht="15" spans="1:3">
      <c r="A1277" s="355" t="s">
        <v>5741</v>
      </c>
      <c r="B1277" s="133" t="s">
        <v>5742</v>
      </c>
      <c r="C1277" t="s">
        <v>3345</v>
      </c>
    </row>
    <row r="1278" ht="15" spans="1:3">
      <c r="A1278" s="355" t="s">
        <v>5743</v>
      </c>
      <c r="B1278" s="133" t="s">
        <v>5744</v>
      </c>
      <c r="C1278" t="s">
        <v>3345</v>
      </c>
    </row>
    <row r="1279" ht="15" spans="1:3">
      <c r="A1279" s="355" t="s">
        <v>5745</v>
      </c>
      <c r="B1279" s="133" t="s">
        <v>5746</v>
      </c>
      <c r="C1279" t="s">
        <v>3345</v>
      </c>
    </row>
    <row r="1280" ht="15" spans="1:3">
      <c r="A1280" s="355" t="s">
        <v>5747</v>
      </c>
      <c r="B1280" s="133" t="s">
        <v>5748</v>
      </c>
      <c r="C1280" t="s">
        <v>3345</v>
      </c>
    </row>
    <row r="1281" ht="15" spans="1:3">
      <c r="A1281" s="355" t="s">
        <v>5749</v>
      </c>
      <c r="B1281" s="133" t="s">
        <v>5750</v>
      </c>
      <c r="C1281" t="s">
        <v>3345</v>
      </c>
    </row>
    <row r="1282" ht="15" spans="1:3">
      <c r="A1282" s="355" t="s">
        <v>5751</v>
      </c>
      <c r="B1282" s="133" t="s">
        <v>5752</v>
      </c>
      <c r="C1282" t="s">
        <v>3414</v>
      </c>
    </row>
    <row r="1283" ht="15" spans="1:3">
      <c r="A1283" s="355" t="s">
        <v>5753</v>
      </c>
      <c r="B1283" s="133" t="s">
        <v>5754</v>
      </c>
      <c r="C1283" t="s">
        <v>3345</v>
      </c>
    </row>
    <row r="1284" ht="15" spans="1:3">
      <c r="A1284" s="355" t="s">
        <v>5755</v>
      </c>
      <c r="B1284" s="133" t="s">
        <v>5756</v>
      </c>
      <c r="C1284" t="s">
        <v>3345</v>
      </c>
    </row>
    <row r="1285" ht="15" spans="1:3">
      <c r="A1285" s="355" t="s">
        <v>5757</v>
      </c>
      <c r="B1285" s="133" t="s">
        <v>5758</v>
      </c>
      <c r="C1285" t="s">
        <v>3345</v>
      </c>
    </row>
    <row r="1286" ht="15" spans="1:3">
      <c r="A1286" s="355" t="s">
        <v>5759</v>
      </c>
      <c r="B1286" s="133" t="s">
        <v>5760</v>
      </c>
      <c r="C1286" t="s">
        <v>3345</v>
      </c>
    </row>
    <row r="1287" ht="15" spans="1:3">
      <c r="A1287" s="355" t="s">
        <v>5761</v>
      </c>
      <c r="B1287" s="133" t="s">
        <v>5762</v>
      </c>
      <c r="C1287" t="s">
        <v>3345</v>
      </c>
    </row>
    <row r="1288" ht="15" spans="1:3">
      <c r="A1288" s="355" t="s">
        <v>5763</v>
      </c>
      <c r="B1288" s="133" t="s">
        <v>5764</v>
      </c>
      <c r="C1288" t="s">
        <v>3345</v>
      </c>
    </row>
    <row r="1289" ht="15" spans="1:3">
      <c r="A1289" s="355" t="s">
        <v>5765</v>
      </c>
      <c r="B1289" s="133" t="s">
        <v>5766</v>
      </c>
      <c r="C1289" t="s">
        <v>3345</v>
      </c>
    </row>
    <row r="1290" ht="15" spans="1:3">
      <c r="A1290" s="355" t="s">
        <v>5767</v>
      </c>
      <c r="B1290" s="133" t="s">
        <v>5768</v>
      </c>
      <c r="C1290" t="s">
        <v>3345</v>
      </c>
    </row>
    <row r="1291" ht="15" spans="1:3">
      <c r="A1291" s="355" t="s">
        <v>5769</v>
      </c>
      <c r="B1291" s="133" t="s">
        <v>5770</v>
      </c>
      <c r="C1291" t="s">
        <v>3345</v>
      </c>
    </row>
    <row r="1292" ht="15" spans="1:3">
      <c r="A1292" s="355" t="s">
        <v>5771</v>
      </c>
      <c r="B1292" s="133" t="s">
        <v>5772</v>
      </c>
      <c r="C1292" t="s">
        <v>95</v>
      </c>
    </row>
    <row r="1293" ht="15" spans="1:3">
      <c r="A1293" s="355" t="s">
        <v>5773</v>
      </c>
      <c r="B1293" s="133" t="s">
        <v>5774</v>
      </c>
      <c r="C1293" t="s">
        <v>3414</v>
      </c>
    </row>
    <row r="1294" ht="15" spans="1:3">
      <c r="A1294" s="355" t="s">
        <v>5775</v>
      </c>
      <c r="B1294" s="133" t="s">
        <v>5776</v>
      </c>
      <c r="C1294" t="s">
        <v>3345</v>
      </c>
    </row>
    <row r="1295" ht="15" spans="1:3">
      <c r="A1295" s="355" t="s">
        <v>5777</v>
      </c>
      <c r="B1295" s="133" t="s">
        <v>5149</v>
      </c>
      <c r="C1295" t="s">
        <v>3345</v>
      </c>
    </row>
    <row r="1296" ht="15" spans="1:3">
      <c r="A1296" s="355" t="s">
        <v>5778</v>
      </c>
      <c r="B1296" s="133" t="s">
        <v>5779</v>
      </c>
      <c r="C1296" t="s">
        <v>3345</v>
      </c>
    </row>
    <row r="1297" ht="15" spans="1:3">
      <c r="A1297" s="355" t="s">
        <v>5780</v>
      </c>
      <c r="B1297" s="133" t="s">
        <v>5781</v>
      </c>
      <c r="C1297" t="s">
        <v>3345</v>
      </c>
    </row>
    <row r="1298" ht="15" spans="1:3">
      <c r="A1298" s="355" t="s">
        <v>5782</v>
      </c>
      <c r="B1298" s="133" t="s">
        <v>5783</v>
      </c>
      <c r="C1298" t="s">
        <v>3345</v>
      </c>
    </row>
    <row r="1299" ht="15" spans="1:3">
      <c r="A1299" s="355" t="s">
        <v>5784</v>
      </c>
      <c r="B1299" s="133" t="s">
        <v>5785</v>
      </c>
      <c r="C1299" t="s">
        <v>3345</v>
      </c>
    </row>
    <row r="1300" ht="15" spans="1:3">
      <c r="A1300" s="355" t="s">
        <v>5786</v>
      </c>
      <c r="B1300" s="133" t="s">
        <v>5787</v>
      </c>
      <c r="C1300" t="s">
        <v>3345</v>
      </c>
    </row>
    <row r="1301" ht="15" spans="1:3">
      <c r="A1301" s="355" t="s">
        <v>5788</v>
      </c>
      <c r="B1301" s="133" t="s">
        <v>5789</v>
      </c>
      <c r="C1301" t="s">
        <v>3345</v>
      </c>
    </row>
    <row r="1302" ht="15" spans="1:3">
      <c r="A1302" s="355" t="s">
        <v>5790</v>
      </c>
      <c r="B1302" s="133" t="s">
        <v>5791</v>
      </c>
      <c r="C1302" t="s">
        <v>3345</v>
      </c>
    </row>
    <row r="1303" ht="15" spans="1:3">
      <c r="A1303" s="355" t="s">
        <v>5792</v>
      </c>
      <c r="B1303" s="133" t="s">
        <v>5793</v>
      </c>
      <c r="C1303" t="s">
        <v>3414</v>
      </c>
    </row>
    <row r="1304" ht="15" spans="1:3">
      <c r="A1304" s="355" t="s">
        <v>5794</v>
      </c>
      <c r="B1304" s="133" t="s">
        <v>5795</v>
      </c>
      <c r="C1304" t="s">
        <v>3345</v>
      </c>
    </row>
    <row r="1305" ht="15" spans="1:3">
      <c r="A1305" s="355" t="s">
        <v>5796</v>
      </c>
      <c r="B1305" s="133" t="s">
        <v>5797</v>
      </c>
      <c r="C1305" t="s">
        <v>3345</v>
      </c>
    </row>
    <row r="1306" ht="15" spans="1:3">
      <c r="A1306" s="355" t="s">
        <v>5798</v>
      </c>
      <c r="B1306" s="133" t="s">
        <v>5799</v>
      </c>
      <c r="C1306" t="s">
        <v>3345</v>
      </c>
    </row>
    <row r="1307" ht="15" spans="1:3">
      <c r="A1307" s="355" t="s">
        <v>5800</v>
      </c>
      <c r="B1307" s="133" t="s">
        <v>5801</v>
      </c>
      <c r="C1307" t="s">
        <v>3345</v>
      </c>
    </row>
    <row r="1308" ht="15" spans="1:3">
      <c r="A1308" s="355" t="s">
        <v>5802</v>
      </c>
      <c r="B1308" s="133" t="s">
        <v>5803</v>
      </c>
      <c r="C1308" t="s">
        <v>3414</v>
      </c>
    </row>
    <row r="1309" ht="15" spans="1:3">
      <c r="A1309" s="355" t="s">
        <v>5804</v>
      </c>
      <c r="B1309" s="133" t="s">
        <v>5805</v>
      </c>
      <c r="C1309" t="s">
        <v>3345</v>
      </c>
    </row>
    <row r="1310" ht="15" spans="1:3">
      <c r="A1310" s="355" t="s">
        <v>5806</v>
      </c>
      <c r="B1310" s="133" t="s">
        <v>5807</v>
      </c>
      <c r="C1310" t="s">
        <v>3345</v>
      </c>
    </row>
    <row r="1311" ht="15" spans="1:3">
      <c r="A1311" s="355" t="s">
        <v>5808</v>
      </c>
      <c r="B1311" s="133" t="s">
        <v>5809</v>
      </c>
      <c r="C1311" t="s">
        <v>3345</v>
      </c>
    </row>
    <row r="1312" ht="15" spans="1:3">
      <c r="A1312" s="355" t="s">
        <v>5810</v>
      </c>
      <c r="B1312" s="133" t="s">
        <v>5811</v>
      </c>
      <c r="C1312" t="s">
        <v>3345</v>
      </c>
    </row>
    <row r="1313" ht="15" spans="1:3">
      <c r="A1313" s="355" t="s">
        <v>5812</v>
      </c>
      <c r="B1313" s="133" t="s">
        <v>5813</v>
      </c>
      <c r="C1313" t="s">
        <v>3345</v>
      </c>
    </row>
    <row r="1314" ht="15" spans="1:3">
      <c r="A1314" s="355" t="s">
        <v>5814</v>
      </c>
      <c r="B1314" s="133" t="s">
        <v>5815</v>
      </c>
      <c r="C1314" t="s">
        <v>3414</v>
      </c>
    </row>
    <row r="1315" ht="15" spans="1:3">
      <c r="A1315" s="355" t="s">
        <v>5816</v>
      </c>
      <c r="B1315" s="133" t="s">
        <v>5817</v>
      </c>
      <c r="C1315" t="s">
        <v>3345</v>
      </c>
    </row>
    <row r="1316" ht="15" spans="1:3">
      <c r="A1316" s="355" t="s">
        <v>5818</v>
      </c>
      <c r="B1316" s="133" t="s">
        <v>5819</v>
      </c>
      <c r="C1316" t="s">
        <v>3345</v>
      </c>
    </row>
    <row r="1317" ht="15" spans="1:3">
      <c r="A1317" s="355" t="s">
        <v>5820</v>
      </c>
      <c r="B1317" s="133" t="s">
        <v>5821</v>
      </c>
      <c r="C1317" t="s">
        <v>3345</v>
      </c>
    </row>
    <row r="1318" ht="15" spans="1:3">
      <c r="A1318" s="355" t="s">
        <v>5822</v>
      </c>
      <c r="B1318" s="133" t="s">
        <v>5823</v>
      </c>
      <c r="C1318" t="s">
        <v>3345</v>
      </c>
    </row>
    <row r="1319" ht="15" spans="1:3">
      <c r="A1319" s="355" t="s">
        <v>5824</v>
      </c>
      <c r="B1319" s="133" t="s">
        <v>5825</v>
      </c>
      <c r="C1319" t="s">
        <v>3345</v>
      </c>
    </row>
    <row r="1320" ht="15" spans="1:3">
      <c r="A1320" s="355" t="s">
        <v>5826</v>
      </c>
      <c r="B1320" s="133" t="s">
        <v>5827</v>
      </c>
      <c r="C1320" t="s">
        <v>3345</v>
      </c>
    </row>
    <row r="1321" ht="15" spans="1:3">
      <c r="A1321" s="355" t="s">
        <v>5828</v>
      </c>
      <c r="B1321" s="133" t="s">
        <v>5829</v>
      </c>
      <c r="C1321" t="s">
        <v>3345</v>
      </c>
    </row>
    <row r="1322" ht="15" spans="1:3">
      <c r="A1322" s="355" t="s">
        <v>5830</v>
      </c>
      <c r="B1322" s="133" t="s">
        <v>5831</v>
      </c>
      <c r="C1322" t="s">
        <v>3345</v>
      </c>
    </row>
    <row r="1323" ht="15" spans="1:3">
      <c r="A1323" s="355" t="s">
        <v>5832</v>
      </c>
      <c r="B1323" s="133" t="s">
        <v>5833</v>
      </c>
      <c r="C1323" t="s">
        <v>3345</v>
      </c>
    </row>
    <row r="1324" ht="15" spans="1:3">
      <c r="A1324" s="355" t="s">
        <v>5834</v>
      </c>
      <c r="B1324" s="133" t="s">
        <v>5835</v>
      </c>
      <c r="C1324" t="s">
        <v>3345</v>
      </c>
    </row>
    <row r="1325" ht="15" spans="1:3">
      <c r="A1325" s="355" t="s">
        <v>5836</v>
      </c>
      <c r="B1325" s="133" t="s">
        <v>5837</v>
      </c>
      <c r="C1325" t="s">
        <v>3345</v>
      </c>
    </row>
    <row r="1326" ht="15" spans="1:3">
      <c r="A1326" s="355" t="s">
        <v>5838</v>
      </c>
      <c r="B1326" s="133" t="s">
        <v>5839</v>
      </c>
      <c r="C1326" t="s">
        <v>3345</v>
      </c>
    </row>
    <row r="1327" ht="15" spans="1:3">
      <c r="A1327" s="355" t="s">
        <v>5840</v>
      </c>
      <c r="B1327" s="133" t="s">
        <v>5841</v>
      </c>
      <c r="C1327" t="s">
        <v>3345</v>
      </c>
    </row>
    <row r="1328" ht="15" spans="1:3">
      <c r="A1328" s="355" t="s">
        <v>5842</v>
      </c>
      <c r="B1328" s="133" t="s">
        <v>5843</v>
      </c>
      <c r="C1328" t="s">
        <v>3414</v>
      </c>
    </row>
    <row r="1329" ht="15" spans="1:3">
      <c r="A1329" s="355" t="s">
        <v>5844</v>
      </c>
      <c r="B1329" s="133" t="s">
        <v>5845</v>
      </c>
      <c r="C1329" t="s">
        <v>3345</v>
      </c>
    </row>
    <row r="1330" ht="15" spans="1:3">
      <c r="A1330" s="355" t="s">
        <v>5846</v>
      </c>
      <c r="B1330" s="133" t="s">
        <v>5847</v>
      </c>
      <c r="C1330" t="s">
        <v>3345</v>
      </c>
    </row>
    <row r="1331" ht="15" spans="1:3">
      <c r="A1331" s="355" t="s">
        <v>5848</v>
      </c>
      <c r="B1331" s="133" t="s">
        <v>5849</v>
      </c>
      <c r="C1331" t="s">
        <v>3414</v>
      </c>
    </row>
    <row r="1332" ht="15" spans="1:3">
      <c r="A1332" s="355" t="s">
        <v>5850</v>
      </c>
      <c r="B1332" s="133" t="s">
        <v>5851</v>
      </c>
      <c r="C1332" t="s">
        <v>3345</v>
      </c>
    </row>
    <row r="1333" ht="15" spans="1:3">
      <c r="A1333" s="355" t="s">
        <v>5852</v>
      </c>
      <c r="B1333" s="133" t="s">
        <v>5853</v>
      </c>
      <c r="C1333" t="s">
        <v>3345</v>
      </c>
    </row>
    <row r="1334" ht="15" spans="1:3">
      <c r="A1334" s="355" t="s">
        <v>5854</v>
      </c>
      <c r="B1334" s="133" t="s">
        <v>5855</v>
      </c>
      <c r="C1334" t="s">
        <v>3345</v>
      </c>
    </row>
    <row r="1335" ht="15" spans="1:3">
      <c r="A1335" s="355" t="s">
        <v>5856</v>
      </c>
      <c r="B1335" s="133" t="s">
        <v>5857</v>
      </c>
      <c r="C1335" t="s">
        <v>3414</v>
      </c>
    </row>
    <row r="1336" ht="15" spans="1:3">
      <c r="A1336" s="355" t="s">
        <v>5858</v>
      </c>
      <c r="B1336" s="133" t="s">
        <v>5859</v>
      </c>
      <c r="C1336" t="s">
        <v>3345</v>
      </c>
    </row>
    <row r="1337" ht="15" spans="1:3">
      <c r="A1337" s="355" t="s">
        <v>5860</v>
      </c>
      <c r="B1337" s="133" t="s">
        <v>5861</v>
      </c>
      <c r="C1337" t="s">
        <v>3345</v>
      </c>
    </row>
    <row r="1338" ht="15" spans="1:3">
      <c r="A1338" s="355" t="s">
        <v>5862</v>
      </c>
      <c r="B1338" s="133" t="s">
        <v>5863</v>
      </c>
      <c r="C1338" t="s">
        <v>3345</v>
      </c>
    </row>
    <row r="1339" ht="15" spans="1:3">
      <c r="A1339" s="355" t="s">
        <v>5864</v>
      </c>
      <c r="B1339" s="133" t="s">
        <v>5865</v>
      </c>
      <c r="C1339" t="s">
        <v>3345</v>
      </c>
    </row>
    <row r="1340" ht="15" spans="1:3">
      <c r="A1340" s="355" t="s">
        <v>5866</v>
      </c>
      <c r="B1340" s="133" t="s">
        <v>5867</v>
      </c>
      <c r="C1340" t="s">
        <v>3345</v>
      </c>
    </row>
    <row r="1341" ht="15" spans="1:3">
      <c r="A1341" s="355" t="s">
        <v>5868</v>
      </c>
      <c r="B1341" s="133" t="s">
        <v>5869</v>
      </c>
      <c r="C1341" t="s">
        <v>3345</v>
      </c>
    </row>
    <row r="1342" ht="15" spans="1:3">
      <c r="A1342" s="355" t="s">
        <v>5870</v>
      </c>
      <c r="B1342" s="133" t="s">
        <v>5871</v>
      </c>
      <c r="C1342" t="s">
        <v>3345</v>
      </c>
    </row>
    <row r="1343" ht="15" spans="1:3">
      <c r="A1343" s="355" t="s">
        <v>5872</v>
      </c>
      <c r="B1343" s="133" t="s">
        <v>5873</v>
      </c>
      <c r="C1343" t="s">
        <v>3345</v>
      </c>
    </row>
    <row r="1344" ht="15" spans="1:3">
      <c r="A1344" s="355" t="s">
        <v>5874</v>
      </c>
      <c r="B1344" s="133" t="s">
        <v>5875</v>
      </c>
      <c r="C1344" t="s">
        <v>3345</v>
      </c>
    </row>
    <row r="1345" ht="15" spans="1:3">
      <c r="A1345" s="355" t="s">
        <v>5876</v>
      </c>
      <c r="B1345" s="133" t="s">
        <v>5877</v>
      </c>
      <c r="C1345" t="s">
        <v>3345</v>
      </c>
    </row>
    <row r="1346" ht="15" spans="1:3">
      <c r="A1346" s="355" t="s">
        <v>5878</v>
      </c>
      <c r="B1346" s="133" t="s">
        <v>5879</v>
      </c>
      <c r="C1346" t="s">
        <v>3345</v>
      </c>
    </row>
    <row r="1347" ht="15" spans="1:3">
      <c r="A1347" s="355" t="s">
        <v>5880</v>
      </c>
      <c r="B1347" s="133" t="s">
        <v>5881</v>
      </c>
      <c r="C1347" t="s">
        <v>3345</v>
      </c>
    </row>
    <row r="1348" ht="15" spans="1:3">
      <c r="A1348" s="355" t="s">
        <v>5882</v>
      </c>
      <c r="B1348" s="133" t="s">
        <v>5883</v>
      </c>
      <c r="C1348" t="s">
        <v>3345</v>
      </c>
    </row>
    <row r="1349" ht="15" spans="1:3">
      <c r="A1349" s="355" t="s">
        <v>5884</v>
      </c>
      <c r="B1349" s="133" t="s">
        <v>5885</v>
      </c>
      <c r="C1349" t="s">
        <v>3345</v>
      </c>
    </row>
    <row r="1350" ht="15" spans="1:3">
      <c r="A1350" s="355" t="s">
        <v>5886</v>
      </c>
      <c r="B1350" s="133" t="s">
        <v>5887</v>
      </c>
      <c r="C1350" t="s">
        <v>3345</v>
      </c>
    </row>
    <row r="1351" ht="15" spans="1:3">
      <c r="A1351" s="355" t="s">
        <v>5888</v>
      </c>
      <c r="B1351" s="133" t="s">
        <v>5889</v>
      </c>
      <c r="C1351" t="s">
        <v>3345</v>
      </c>
    </row>
    <row r="1352" ht="15" spans="1:3">
      <c r="A1352" s="355" t="s">
        <v>5890</v>
      </c>
      <c r="B1352" s="133" t="s">
        <v>5891</v>
      </c>
      <c r="C1352" t="s">
        <v>3345</v>
      </c>
    </row>
    <row r="1353" ht="15" spans="1:3">
      <c r="A1353" s="355" t="s">
        <v>5892</v>
      </c>
      <c r="B1353" s="133" t="s">
        <v>5893</v>
      </c>
      <c r="C1353" t="s">
        <v>3345</v>
      </c>
    </row>
    <row r="1354" ht="15" spans="1:3">
      <c r="A1354" s="355" t="s">
        <v>5894</v>
      </c>
      <c r="B1354" s="133" t="s">
        <v>5895</v>
      </c>
      <c r="C1354" t="s">
        <v>3414</v>
      </c>
    </row>
    <row r="1355" ht="15" spans="1:3">
      <c r="A1355" s="355" t="s">
        <v>5896</v>
      </c>
      <c r="B1355" s="133" t="s">
        <v>5897</v>
      </c>
      <c r="C1355" t="s">
        <v>3345</v>
      </c>
    </row>
    <row r="1356" ht="15" spans="1:3">
      <c r="A1356" s="355" t="s">
        <v>5898</v>
      </c>
      <c r="B1356" s="133" t="s">
        <v>5899</v>
      </c>
      <c r="C1356" t="s">
        <v>3345</v>
      </c>
    </row>
    <row r="1357" ht="15" spans="1:3">
      <c r="A1357" s="355" t="s">
        <v>5900</v>
      </c>
      <c r="B1357" s="133" t="s">
        <v>5901</v>
      </c>
      <c r="C1357" t="s">
        <v>3345</v>
      </c>
    </row>
    <row r="1358" ht="15" spans="1:3">
      <c r="A1358" s="355" t="s">
        <v>5902</v>
      </c>
      <c r="B1358" s="133" t="s">
        <v>5903</v>
      </c>
      <c r="C1358" t="s">
        <v>3345</v>
      </c>
    </row>
    <row r="1359" ht="15" spans="1:3">
      <c r="A1359" s="355" t="s">
        <v>5904</v>
      </c>
      <c r="B1359" s="133" t="s">
        <v>5905</v>
      </c>
      <c r="C1359" t="s">
        <v>3345</v>
      </c>
    </row>
    <row r="1360" ht="15" spans="1:3">
      <c r="A1360" s="355" t="s">
        <v>5906</v>
      </c>
      <c r="B1360" s="133" t="s">
        <v>5907</v>
      </c>
      <c r="C1360" t="s">
        <v>3345</v>
      </c>
    </row>
    <row r="1361" ht="15" spans="1:3">
      <c r="A1361" s="355" t="s">
        <v>5908</v>
      </c>
      <c r="B1361" s="133" t="s">
        <v>5909</v>
      </c>
      <c r="C1361" t="s">
        <v>3345</v>
      </c>
    </row>
    <row r="1362" ht="15" spans="1:3">
      <c r="A1362" s="355" t="s">
        <v>5910</v>
      </c>
      <c r="B1362" s="133" t="s">
        <v>5911</v>
      </c>
      <c r="C1362" t="s">
        <v>3345</v>
      </c>
    </row>
    <row r="1363" ht="15" spans="1:3">
      <c r="A1363" s="355" t="s">
        <v>5912</v>
      </c>
      <c r="B1363" s="133" t="s">
        <v>5913</v>
      </c>
      <c r="C1363" t="s">
        <v>3345</v>
      </c>
    </row>
    <row r="1364" ht="15" spans="1:3">
      <c r="A1364" s="355" t="s">
        <v>5914</v>
      </c>
      <c r="B1364" s="133" t="s">
        <v>5915</v>
      </c>
      <c r="C1364" t="s">
        <v>3345</v>
      </c>
    </row>
    <row r="1365" ht="15" spans="1:3">
      <c r="A1365" s="355" t="s">
        <v>5916</v>
      </c>
      <c r="B1365" s="133" t="s">
        <v>5917</v>
      </c>
      <c r="C1365" t="s">
        <v>3345</v>
      </c>
    </row>
    <row r="1366" ht="15" spans="1:3">
      <c r="A1366" s="355" t="s">
        <v>5918</v>
      </c>
      <c r="B1366" s="133" t="s">
        <v>5919</v>
      </c>
      <c r="C1366" t="s">
        <v>3345</v>
      </c>
    </row>
    <row r="1367" ht="15" spans="1:3">
      <c r="A1367" s="355" t="s">
        <v>5920</v>
      </c>
      <c r="B1367" s="133" t="s">
        <v>5921</v>
      </c>
      <c r="C1367" t="s">
        <v>3345</v>
      </c>
    </row>
    <row r="1368" ht="15" spans="1:3">
      <c r="A1368" s="355" t="s">
        <v>5922</v>
      </c>
      <c r="B1368" s="133" t="s">
        <v>5923</v>
      </c>
      <c r="C1368" t="s">
        <v>3414</v>
      </c>
    </row>
    <row r="1369" ht="15" spans="1:3">
      <c r="A1369" s="355" t="s">
        <v>5924</v>
      </c>
      <c r="B1369" s="133" t="s">
        <v>5925</v>
      </c>
      <c r="C1369" t="s">
        <v>3345</v>
      </c>
    </row>
    <row r="1370" ht="15" spans="1:3">
      <c r="A1370" s="355" t="s">
        <v>5926</v>
      </c>
      <c r="B1370" s="133" t="s">
        <v>5927</v>
      </c>
      <c r="C1370" t="s">
        <v>3345</v>
      </c>
    </row>
    <row r="1371" ht="15" spans="1:3">
      <c r="A1371" s="355" t="s">
        <v>5928</v>
      </c>
      <c r="B1371" s="133" t="s">
        <v>5929</v>
      </c>
      <c r="C1371" t="s">
        <v>3345</v>
      </c>
    </row>
    <row r="1372" ht="15" spans="1:3">
      <c r="A1372" s="355" t="s">
        <v>5930</v>
      </c>
      <c r="B1372" s="133" t="s">
        <v>5931</v>
      </c>
      <c r="C1372" t="s">
        <v>3345</v>
      </c>
    </row>
    <row r="1373" ht="15" spans="1:3">
      <c r="A1373" s="355" t="s">
        <v>5932</v>
      </c>
      <c r="B1373" s="133" t="s">
        <v>5933</v>
      </c>
      <c r="C1373" t="s">
        <v>3345</v>
      </c>
    </row>
    <row r="1374" ht="15" spans="1:3">
      <c r="A1374" s="355" t="s">
        <v>5934</v>
      </c>
      <c r="B1374" s="133" t="s">
        <v>5935</v>
      </c>
      <c r="C1374" t="s">
        <v>3345</v>
      </c>
    </row>
    <row r="1375" ht="15" spans="1:3">
      <c r="A1375" s="355" t="s">
        <v>5936</v>
      </c>
      <c r="B1375" s="133" t="s">
        <v>5937</v>
      </c>
      <c r="C1375" t="s">
        <v>3345</v>
      </c>
    </row>
    <row r="1376" ht="15" spans="1:3">
      <c r="A1376" s="355" t="s">
        <v>5938</v>
      </c>
      <c r="B1376" s="133" t="s">
        <v>5939</v>
      </c>
      <c r="C1376" t="s">
        <v>3345</v>
      </c>
    </row>
    <row r="1377" ht="15" spans="1:3">
      <c r="A1377" s="355" t="s">
        <v>5940</v>
      </c>
      <c r="B1377" s="133" t="s">
        <v>5941</v>
      </c>
      <c r="C1377" t="s">
        <v>3345</v>
      </c>
    </row>
    <row r="1378" ht="15" spans="1:3">
      <c r="A1378" s="355" t="s">
        <v>5942</v>
      </c>
      <c r="B1378" s="133" t="s">
        <v>5943</v>
      </c>
      <c r="C1378" t="s">
        <v>3345</v>
      </c>
    </row>
    <row r="1379" ht="15" spans="1:3">
      <c r="A1379" s="355" t="s">
        <v>5944</v>
      </c>
      <c r="B1379" s="133" t="s">
        <v>5945</v>
      </c>
      <c r="C1379" t="s">
        <v>3414</v>
      </c>
    </row>
    <row r="1380" ht="15" spans="1:3">
      <c r="A1380" s="355" t="s">
        <v>5946</v>
      </c>
      <c r="B1380" s="133" t="s">
        <v>5947</v>
      </c>
      <c r="C1380" t="s">
        <v>3345</v>
      </c>
    </row>
    <row r="1381" ht="15" spans="1:3">
      <c r="A1381" s="355" t="s">
        <v>5948</v>
      </c>
      <c r="B1381" s="133" t="s">
        <v>5949</v>
      </c>
      <c r="C1381" t="s">
        <v>3345</v>
      </c>
    </row>
    <row r="1382" ht="15" spans="1:3">
      <c r="A1382" s="355" t="s">
        <v>5950</v>
      </c>
      <c r="B1382" s="133" t="s">
        <v>5951</v>
      </c>
      <c r="C1382" t="s">
        <v>3345</v>
      </c>
    </row>
    <row r="1383" ht="15" spans="1:3">
      <c r="A1383" s="355" t="s">
        <v>5952</v>
      </c>
      <c r="B1383" s="133" t="s">
        <v>5953</v>
      </c>
      <c r="C1383" t="s">
        <v>3345</v>
      </c>
    </row>
    <row r="1384" ht="15" spans="1:3">
      <c r="A1384" s="355" t="s">
        <v>5954</v>
      </c>
      <c r="B1384" s="133" t="s">
        <v>5955</v>
      </c>
      <c r="C1384" t="s">
        <v>3345</v>
      </c>
    </row>
    <row r="1385" ht="15" spans="1:3">
      <c r="A1385" s="355" t="s">
        <v>5956</v>
      </c>
      <c r="B1385" s="133" t="s">
        <v>5957</v>
      </c>
      <c r="C1385" t="s">
        <v>3345</v>
      </c>
    </row>
    <row r="1386" ht="15" spans="1:3">
      <c r="A1386" s="355" t="s">
        <v>5958</v>
      </c>
      <c r="B1386" s="133" t="s">
        <v>5959</v>
      </c>
      <c r="C1386" t="s">
        <v>3345</v>
      </c>
    </row>
    <row r="1387" ht="15" spans="1:3">
      <c r="A1387" s="355" t="s">
        <v>5960</v>
      </c>
      <c r="B1387" s="133" t="s">
        <v>5961</v>
      </c>
      <c r="C1387" t="s">
        <v>3345</v>
      </c>
    </row>
    <row r="1388" ht="15" spans="1:3">
      <c r="A1388" s="355" t="s">
        <v>5962</v>
      </c>
      <c r="B1388" s="133" t="s">
        <v>5963</v>
      </c>
      <c r="C1388" t="s">
        <v>3345</v>
      </c>
    </row>
    <row r="1389" ht="15" spans="1:3">
      <c r="A1389" s="355" t="s">
        <v>5964</v>
      </c>
      <c r="B1389" s="133" t="s">
        <v>5965</v>
      </c>
      <c r="C1389" t="s">
        <v>3345</v>
      </c>
    </row>
    <row r="1390" ht="15" spans="1:3">
      <c r="A1390" s="355" t="s">
        <v>5966</v>
      </c>
      <c r="B1390" s="133" t="s">
        <v>5967</v>
      </c>
      <c r="C1390" t="s">
        <v>3345</v>
      </c>
    </row>
    <row r="1391" ht="15" spans="1:3">
      <c r="A1391" s="355" t="s">
        <v>5968</v>
      </c>
      <c r="B1391" s="133" t="s">
        <v>5969</v>
      </c>
      <c r="C1391" t="s">
        <v>3414</v>
      </c>
    </row>
    <row r="1392" ht="15" spans="1:3">
      <c r="A1392" s="355" t="s">
        <v>5970</v>
      </c>
      <c r="B1392" s="133" t="s">
        <v>5971</v>
      </c>
      <c r="C1392" t="s">
        <v>3345</v>
      </c>
    </row>
    <row r="1393" ht="15" spans="1:3">
      <c r="A1393" s="355" t="s">
        <v>5972</v>
      </c>
      <c r="B1393" s="133" t="s">
        <v>5973</v>
      </c>
      <c r="C1393" t="s">
        <v>3345</v>
      </c>
    </row>
    <row r="1394" ht="15" spans="1:3">
      <c r="A1394" s="355" t="s">
        <v>5974</v>
      </c>
      <c r="B1394" s="133" t="s">
        <v>5975</v>
      </c>
      <c r="C1394" t="s">
        <v>3345</v>
      </c>
    </row>
    <row r="1395" ht="15" spans="1:3">
      <c r="A1395" s="355" t="s">
        <v>5976</v>
      </c>
      <c r="B1395" s="133" t="s">
        <v>5977</v>
      </c>
      <c r="C1395" t="s">
        <v>3345</v>
      </c>
    </row>
    <row r="1396" ht="15" spans="1:3">
      <c r="A1396" s="355" t="s">
        <v>5978</v>
      </c>
      <c r="B1396" s="133" t="s">
        <v>5979</v>
      </c>
      <c r="C1396" t="s">
        <v>3345</v>
      </c>
    </row>
    <row r="1397" ht="15" spans="1:3">
      <c r="A1397" s="355" t="s">
        <v>5980</v>
      </c>
      <c r="B1397" s="133" t="s">
        <v>5981</v>
      </c>
      <c r="C1397" t="s">
        <v>3345</v>
      </c>
    </row>
    <row r="1398" ht="15" spans="1:3">
      <c r="A1398" s="355" t="s">
        <v>5982</v>
      </c>
      <c r="B1398" s="133" t="s">
        <v>5983</v>
      </c>
      <c r="C1398" t="s">
        <v>3345</v>
      </c>
    </row>
    <row r="1399" ht="15" spans="1:3">
      <c r="A1399" s="355" t="s">
        <v>5984</v>
      </c>
      <c r="B1399" s="133" t="s">
        <v>5985</v>
      </c>
      <c r="C1399" t="s">
        <v>3345</v>
      </c>
    </row>
    <row r="1400" ht="15" spans="1:3">
      <c r="A1400" s="355" t="s">
        <v>5986</v>
      </c>
      <c r="B1400" s="133" t="s">
        <v>5987</v>
      </c>
      <c r="C1400" t="s">
        <v>3345</v>
      </c>
    </row>
    <row r="1401" ht="15" spans="1:3">
      <c r="A1401" s="355" t="s">
        <v>5988</v>
      </c>
      <c r="B1401" s="133" t="s">
        <v>5989</v>
      </c>
      <c r="C1401" t="s">
        <v>3345</v>
      </c>
    </row>
    <row r="1402" ht="15" spans="1:3">
      <c r="A1402" s="355" t="s">
        <v>5990</v>
      </c>
      <c r="B1402" s="133" t="s">
        <v>5991</v>
      </c>
      <c r="C1402" t="s">
        <v>3345</v>
      </c>
    </row>
    <row r="1403" ht="15" spans="1:3">
      <c r="A1403" s="355" t="s">
        <v>5992</v>
      </c>
      <c r="B1403" s="133" t="s">
        <v>5993</v>
      </c>
      <c r="C1403" t="s">
        <v>3345</v>
      </c>
    </row>
    <row r="1404" ht="15" spans="1:3">
      <c r="A1404" s="355" t="s">
        <v>5994</v>
      </c>
      <c r="B1404" s="133" t="s">
        <v>5995</v>
      </c>
      <c r="C1404" t="s">
        <v>95</v>
      </c>
    </row>
    <row r="1405" ht="15" spans="1:3">
      <c r="A1405" s="355" t="s">
        <v>5996</v>
      </c>
      <c r="B1405" s="133" t="s">
        <v>5997</v>
      </c>
      <c r="C1405" t="s">
        <v>3414</v>
      </c>
    </row>
    <row r="1406" ht="15" spans="1:3">
      <c r="A1406" s="355" t="s">
        <v>5998</v>
      </c>
      <c r="B1406" s="133" t="s">
        <v>5999</v>
      </c>
      <c r="C1406" t="s">
        <v>3345</v>
      </c>
    </row>
    <row r="1407" ht="15" spans="1:3">
      <c r="A1407" s="355" t="s">
        <v>6000</v>
      </c>
      <c r="B1407" s="133" t="s">
        <v>6001</v>
      </c>
      <c r="C1407" t="s">
        <v>3345</v>
      </c>
    </row>
    <row r="1408" ht="15" spans="1:3">
      <c r="A1408" s="355" t="s">
        <v>6002</v>
      </c>
      <c r="B1408" s="133" t="s">
        <v>6003</v>
      </c>
      <c r="C1408" t="s">
        <v>3345</v>
      </c>
    </row>
    <row r="1409" ht="15" spans="1:3">
      <c r="A1409" s="355" t="s">
        <v>6004</v>
      </c>
      <c r="B1409" s="133" t="s">
        <v>6005</v>
      </c>
      <c r="C1409" t="s">
        <v>3345</v>
      </c>
    </row>
    <row r="1410" ht="15" spans="1:3">
      <c r="A1410" s="355" t="s">
        <v>6006</v>
      </c>
      <c r="B1410" s="133" t="s">
        <v>6007</v>
      </c>
      <c r="C1410" t="s">
        <v>3345</v>
      </c>
    </row>
    <row r="1411" ht="15" spans="1:3">
      <c r="A1411" s="355" t="s">
        <v>6008</v>
      </c>
      <c r="B1411" s="133" t="s">
        <v>6009</v>
      </c>
      <c r="C1411" t="s">
        <v>3345</v>
      </c>
    </row>
    <row r="1412" ht="15" spans="1:3">
      <c r="A1412" s="355" t="s">
        <v>6010</v>
      </c>
      <c r="B1412" s="133" t="s">
        <v>6011</v>
      </c>
      <c r="C1412" t="s">
        <v>3345</v>
      </c>
    </row>
    <row r="1413" ht="15" spans="1:3">
      <c r="A1413" s="355" t="s">
        <v>6012</v>
      </c>
      <c r="B1413" s="133" t="s">
        <v>6013</v>
      </c>
      <c r="C1413" t="s">
        <v>3345</v>
      </c>
    </row>
    <row r="1414" ht="15" spans="1:3">
      <c r="A1414" s="355" t="s">
        <v>6014</v>
      </c>
      <c r="B1414" s="133" t="s">
        <v>6015</v>
      </c>
      <c r="C1414" t="s">
        <v>3345</v>
      </c>
    </row>
    <row r="1415" ht="15" spans="1:3">
      <c r="A1415" s="355" t="s">
        <v>6016</v>
      </c>
      <c r="B1415" s="133" t="s">
        <v>6017</v>
      </c>
      <c r="C1415" t="s">
        <v>3345</v>
      </c>
    </row>
    <row r="1416" ht="15" spans="1:3">
      <c r="A1416" s="355" t="s">
        <v>6018</v>
      </c>
      <c r="B1416" s="133" t="s">
        <v>6019</v>
      </c>
      <c r="C1416" t="s">
        <v>3345</v>
      </c>
    </row>
    <row r="1417" ht="15" spans="1:3">
      <c r="A1417" s="355" t="s">
        <v>6020</v>
      </c>
      <c r="B1417" s="133" t="s">
        <v>6021</v>
      </c>
      <c r="C1417" t="s">
        <v>3345</v>
      </c>
    </row>
    <row r="1418" ht="15" spans="1:3">
      <c r="A1418" s="355" t="s">
        <v>6022</v>
      </c>
      <c r="B1418" s="133" t="s">
        <v>6023</v>
      </c>
      <c r="C1418" t="s">
        <v>3414</v>
      </c>
    </row>
    <row r="1419" ht="15" spans="1:3">
      <c r="A1419" s="355" t="s">
        <v>6024</v>
      </c>
      <c r="B1419" s="133" t="s">
        <v>6025</v>
      </c>
      <c r="C1419" t="s">
        <v>3345</v>
      </c>
    </row>
    <row r="1420" ht="15" spans="1:3">
      <c r="A1420" s="355" t="s">
        <v>6026</v>
      </c>
      <c r="B1420" s="133" t="s">
        <v>6027</v>
      </c>
      <c r="C1420" t="s">
        <v>3345</v>
      </c>
    </row>
    <row r="1421" ht="15" spans="1:3">
      <c r="A1421" s="355" t="s">
        <v>6028</v>
      </c>
      <c r="B1421" s="133" t="s">
        <v>6029</v>
      </c>
      <c r="C1421" t="s">
        <v>3345</v>
      </c>
    </row>
    <row r="1422" ht="15" spans="1:3">
      <c r="A1422" s="355" t="s">
        <v>6030</v>
      </c>
      <c r="B1422" s="133" t="s">
        <v>6031</v>
      </c>
      <c r="C1422" t="s">
        <v>3345</v>
      </c>
    </row>
    <row r="1423" ht="15" spans="1:3">
      <c r="A1423" s="355" t="s">
        <v>6032</v>
      </c>
      <c r="B1423" s="133" t="s">
        <v>6033</v>
      </c>
      <c r="C1423" t="s">
        <v>3345</v>
      </c>
    </row>
    <row r="1424" ht="15" spans="1:3">
      <c r="A1424" s="355" t="s">
        <v>6034</v>
      </c>
      <c r="B1424" s="133" t="s">
        <v>6035</v>
      </c>
      <c r="C1424" t="s">
        <v>3345</v>
      </c>
    </row>
    <row r="1425" ht="15" spans="1:3">
      <c r="A1425" s="355" t="s">
        <v>6036</v>
      </c>
      <c r="B1425" s="133" t="s">
        <v>6037</v>
      </c>
      <c r="C1425" t="s">
        <v>3345</v>
      </c>
    </row>
    <row r="1426" ht="15" spans="1:3">
      <c r="A1426" s="355" t="s">
        <v>6038</v>
      </c>
      <c r="B1426" s="133" t="s">
        <v>6039</v>
      </c>
      <c r="C1426" t="s">
        <v>3345</v>
      </c>
    </row>
    <row r="1427" ht="15" spans="1:3">
      <c r="A1427" s="355" t="s">
        <v>6040</v>
      </c>
      <c r="B1427" s="133" t="s">
        <v>6041</v>
      </c>
      <c r="C1427" t="s">
        <v>3345</v>
      </c>
    </row>
    <row r="1428" ht="15" spans="1:3">
      <c r="A1428" s="355" t="s">
        <v>6042</v>
      </c>
      <c r="B1428" s="133" t="s">
        <v>6043</v>
      </c>
      <c r="C1428" t="s">
        <v>3345</v>
      </c>
    </row>
    <row r="1429" ht="15" spans="1:3">
      <c r="A1429" s="355" t="s">
        <v>6044</v>
      </c>
      <c r="B1429" s="133" t="s">
        <v>6045</v>
      </c>
      <c r="C1429" t="s">
        <v>3414</v>
      </c>
    </row>
    <row r="1430" ht="15" spans="1:3">
      <c r="A1430" s="355" t="s">
        <v>6046</v>
      </c>
      <c r="B1430" s="133" t="s">
        <v>6047</v>
      </c>
      <c r="C1430" t="s">
        <v>3345</v>
      </c>
    </row>
    <row r="1431" ht="15" spans="1:3">
      <c r="A1431" s="355" t="s">
        <v>6048</v>
      </c>
      <c r="B1431" s="133" t="s">
        <v>6049</v>
      </c>
      <c r="C1431" t="s">
        <v>3345</v>
      </c>
    </row>
    <row r="1432" ht="15" spans="1:3">
      <c r="A1432" s="355" t="s">
        <v>6050</v>
      </c>
      <c r="B1432" s="133" t="s">
        <v>6051</v>
      </c>
      <c r="C1432" t="s">
        <v>3345</v>
      </c>
    </row>
    <row r="1433" ht="15" spans="1:3">
      <c r="A1433" s="355" t="s">
        <v>6052</v>
      </c>
      <c r="B1433" s="133" t="s">
        <v>6053</v>
      </c>
      <c r="C1433" t="s">
        <v>3345</v>
      </c>
    </row>
    <row r="1434" ht="15" spans="1:3">
      <c r="A1434" s="355" t="s">
        <v>6054</v>
      </c>
      <c r="B1434" s="133" t="s">
        <v>6055</v>
      </c>
      <c r="C1434" t="s">
        <v>3345</v>
      </c>
    </row>
    <row r="1435" ht="15" spans="1:3">
      <c r="A1435" s="355" t="s">
        <v>6056</v>
      </c>
      <c r="B1435" s="133" t="s">
        <v>6057</v>
      </c>
      <c r="C1435" t="s">
        <v>3345</v>
      </c>
    </row>
    <row r="1436" ht="15" spans="1:3">
      <c r="A1436" s="355" t="s">
        <v>6058</v>
      </c>
      <c r="B1436" s="133" t="s">
        <v>6059</v>
      </c>
      <c r="C1436" t="s">
        <v>3345</v>
      </c>
    </row>
    <row r="1437" ht="15" spans="1:3">
      <c r="A1437" s="355" t="s">
        <v>6060</v>
      </c>
      <c r="B1437" s="133" t="s">
        <v>6061</v>
      </c>
      <c r="C1437" t="s">
        <v>3345</v>
      </c>
    </row>
    <row r="1438" ht="15" spans="1:3">
      <c r="A1438" s="355" t="s">
        <v>6062</v>
      </c>
      <c r="B1438" s="133" t="s">
        <v>6063</v>
      </c>
      <c r="C1438" t="s">
        <v>3414</v>
      </c>
    </row>
    <row r="1439" ht="15" spans="1:3">
      <c r="A1439" s="355" t="s">
        <v>6064</v>
      </c>
      <c r="B1439" s="133" t="s">
        <v>6001</v>
      </c>
      <c r="C1439" t="s">
        <v>3345</v>
      </c>
    </row>
    <row r="1440" ht="15" spans="1:3">
      <c r="A1440" s="355" t="s">
        <v>6065</v>
      </c>
      <c r="B1440" s="133" t="s">
        <v>6066</v>
      </c>
      <c r="C1440" t="s">
        <v>3345</v>
      </c>
    </row>
    <row r="1441" ht="15" spans="1:3">
      <c r="A1441" s="355" t="s">
        <v>6067</v>
      </c>
      <c r="B1441" s="133" t="s">
        <v>6068</v>
      </c>
      <c r="C1441" t="s">
        <v>3345</v>
      </c>
    </row>
    <row r="1442" ht="15" spans="1:3">
      <c r="A1442" s="355" t="s">
        <v>6069</v>
      </c>
      <c r="B1442" s="133" t="s">
        <v>6070</v>
      </c>
      <c r="C1442" t="s">
        <v>3345</v>
      </c>
    </row>
    <row r="1443" ht="15" spans="1:3">
      <c r="A1443" s="355" t="s">
        <v>6071</v>
      </c>
      <c r="B1443" s="133" t="s">
        <v>6072</v>
      </c>
      <c r="C1443" t="s">
        <v>3345</v>
      </c>
    </row>
    <row r="1444" ht="15" spans="1:3">
      <c r="A1444" s="355" t="s">
        <v>6073</v>
      </c>
      <c r="B1444" s="133" t="s">
        <v>6074</v>
      </c>
      <c r="C1444" t="s">
        <v>3345</v>
      </c>
    </row>
    <row r="1445" ht="15" spans="1:3">
      <c r="A1445" s="355" t="s">
        <v>6075</v>
      </c>
      <c r="B1445" s="133" t="s">
        <v>6076</v>
      </c>
      <c r="C1445" t="s">
        <v>3414</v>
      </c>
    </row>
    <row r="1446" ht="15" spans="1:3">
      <c r="A1446" s="355" t="s">
        <v>6077</v>
      </c>
      <c r="B1446" s="133" t="s">
        <v>6078</v>
      </c>
      <c r="C1446" t="s">
        <v>3345</v>
      </c>
    </row>
    <row r="1447" ht="15" spans="1:3">
      <c r="A1447" s="355" t="s">
        <v>6079</v>
      </c>
      <c r="B1447" s="133" t="s">
        <v>6080</v>
      </c>
      <c r="C1447" t="s">
        <v>3345</v>
      </c>
    </row>
    <row r="1448" ht="15" spans="1:3">
      <c r="A1448" s="355" t="s">
        <v>6081</v>
      </c>
      <c r="B1448" s="133" t="s">
        <v>6082</v>
      </c>
      <c r="C1448" t="s">
        <v>3345</v>
      </c>
    </row>
    <row r="1449" ht="15" spans="1:3">
      <c r="A1449" s="355" t="s">
        <v>6083</v>
      </c>
      <c r="B1449" s="133" t="s">
        <v>6084</v>
      </c>
      <c r="C1449" t="s">
        <v>3345</v>
      </c>
    </row>
    <row r="1450" ht="15" spans="1:3">
      <c r="A1450" s="355" t="s">
        <v>6085</v>
      </c>
      <c r="B1450" s="133" t="s">
        <v>6086</v>
      </c>
      <c r="C1450" t="s">
        <v>3345</v>
      </c>
    </row>
    <row r="1451" ht="15" spans="1:3">
      <c r="A1451" s="355" t="s">
        <v>6087</v>
      </c>
      <c r="B1451" s="133" t="s">
        <v>6088</v>
      </c>
      <c r="C1451" t="s">
        <v>3414</v>
      </c>
    </row>
    <row r="1452" ht="15" spans="1:3">
      <c r="A1452" s="355" t="s">
        <v>6089</v>
      </c>
      <c r="B1452" s="133" t="s">
        <v>6090</v>
      </c>
      <c r="C1452" t="s">
        <v>3345</v>
      </c>
    </row>
    <row r="1453" ht="15" spans="1:3">
      <c r="A1453" s="355" t="s">
        <v>6091</v>
      </c>
      <c r="B1453" s="133" t="s">
        <v>6092</v>
      </c>
      <c r="C1453" t="s">
        <v>3345</v>
      </c>
    </row>
    <row r="1454" ht="15" spans="1:3">
      <c r="A1454" s="355" t="s">
        <v>6093</v>
      </c>
      <c r="B1454" s="133" t="s">
        <v>6094</v>
      </c>
      <c r="C1454" t="s">
        <v>3345</v>
      </c>
    </row>
    <row r="1455" ht="15" spans="1:3">
      <c r="A1455" s="355" t="s">
        <v>6095</v>
      </c>
      <c r="B1455" s="133" t="s">
        <v>6096</v>
      </c>
      <c r="C1455" t="s">
        <v>3345</v>
      </c>
    </row>
    <row r="1456" ht="15" spans="1:3">
      <c r="A1456" s="355" t="s">
        <v>6097</v>
      </c>
      <c r="B1456" s="133" t="s">
        <v>6098</v>
      </c>
      <c r="C1456" t="s">
        <v>3345</v>
      </c>
    </row>
    <row r="1457" ht="15" spans="1:3">
      <c r="A1457" s="355" t="s">
        <v>6099</v>
      </c>
      <c r="B1457" s="133" t="s">
        <v>6100</v>
      </c>
      <c r="C1457" t="s">
        <v>3345</v>
      </c>
    </row>
    <row r="1458" ht="15" spans="1:3">
      <c r="A1458" s="355" t="s">
        <v>6101</v>
      </c>
      <c r="B1458" s="133" t="s">
        <v>6102</v>
      </c>
      <c r="C1458" t="s">
        <v>3345</v>
      </c>
    </row>
    <row r="1459" ht="15" spans="1:3">
      <c r="A1459" s="355" t="s">
        <v>6103</v>
      </c>
      <c r="B1459" s="133" t="s">
        <v>6104</v>
      </c>
      <c r="C1459" t="s">
        <v>3345</v>
      </c>
    </row>
    <row r="1460" ht="15" spans="1:3">
      <c r="A1460" s="355" t="s">
        <v>6105</v>
      </c>
      <c r="B1460" s="133" t="s">
        <v>6106</v>
      </c>
      <c r="C1460" t="s">
        <v>3345</v>
      </c>
    </row>
    <row r="1461" ht="15" spans="1:3">
      <c r="A1461" s="355" t="s">
        <v>6107</v>
      </c>
      <c r="B1461" s="133" t="s">
        <v>6108</v>
      </c>
      <c r="C1461" t="s">
        <v>3345</v>
      </c>
    </row>
    <row r="1462" ht="15" spans="1:3">
      <c r="A1462" s="355" t="s">
        <v>6109</v>
      </c>
      <c r="B1462" s="133" t="s">
        <v>6110</v>
      </c>
      <c r="C1462" t="s">
        <v>3345</v>
      </c>
    </row>
    <row r="1463" ht="15" spans="1:3">
      <c r="A1463" s="355" t="s">
        <v>6111</v>
      </c>
      <c r="B1463" s="133" t="s">
        <v>6112</v>
      </c>
      <c r="C1463" t="s">
        <v>3414</v>
      </c>
    </row>
    <row r="1464" ht="15" spans="1:3">
      <c r="A1464" s="355" t="s">
        <v>6113</v>
      </c>
      <c r="B1464" s="133" t="s">
        <v>6114</v>
      </c>
      <c r="C1464" t="s">
        <v>3345</v>
      </c>
    </row>
    <row r="1465" ht="15" spans="1:3">
      <c r="A1465" s="355" t="s">
        <v>6115</v>
      </c>
      <c r="B1465" s="133" t="s">
        <v>6116</v>
      </c>
      <c r="C1465" t="s">
        <v>3345</v>
      </c>
    </row>
    <row r="1466" ht="15" spans="1:3">
      <c r="A1466" s="355" t="s">
        <v>6117</v>
      </c>
      <c r="B1466" s="133" t="s">
        <v>6118</v>
      </c>
      <c r="C1466" t="s">
        <v>3345</v>
      </c>
    </row>
    <row r="1467" ht="15" spans="1:3">
      <c r="A1467" s="355" t="s">
        <v>6119</v>
      </c>
      <c r="B1467" s="133" t="s">
        <v>6120</v>
      </c>
      <c r="C1467" t="s">
        <v>3345</v>
      </c>
    </row>
    <row r="1468" ht="15" spans="1:3">
      <c r="A1468" s="355" t="s">
        <v>6121</v>
      </c>
      <c r="B1468" s="133" t="s">
        <v>6122</v>
      </c>
      <c r="C1468" t="s">
        <v>3345</v>
      </c>
    </row>
    <row r="1469" ht="15" spans="1:3">
      <c r="A1469" s="355" t="s">
        <v>6123</v>
      </c>
      <c r="B1469" s="133" t="s">
        <v>6124</v>
      </c>
      <c r="C1469" t="s">
        <v>3345</v>
      </c>
    </row>
    <row r="1470" ht="15" spans="1:3">
      <c r="A1470" s="355" t="s">
        <v>6125</v>
      </c>
      <c r="B1470" s="133" t="s">
        <v>6126</v>
      </c>
      <c r="C1470" t="s">
        <v>3345</v>
      </c>
    </row>
    <row r="1471" ht="15" spans="1:3">
      <c r="A1471" s="355" t="s">
        <v>6127</v>
      </c>
      <c r="B1471" s="133" t="s">
        <v>6128</v>
      </c>
      <c r="C1471" t="s">
        <v>3345</v>
      </c>
    </row>
    <row r="1472" ht="15" spans="1:3">
      <c r="A1472" s="355" t="s">
        <v>6129</v>
      </c>
      <c r="B1472" s="133" t="s">
        <v>6130</v>
      </c>
      <c r="C1472" t="s">
        <v>3345</v>
      </c>
    </row>
    <row r="1473" ht="15" spans="1:3">
      <c r="A1473" s="355" t="s">
        <v>6131</v>
      </c>
      <c r="B1473" s="133" t="s">
        <v>6132</v>
      </c>
      <c r="C1473" t="s">
        <v>3345</v>
      </c>
    </row>
    <row r="1474" ht="15" spans="1:3">
      <c r="A1474" s="355" t="s">
        <v>6133</v>
      </c>
      <c r="B1474" s="133" t="s">
        <v>6134</v>
      </c>
      <c r="C1474" t="s">
        <v>3345</v>
      </c>
    </row>
    <row r="1475" ht="15" spans="1:3">
      <c r="A1475" s="355" t="s">
        <v>6135</v>
      </c>
      <c r="B1475" s="133" t="s">
        <v>6136</v>
      </c>
      <c r="C1475" t="s">
        <v>3345</v>
      </c>
    </row>
    <row r="1476" ht="15" spans="1:3">
      <c r="A1476" s="355" t="s">
        <v>6137</v>
      </c>
      <c r="B1476" s="133" t="s">
        <v>6138</v>
      </c>
      <c r="C1476" t="s">
        <v>3414</v>
      </c>
    </row>
    <row r="1477" ht="15" spans="1:3">
      <c r="A1477" s="355" t="s">
        <v>6139</v>
      </c>
      <c r="B1477" s="133" t="s">
        <v>6140</v>
      </c>
      <c r="C1477" t="s">
        <v>3345</v>
      </c>
    </row>
    <row r="1478" ht="15" spans="1:3">
      <c r="A1478" s="355" t="s">
        <v>6141</v>
      </c>
      <c r="B1478" s="133" t="s">
        <v>6142</v>
      </c>
      <c r="C1478" t="s">
        <v>3345</v>
      </c>
    </row>
    <row r="1479" ht="15" spans="1:3">
      <c r="A1479" s="355" t="s">
        <v>6143</v>
      </c>
      <c r="B1479" s="133" t="s">
        <v>6144</v>
      </c>
      <c r="C1479" t="s">
        <v>3345</v>
      </c>
    </row>
    <row r="1480" ht="15" spans="1:3">
      <c r="A1480" s="355" t="s">
        <v>6145</v>
      </c>
      <c r="B1480" s="133" t="s">
        <v>6146</v>
      </c>
      <c r="C1480" t="s">
        <v>3345</v>
      </c>
    </row>
    <row r="1481" ht="15" spans="1:3">
      <c r="A1481" s="355" t="s">
        <v>6147</v>
      </c>
      <c r="B1481" s="133" t="s">
        <v>6148</v>
      </c>
      <c r="C1481" t="s">
        <v>3345</v>
      </c>
    </row>
    <row r="1482" ht="15" spans="1:3">
      <c r="A1482" s="355" t="s">
        <v>6149</v>
      </c>
      <c r="B1482" s="133" t="s">
        <v>6150</v>
      </c>
      <c r="C1482" t="s">
        <v>3345</v>
      </c>
    </row>
    <row r="1483" ht="15" spans="1:3">
      <c r="A1483" s="355" t="s">
        <v>6151</v>
      </c>
      <c r="B1483" s="133" t="s">
        <v>6152</v>
      </c>
      <c r="C1483" t="s">
        <v>3345</v>
      </c>
    </row>
    <row r="1484" ht="15" spans="1:3">
      <c r="A1484" s="355" t="s">
        <v>6153</v>
      </c>
      <c r="B1484" s="133" t="s">
        <v>6154</v>
      </c>
      <c r="C1484" t="s">
        <v>3345</v>
      </c>
    </row>
    <row r="1485" ht="15" spans="1:3">
      <c r="A1485" s="355" t="s">
        <v>6155</v>
      </c>
      <c r="B1485" s="133" t="s">
        <v>6156</v>
      </c>
      <c r="C1485" t="s">
        <v>3345</v>
      </c>
    </row>
    <row r="1486" ht="15" spans="1:3">
      <c r="A1486" s="355" t="s">
        <v>6157</v>
      </c>
      <c r="B1486" s="133" t="s">
        <v>6158</v>
      </c>
      <c r="C1486" t="s">
        <v>3345</v>
      </c>
    </row>
    <row r="1487" ht="15" spans="1:3">
      <c r="A1487" s="355" t="s">
        <v>6159</v>
      </c>
      <c r="B1487" s="133" t="s">
        <v>6160</v>
      </c>
      <c r="C1487" t="s">
        <v>3345</v>
      </c>
    </row>
    <row r="1488" ht="15" spans="1:3">
      <c r="A1488" s="355" t="s">
        <v>6161</v>
      </c>
      <c r="B1488" s="133" t="s">
        <v>6162</v>
      </c>
      <c r="C1488" t="s">
        <v>3414</v>
      </c>
    </row>
    <row r="1489" ht="15" spans="1:3">
      <c r="A1489" s="355" t="s">
        <v>6163</v>
      </c>
      <c r="B1489" s="133" t="s">
        <v>6164</v>
      </c>
      <c r="C1489" t="s">
        <v>3345</v>
      </c>
    </row>
    <row r="1490" ht="15" spans="1:3">
      <c r="A1490" s="355" t="s">
        <v>6165</v>
      </c>
      <c r="B1490" s="133" t="s">
        <v>6166</v>
      </c>
      <c r="C1490" t="s">
        <v>3345</v>
      </c>
    </row>
    <row r="1491" ht="15" spans="1:3">
      <c r="A1491" s="355" t="s">
        <v>6167</v>
      </c>
      <c r="B1491" s="133" t="s">
        <v>6168</v>
      </c>
      <c r="C1491" t="s">
        <v>3345</v>
      </c>
    </row>
    <row r="1492" ht="15" spans="1:3">
      <c r="A1492" s="355" t="s">
        <v>6169</v>
      </c>
      <c r="B1492" s="133" t="s">
        <v>6170</v>
      </c>
      <c r="C1492" t="s">
        <v>3345</v>
      </c>
    </row>
    <row r="1493" ht="15" spans="1:3">
      <c r="A1493" s="355" t="s">
        <v>6171</v>
      </c>
      <c r="B1493" s="133" t="s">
        <v>6172</v>
      </c>
      <c r="C1493" t="s">
        <v>3345</v>
      </c>
    </row>
    <row r="1494" ht="15" spans="1:3">
      <c r="A1494" s="355" t="s">
        <v>6173</v>
      </c>
      <c r="B1494" s="133" t="s">
        <v>6174</v>
      </c>
      <c r="C1494" t="s">
        <v>3345</v>
      </c>
    </row>
    <row r="1495" ht="15" spans="1:3">
      <c r="A1495" s="355" t="s">
        <v>6175</v>
      </c>
      <c r="B1495" s="133" t="s">
        <v>6176</v>
      </c>
      <c r="C1495" t="s">
        <v>3414</v>
      </c>
    </row>
    <row r="1496" ht="15" spans="1:3">
      <c r="A1496" s="355" t="s">
        <v>6177</v>
      </c>
      <c r="B1496" s="133" t="s">
        <v>6178</v>
      </c>
      <c r="C1496" t="s">
        <v>3345</v>
      </c>
    </row>
    <row r="1497" ht="15" spans="1:3">
      <c r="A1497" s="355" t="s">
        <v>6179</v>
      </c>
      <c r="B1497" s="133" t="s">
        <v>6180</v>
      </c>
      <c r="C1497" t="s">
        <v>3345</v>
      </c>
    </row>
    <row r="1498" ht="15" spans="1:3">
      <c r="A1498" s="355" t="s">
        <v>6181</v>
      </c>
      <c r="B1498" s="133" t="s">
        <v>6182</v>
      </c>
      <c r="C1498" t="s">
        <v>3345</v>
      </c>
    </row>
    <row r="1499" ht="15" spans="1:3">
      <c r="A1499" s="355" t="s">
        <v>6183</v>
      </c>
      <c r="B1499" s="133" t="s">
        <v>6184</v>
      </c>
      <c r="C1499" t="s">
        <v>3345</v>
      </c>
    </row>
    <row r="1500" ht="15" spans="1:3">
      <c r="A1500" s="355" t="s">
        <v>6185</v>
      </c>
      <c r="B1500" s="133" t="s">
        <v>6186</v>
      </c>
      <c r="C1500" t="s">
        <v>3414</v>
      </c>
    </row>
    <row r="1501" ht="15" spans="1:3">
      <c r="A1501" s="355" t="s">
        <v>6187</v>
      </c>
      <c r="B1501" s="133" t="s">
        <v>6188</v>
      </c>
      <c r="C1501" t="s">
        <v>3345</v>
      </c>
    </row>
    <row r="1502" ht="15" spans="1:3">
      <c r="A1502" s="355" t="s">
        <v>6189</v>
      </c>
      <c r="B1502" s="133" t="s">
        <v>6190</v>
      </c>
      <c r="C1502" t="s">
        <v>3345</v>
      </c>
    </row>
    <row r="1503" ht="15" spans="1:3">
      <c r="A1503" s="355" t="s">
        <v>6191</v>
      </c>
      <c r="B1503" s="133" t="s">
        <v>6192</v>
      </c>
      <c r="C1503" t="s">
        <v>3345</v>
      </c>
    </row>
    <row r="1504" ht="15" spans="1:3">
      <c r="A1504" s="355" t="s">
        <v>6193</v>
      </c>
      <c r="B1504" s="133" t="s">
        <v>6194</v>
      </c>
      <c r="C1504" t="s">
        <v>3345</v>
      </c>
    </row>
    <row r="1505" ht="15" spans="1:3">
      <c r="A1505" s="355" t="s">
        <v>6195</v>
      </c>
      <c r="B1505" s="133" t="s">
        <v>6196</v>
      </c>
      <c r="C1505" t="s">
        <v>3414</v>
      </c>
    </row>
    <row r="1506" ht="15" spans="1:3">
      <c r="A1506" s="355" t="s">
        <v>6197</v>
      </c>
      <c r="B1506" s="133" t="s">
        <v>6198</v>
      </c>
      <c r="C1506" t="s">
        <v>3345</v>
      </c>
    </row>
    <row r="1507" ht="15" spans="1:3">
      <c r="A1507" s="355" t="s">
        <v>6199</v>
      </c>
      <c r="B1507" s="133" t="s">
        <v>6200</v>
      </c>
      <c r="C1507" t="s">
        <v>3345</v>
      </c>
    </row>
    <row r="1508" ht="15" spans="1:3">
      <c r="A1508" s="355" t="s">
        <v>6201</v>
      </c>
      <c r="B1508" s="133" t="s">
        <v>3381</v>
      </c>
      <c r="C1508" t="s">
        <v>3345</v>
      </c>
    </row>
    <row r="1509" ht="15" spans="1:3">
      <c r="A1509" s="355" t="s">
        <v>6202</v>
      </c>
      <c r="B1509" s="133" t="s">
        <v>6203</v>
      </c>
      <c r="C1509" t="s">
        <v>3345</v>
      </c>
    </row>
    <row r="1510" ht="15" spans="1:3">
      <c r="A1510" s="355" t="s">
        <v>6204</v>
      </c>
      <c r="B1510" s="133" t="s">
        <v>6205</v>
      </c>
      <c r="C1510" t="s">
        <v>3345</v>
      </c>
    </row>
    <row r="1511" ht="15" spans="1:3">
      <c r="A1511" s="355" t="s">
        <v>6206</v>
      </c>
      <c r="B1511" s="133" t="s">
        <v>6207</v>
      </c>
      <c r="C1511" t="s">
        <v>3345</v>
      </c>
    </row>
    <row r="1512" ht="15" spans="1:3">
      <c r="A1512" s="355" t="s">
        <v>6208</v>
      </c>
      <c r="B1512" s="133" t="s">
        <v>6209</v>
      </c>
      <c r="C1512" t="s">
        <v>3345</v>
      </c>
    </row>
    <row r="1513" ht="15" spans="1:3">
      <c r="A1513" s="355" t="s">
        <v>6210</v>
      </c>
      <c r="B1513" s="133" t="s">
        <v>6211</v>
      </c>
      <c r="C1513" t="s">
        <v>3345</v>
      </c>
    </row>
    <row r="1514" ht="15" spans="1:3">
      <c r="A1514" s="355" t="s">
        <v>6212</v>
      </c>
      <c r="B1514" s="133" t="s">
        <v>6213</v>
      </c>
      <c r="C1514" t="s">
        <v>3345</v>
      </c>
    </row>
    <row r="1515" ht="15" spans="1:3">
      <c r="A1515" s="355" t="s">
        <v>6214</v>
      </c>
      <c r="B1515" s="133" t="s">
        <v>6215</v>
      </c>
      <c r="C1515" t="s">
        <v>3345</v>
      </c>
    </row>
    <row r="1516" ht="15" spans="1:3">
      <c r="A1516" s="355" t="s">
        <v>6216</v>
      </c>
      <c r="B1516" s="133" t="s">
        <v>6217</v>
      </c>
      <c r="C1516" t="s">
        <v>3345</v>
      </c>
    </row>
    <row r="1517" ht="15" spans="1:3">
      <c r="A1517" s="355" t="s">
        <v>6218</v>
      </c>
      <c r="B1517" s="133" t="s">
        <v>6219</v>
      </c>
      <c r="C1517" t="s">
        <v>3345</v>
      </c>
    </row>
    <row r="1518" ht="15" spans="1:3">
      <c r="A1518" s="355" t="s">
        <v>6220</v>
      </c>
      <c r="B1518" s="133" t="s">
        <v>6221</v>
      </c>
      <c r="C1518" t="s">
        <v>3414</v>
      </c>
    </row>
    <row r="1519" ht="15" spans="1:3">
      <c r="A1519" s="355" t="s">
        <v>6222</v>
      </c>
      <c r="B1519" s="133" t="s">
        <v>6223</v>
      </c>
      <c r="C1519" t="s">
        <v>3345</v>
      </c>
    </row>
    <row r="1520" ht="15" spans="1:3">
      <c r="A1520" s="355" t="s">
        <v>6224</v>
      </c>
      <c r="B1520" s="133" t="s">
        <v>6225</v>
      </c>
      <c r="C1520" t="s">
        <v>3345</v>
      </c>
    </row>
    <row r="1521" ht="15" spans="1:3">
      <c r="A1521" s="355" t="s">
        <v>6226</v>
      </c>
      <c r="B1521" s="133" t="s">
        <v>6227</v>
      </c>
      <c r="C1521" t="s">
        <v>3345</v>
      </c>
    </row>
    <row r="1522" ht="15" spans="1:3">
      <c r="A1522" s="355" t="s">
        <v>6228</v>
      </c>
      <c r="B1522" s="133" t="s">
        <v>6229</v>
      </c>
      <c r="C1522" t="s">
        <v>3345</v>
      </c>
    </row>
    <row r="1523" ht="15" spans="1:3">
      <c r="A1523" s="355" t="s">
        <v>6230</v>
      </c>
      <c r="B1523" s="133" t="s">
        <v>6231</v>
      </c>
      <c r="C1523" t="s">
        <v>3345</v>
      </c>
    </row>
    <row r="1524" ht="15" spans="1:3">
      <c r="A1524" s="355" t="s">
        <v>6232</v>
      </c>
      <c r="B1524" s="133" t="s">
        <v>6233</v>
      </c>
      <c r="C1524" t="s">
        <v>3345</v>
      </c>
    </row>
    <row r="1525" ht="15" spans="1:3">
      <c r="A1525" s="355" t="s">
        <v>6234</v>
      </c>
      <c r="B1525" s="133" t="s">
        <v>6235</v>
      </c>
      <c r="C1525" t="s">
        <v>3345</v>
      </c>
    </row>
    <row r="1526" ht="15" spans="1:3">
      <c r="A1526" s="355" t="s">
        <v>6236</v>
      </c>
      <c r="B1526" s="133" t="s">
        <v>6237</v>
      </c>
      <c r="C1526" t="s">
        <v>3345</v>
      </c>
    </row>
    <row r="1527" ht="15" spans="1:3">
      <c r="A1527" s="355" t="s">
        <v>6238</v>
      </c>
      <c r="B1527" s="133" t="s">
        <v>6239</v>
      </c>
      <c r="C1527" t="s">
        <v>3345</v>
      </c>
    </row>
    <row r="1528" ht="15" spans="1:3">
      <c r="A1528" s="355" t="s">
        <v>6240</v>
      </c>
      <c r="B1528" s="133" t="s">
        <v>6241</v>
      </c>
      <c r="C1528" t="s">
        <v>3345</v>
      </c>
    </row>
    <row r="1529" ht="15" spans="1:3">
      <c r="A1529" s="355" t="s">
        <v>6242</v>
      </c>
      <c r="B1529" s="133" t="s">
        <v>6243</v>
      </c>
      <c r="C1529" t="s">
        <v>3345</v>
      </c>
    </row>
    <row r="1530" ht="15" spans="1:3">
      <c r="A1530" s="355" t="s">
        <v>6244</v>
      </c>
      <c r="B1530" s="133" t="s">
        <v>6245</v>
      </c>
      <c r="C1530" t="s">
        <v>3414</v>
      </c>
    </row>
    <row r="1531" ht="15" spans="1:3">
      <c r="A1531" s="355" t="s">
        <v>6246</v>
      </c>
      <c r="B1531" s="133" t="s">
        <v>6247</v>
      </c>
      <c r="C1531" t="s">
        <v>3345</v>
      </c>
    </row>
    <row r="1532" ht="15" spans="1:3">
      <c r="A1532" s="355" t="s">
        <v>6248</v>
      </c>
      <c r="B1532" s="133" t="s">
        <v>6249</v>
      </c>
      <c r="C1532" t="s">
        <v>3345</v>
      </c>
    </row>
    <row r="1533" ht="15" spans="1:3">
      <c r="A1533" s="355" t="s">
        <v>6250</v>
      </c>
      <c r="B1533" s="133" t="s">
        <v>6251</v>
      </c>
      <c r="C1533" t="s">
        <v>3345</v>
      </c>
    </row>
    <row r="1534" ht="15" spans="1:3">
      <c r="A1534" s="355" t="s">
        <v>6252</v>
      </c>
      <c r="B1534" s="133" t="s">
        <v>6253</v>
      </c>
      <c r="C1534" t="s">
        <v>3345</v>
      </c>
    </row>
    <row r="1535" ht="15" spans="1:3">
      <c r="A1535" s="355" t="s">
        <v>6254</v>
      </c>
      <c r="B1535" s="133" t="s">
        <v>6255</v>
      </c>
      <c r="C1535" t="s">
        <v>3345</v>
      </c>
    </row>
    <row r="1536" ht="15" spans="1:3">
      <c r="A1536" s="355" t="s">
        <v>6256</v>
      </c>
      <c r="B1536" s="133" t="s">
        <v>6257</v>
      </c>
      <c r="C1536" t="s">
        <v>3345</v>
      </c>
    </row>
    <row r="1537" ht="15" spans="1:3">
      <c r="A1537" s="355" t="s">
        <v>6258</v>
      </c>
      <c r="B1537" s="133" t="s">
        <v>6259</v>
      </c>
      <c r="C1537" t="s">
        <v>3345</v>
      </c>
    </row>
    <row r="1538" ht="15" spans="1:3">
      <c r="A1538" s="355" t="s">
        <v>6260</v>
      </c>
      <c r="B1538" s="133" t="s">
        <v>6261</v>
      </c>
      <c r="C1538" t="s">
        <v>3345</v>
      </c>
    </row>
    <row r="1539" ht="15" spans="1:3">
      <c r="A1539" s="355" t="s">
        <v>6262</v>
      </c>
      <c r="B1539" s="133" t="s">
        <v>6263</v>
      </c>
      <c r="C1539" t="s">
        <v>3414</v>
      </c>
    </row>
    <row r="1540" ht="15" spans="1:3">
      <c r="A1540" s="355" t="s">
        <v>6264</v>
      </c>
      <c r="B1540" s="133" t="s">
        <v>6265</v>
      </c>
      <c r="C1540" t="s">
        <v>3345</v>
      </c>
    </row>
    <row r="1541" ht="15" spans="1:3">
      <c r="A1541" s="355" t="s">
        <v>6266</v>
      </c>
      <c r="B1541" s="133" t="s">
        <v>6267</v>
      </c>
      <c r="C1541" t="s">
        <v>3345</v>
      </c>
    </row>
    <row r="1542" ht="15" spans="1:3">
      <c r="A1542" s="355" t="s">
        <v>6268</v>
      </c>
      <c r="B1542" s="133" t="s">
        <v>6269</v>
      </c>
      <c r="C1542" t="s">
        <v>3345</v>
      </c>
    </row>
    <row r="1543" ht="15" spans="1:3">
      <c r="A1543" s="355" t="s">
        <v>6270</v>
      </c>
      <c r="B1543" s="133" t="s">
        <v>6271</v>
      </c>
      <c r="C1543" t="s">
        <v>3345</v>
      </c>
    </row>
    <row r="1544" ht="15" spans="1:3">
      <c r="A1544" s="355" t="s">
        <v>6272</v>
      </c>
      <c r="B1544" s="133" t="s">
        <v>6273</v>
      </c>
      <c r="C1544" t="s">
        <v>3345</v>
      </c>
    </row>
    <row r="1545" ht="15" spans="1:3">
      <c r="A1545" s="355" t="s">
        <v>6274</v>
      </c>
      <c r="B1545" s="133" t="s">
        <v>6275</v>
      </c>
      <c r="C1545" t="s">
        <v>3345</v>
      </c>
    </row>
    <row r="1546" ht="15" spans="1:3">
      <c r="A1546" s="355" t="s">
        <v>6276</v>
      </c>
      <c r="B1546" s="133" t="s">
        <v>6277</v>
      </c>
      <c r="C1546" t="s">
        <v>3345</v>
      </c>
    </row>
    <row r="1547" ht="15" spans="1:3">
      <c r="A1547" s="355" t="s">
        <v>6278</v>
      </c>
      <c r="B1547" s="133" t="s">
        <v>6279</v>
      </c>
      <c r="C1547" t="s">
        <v>3414</v>
      </c>
    </row>
    <row r="1548" ht="15" spans="1:3">
      <c r="A1548" s="355" t="s">
        <v>6280</v>
      </c>
      <c r="B1548" s="133" t="s">
        <v>6281</v>
      </c>
      <c r="C1548" t="s">
        <v>3345</v>
      </c>
    </row>
    <row r="1549" ht="15" spans="1:3">
      <c r="A1549" s="355" t="s">
        <v>6282</v>
      </c>
      <c r="B1549" s="133" t="s">
        <v>6283</v>
      </c>
      <c r="C1549" t="s">
        <v>3345</v>
      </c>
    </row>
    <row r="1550" ht="15" spans="1:3">
      <c r="A1550" s="355" t="s">
        <v>6284</v>
      </c>
      <c r="B1550" s="133" t="s">
        <v>6285</v>
      </c>
      <c r="C1550" t="s">
        <v>3345</v>
      </c>
    </row>
    <row r="1551" ht="15" spans="1:3">
      <c r="A1551" s="355" t="s">
        <v>6286</v>
      </c>
      <c r="B1551" s="133" t="s">
        <v>6287</v>
      </c>
      <c r="C1551" t="s">
        <v>3345</v>
      </c>
    </row>
    <row r="1552" ht="15" spans="1:3">
      <c r="A1552" s="355" t="s">
        <v>6288</v>
      </c>
      <c r="B1552" s="133" t="s">
        <v>6289</v>
      </c>
      <c r="C1552" t="s">
        <v>3345</v>
      </c>
    </row>
    <row r="1553" ht="15" spans="1:3">
      <c r="A1553" s="355" t="s">
        <v>6290</v>
      </c>
      <c r="B1553" s="133" t="s">
        <v>6291</v>
      </c>
      <c r="C1553" t="s">
        <v>3345</v>
      </c>
    </row>
    <row r="1554" ht="15" spans="1:3">
      <c r="A1554" s="355" t="s">
        <v>6292</v>
      </c>
      <c r="B1554" s="133" t="s">
        <v>6293</v>
      </c>
      <c r="C1554" t="s">
        <v>3345</v>
      </c>
    </row>
    <row r="1555" ht="15" spans="1:3">
      <c r="A1555" s="355" t="s">
        <v>6294</v>
      </c>
      <c r="B1555" s="133" t="s">
        <v>6295</v>
      </c>
      <c r="C1555" t="s">
        <v>3345</v>
      </c>
    </row>
    <row r="1556" ht="15" spans="1:3">
      <c r="A1556" s="355" t="s">
        <v>6296</v>
      </c>
      <c r="B1556" s="133" t="s">
        <v>6297</v>
      </c>
      <c r="C1556" t="s">
        <v>3345</v>
      </c>
    </row>
    <row r="1557" ht="15" spans="1:3">
      <c r="A1557" s="355" t="s">
        <v>6298</v>
      </c>
      <c r="B1557" s="133" t="s">
        <v>6299</v>
      </c>
      <c r="C1557" t="s">
        <v>95</v>
      </c>
    </row>
    <row r="1558" ht="15" spans="1:3">
      <c r="A1558" s="355" t="s">
        <v>6300</v>
      </c>
      <c r="B1558" s="133" t="s">
        <v>6301</v>
      </c>
      <c r="C1558" t="s">
        <v>3414</v>
      </c>
    </row>
    <row r="1559" ht="15" spans="1:3">
      <c r="A1559" s="355" t="s">
        <v>6302</v>
      </c>
      <c r="B1559" s="133" t="s">
        <v>6303</v>
      </c>
      <c r="C1559" t="s">
        <v>3345</v>
      </c>
    </row>
    <row r="1560" ht="15" spans="1:3">
      <c r="A1560" s="355" t="s">
        <v>6304</v>
      </c>
      <c r="B1560" s="133" t="s">
        <v>6305</v>
      </c>
      <c r="C1560" t="s">
        <v>3345</v>
      </c>
    </row>
    <row r="1561" ht="15" spans="1:3">
      <c r="A1561" s="355" t="s">
        <v>6306</v>
      </c>
      <c r="B1561" s="133" t="s">
        <v>6307</v>
      </c>
      <c r="C1561" t="s">
        <v>3345</v>
      </c>
    </row>
    <row r="1562" ht="15" spans="1:3">
      <c r="A1562" s="355" t="s">
        <v>6308</v>
      </c>
      <c r="B1562" s="133" t="s">
        <v>6309</v>
      </c>
      <c r="C1562" t="s">
        <v>3345</v>
      </c>
    </row>
    <row r="1563" ht="15" spans="1:3">
      <c r="A1563" s="355" t="s">
        <v>6310</v>
      </c>
      <c r="B1563" s="133" t="s">
        <v>6311</v>
      </c>
      <c r="C1563" t="s">
        <v>3345</v>
      </c>
    </row>
    <row r="1564" ht="15" spans="1:3">
      <c r="A1564" s="355" t="s">
        <v>6312</v>
      </c>
      <c r="B1564" s="133" t="s">
        <v>6313</v>
      </c>
      <c r="C1564" t="s">
        <v>3345</v>
      </c>
    </row>
    <row r="1565" ht="15" spans="1:3">
      <c r="A1565" s="355" t="s">
        <v>6314</v>
      </c>
      <c r="B1565" s="133" t="s">
        <v>6315</v>
      </c>
      <c r="C1565" t="s">
        <v>3345</v>
      </c>
    </row>
    <row r="1566" ht="15" spans="1:3">
      <c r="A1566" s="355" t="s">
        <v>6316</v>
      </c>
      <c r="B1566" s="133" t="s">
        <v>6317</v>
      </c>
      <c r="C1566" t="s">
        <v>3345</v>
      </c>
    </row>
    <row r="1567" ht="15" spans="1:3">
      <c r="A1567" s="355" t="s">
        <v>6318</v>
      </c>
      <c r="B1567" s="133" t="s">
        <v>6319</v>
      </c>
      <c r="C1567" t="s">
        <v>3345</v>
      </c>
    </row>
    <row r="1568" ht="15" spans="1:3">
      <c r="A1568" s="355" t="s">
        <v>6320</v>
      </c>
      <c r="B1568" s="133" t="s">
        <v>6321</v>
      </c>
      <c r="C1568" t="s">
        <v>3345</v>
      </c>
    </row>
    <row r="1569" ht="15" spans="1:3">
      <c r="A1569" s="355" t="s">
        <v>6322</v>
      </c>
      <c r="B1569" s="133" t="s">
        <v>6323</v>
      </c>
      <c r="C1569" t="s">
        <v>3345</v>
      </c>
    </row>
    <row r="1570" ht="15" spans="1:3">
      <c r="A1570" s="355" t="s">
        <v>6324</v>
      </c>
      <c r="B1570" s="133" t="s">
        <v>6325</v>
      </c>
      <c r="C1570" t="s">
        <v>3345</v>
      </c>
    </row>
    <row r="1571" ht="15" spans="1:3">
      <c r="A1571" s="355" t="s">
        <v>6326</v>
      </c>
      <c r="B1571" s="133" t="s">
        <v>6327</v>
      </c>
      <c r="C1571" t="s">
        <v>3414</v>
      </c>
    </row>
    <row r="1572" ht="15" spans="1:3">
      <c r="A1572" s="355" t="s">
        <v>6328</v>
      </c>
      <c r="B1572" s="133" t="s">
        <v>6329</v>
      </c>
      <c r="C1572" t="s">
        <v>3345</v>
      </c>
    </row>
    <row r="1573" ht="15" spans="1:3">
      <c r="A1573" s="355" t="s">
        <v>6330</v>
      </c>
      <c r="B1573" s="133" t="s">
        <v>6331</v>
      </c>
      <c r="C1573" t="s">
        <v>3345</v>
      </c>
    </row>
    <row r="1574" ht="15" spans="1:3">
      <c r="A1574" s="355" t="s">
        <v>6332</v>
      </c>
      <c r="B1574" s="133" t="s">
        <v>4936</v>
      </c>
      <c r="C1574" t="s">
        <v>3345</v>
      </c>
    </row>
    <row r="1575" ht="15" spans="1:3">
      <c r="A1575" s="355" t="s">
        <v>6333</v>
      </c>
      <c r="B1575" s="133" t="s">
        <v>6334</v>
      </c>
      <c r="C1575" t="s">
        <v>3345</v>
      </c>
    </row>
    <row r="1576" ht="15" spans="1:3">
      <c r="A1576" s="355" t="s">
        <v>6335</v>
      </c>
      <c r="B1576" s="133" t="s">
        <v>6336</v>
      </c>
      <c r="C1576" t="s">
        <v>3345</v>
      </c>
    </row>
    <row r="1577" ht="15" spans="1:3">
      <c r="A1577" s="355" t="s">
        <v>6337</v>
      </c>
      <c r="B1577" s="133" t="s">
        <v>6338</v>
      </c>
      <c r="C1577" t="s">
        <v>3345</v>
      </c>
    </row>
    <row r="1578" ht="15" spans="1:3">
      <c r="A1578" s="355" t="s">
        <v>6339</v>
      </c>
      <c r="B1578" s="133" t="s">
        <v>6340</v>
      </c>
      <c r="C1578" t="s">
        <v>3345</v>
      </c>
    </row>
    <row r="1579" ht="15" spans="1:3">
      <c r="A1579" s="355" t="s">
        <v>6341</v>
      </c>
      <c r="B1579" s="133" t="s">
        <v>6342</v>
      </c>
      <c r="C1579" t="s">
        <v>3345</v>
      </c>
    </row>
    <row r="1580" ht="15" spans="1:3">
      <c r="A1580" s="355" t="s">
        <v>6343</v>
      </c>
      <c r="B1580" s="133" t="s">
        <v>6344</v>
      </c>
      <c r="C1580" t="s">
        <v>3345</v>
      </c>
    </row>
    <row r="1581" ht="15" spans="1:3">
      <c r="A1581" s="355" t="s">
        <v>6345</v>
      </c>
      <c r="B1581" s="133" t="s">
        <v>6346</v>
      </c>
      <c r="C1581" t="s">
        <v>3414</v>
      </c>
    </row>
    <row r="1582" ht="15" spans="1:3">
      <c r="A1582" s="355" t="s">
        <v>6347</v>
      </c>
      <c r="B1582" s="133" t="s">
        <v>6348</v>
      </c>
      <c r="C1582" t="s">
        <v>3345</v>
      </c>
    </row>
    <row r="1583" ht="15" spans="1:3">
      <c r="A1583" s="355" t="s">
        <v>6349</v>
      </c>
      <c r="B1583" s="133" t="s">
        <v>6350</v>
      </c>
      <c r="C1583" t="s">
        <v>3345</v>
      </c>
    </row>
    <row r="1584" ht="15" spans="1:3">
      <c r="A1584" s="355" t="s">
        <v>6351</v>
      </c>
      <c r="B1584" s="133" t="s">
        <v>6352</v>
      </c>
      <c r="C1584" t="s">
        <v>3345</v>
      </c>
    </row>
    <row r="1585" ht="15" spans="1:3">
      <c r="A1585" s="355" t="s">
        <v>6353</v>
      </c>
      <c r="B1585" s="133" t="s">
        <v>6354</v>
      </c>
      <c r="C1585" t="s">
        <v>3345</v>
      </c>
    </row>
    <row r="1586" ht="15" spans="1:3">
      <c r="A1586" s="355" t="s">
        <v>6355</v>
      </c>
      <c r="B1586" s="133" t="s">
        <v>6356</v>
      </c>
      <c r="C1586" t="s">
        <v>3345</v>
      </c>
    </row>
    <row r="1587" ht="15" spans="1:3">
      <c r="A1587" s="355" t="s">
        <v>6357</v>
      </c>
      <c r="B1587" s="133" t="s">
        <v>6358</v>
      </c>
      <c r="C1587" t="s">
        <v>3345</v>
      </c>
    </row>
    <row r="1588" ht="15" spans="1:3">
      <c r="A1588" s="355" t="s">
        <v>6359</v>
      </c>
      <c r="B1588" s="133" t="s">
        <v>6360</v>
      </c>
      <c r="C1588" t="s">
        <v>3345</v>
      </c>
    </row>
    <row r="1589" ht="15" spans="1:3">
      <c r="A1589" s="355" t="s">
        <v>6361</v>
      </c>
      <c r="B1589" s="133" t="s">
        <v>6362</v>
      </c>
      <c r="C1589" t="s">
        <v>3345</v>
      </c>
    </row>
    <row r="1590" ht="15" spans="1:3">
      <c r="A1590" s="355" t="s">
        <v>6363</v>
      </c>
      <c r="B1590" s="133" t="s">
        <v>6364</v>
      </c>
      <c r="C1590" t="s">
        <v>3345</v>
      </c>
    </row>
    <row r="1591" ht="15" spans="1:3">
      <c r="A1591" s="355" t="s">
        <v>6365</v>
      </c>
      <c r="B1591" s="133" t="s">
        <v>6366</v>
      </c>
      <c r="C1591" t="s">
        <v>3345</v>
      </c>
    </row>
    <row r="1592" ht="15" spans="1:3">
      <c r="A1592" s="355" t="s">
        <v>6367</v>
      </c>
      <c r="B1592" s="133" t="s">
        <v>6368</v>
      </c>
      <c r="C1592" t="s">
        <v>3345</v>
      </c>
    </row>
    <row r="1593" ht="15" spans="1:3">
      <c r="A1593" s="355" t="s">
        <v>6369</v>
      </c>
      <c r="B1593" s="133" t="s">
        <v>6370</v>
      </c>
      <c r="C1593" t="s">
        <v>3345</v>
      </c>
    </row>
    <row r="1594" ht="15" spans="1:3">
      <c r="A1594" s="355" t="s">
        <v>6371</v>
      </c>
      <c r="B1594" s="133" t="s">
        <v>6372</v>
      </c>
      <c r="C1594" t="s">
        <v>3345</v>
      </c>
    </row>
    <row r="1595" ht="15" spans="1:3">
      <c r="A1595" s="355" t="s">
        <v>6373</v>
      </c>
      <c r="B1595" s="133" t="s">
        <v>6374</v>
      </c>
      <c r="C1595" t="s">
        <v>3345</v>
      </c>
    </row>
    <row r="1596" ht="15" spans="1:3">
      <c r="A1596" s="355" t="s">
        <v>6375</v>
      </c>
      <c r="B1596" s="133" t="s">
        <v>6376</v>
      </c>
      <c r="C1596" t="s">
        <v>3414</v>
      </c>
    </row>
    <row r="1597" ht="15" spans="1:3">
      <c r="A1597" s="355" t="s">
        <v>6377</v>
      </c>
      <c r="B1597" s="133" t="s">
        <v>3420</v>
      </c>
      <c r="C1597" t="s">
        <v>3345</v>
      </c>
    </row>
    <row r="1598" ht="15" spans="1:3">
      <c r="A1598" s="355" t="s">
        <v>6378</v>
      </c>
      <c r="B1598" s="133" t="s">
        <v>6379</v>
      </c>
      <c r="C1598" t="s">
        <v>3345</v>
      </c>
    </row>
    <row r="1599" ht="15" spans="1:3">
      <c r="A1599" s="355" t="s">
        <v>6380</v>
      </c>
      <c r="B1599" s="133" t="s">
        <v>6381</v>
      </c>
      <c r="C1599" t="s">
        <v>3345</v>
      </c>
    </row>
    <row r="1600" ht="15" spans="1:3">
      <c r="A1600" s="355" t="s">
        <v>6382</v>
      </c>
      <c r="B1600" s="133" t="s">
        <v>6383</v>
      </c>
      <c r="C1600" t="s">
        <v>3345</v>
      </c>
    </row>
    <row r="1601" ht="15" spans="1:3">
      <c r="A1601" s="355" t="s">
        <v>6384</v>
      </c>
      <c r="B1601" s="133" t="s">
        <v>6385</v>
      </c>
      <c r="C1601" t="s">
        <v>3345</v>
      </c>
    </row>
    <row r="1602" ht="15" spans="1:3">
      <c r="A1602" s="355" t="s">
        <v>6386</v>
      </c>
      <c r="B1602" s="133" t="s">
        <v>6387</v>
      </c>
      <c r="C1602" t="s">
        <v>3345</v>
      </c>
    </row>
    <row r="1603" ht="15" spans="1:3">
      <c r="A1603" s="355" t="s">
        <v>6388</v>
      </c>
      <c r="B1603" s="133" t="s">
        <v>6389</v>
      </c>
      <c r="C1603" t="s">
        <v>3345</v>
      </c>
    </row>
    <row r="1604" ht="15" spans="1:3">
      <c r="A1604" s="355" t="s">
        <v>6390</v>
      </c>
      <c r="B1604" s="133" t="s">
        <v>6391</v>
      </c>
      <c r="C1604" t="s">
        <v>3345</v>
      </c>
    </row>
    <row r="1605" ht="15" spans="1:3">
      <c r="A1605" s="355" t="s">
        <v>6392</v>
      </c>
      <c r="B1605" s="133" t="s">
        <v>6393</v>
      </c>
      <c r="C1605" t="s">
        <v>3345</v>
      </c>
    </row>
    <row r="1606" ht="15" spans="1:3">
      <c r="A1606" s="355" t="s">
        <v>6394</v>
      </c>
      <c r="B1606" s="133" t="s">
        <v>6395</v>
      </c>
      <c r="C1606" t="s">
        <v>3345</v>
      </c>
    </row>
    <row r="1607" ht="15" spans="1:3">
      <c r="A1607" s="355" t="s">
        <v>6396</v>
      </c>
      <c r="B1607" s="133" t="s">
        <v>6397</v>
      </c>
      <c r="C1607" t="s">
        <v>3414</v>
      </c>
    </row>
    <row r="1608" ht="15" spans="1:3">
      <c r="A1608" s="355" t="s">
        <v>6398</v>
      </c>
      <c r="B1608" s="133" t="s">
        <v>6399</v>
      </c>
      <c r="C1608" t="s">
        <v>3345</v>
      </c>
    </row>
    <row r="1609" ht="15" spans="1:3">
      <c r="A1609" s="355" t="s">
        <v>6400</v>
      </c>
      <c r="B1609" s="133" t="s">
        <v>6401</v>
      </c>
      <c r="C1609" t="s">
        <v>3345</v>
      </c>
    </row>
    <row r="1610" ht="15" spans="1:3">
      <c r="A1610" s="355" t="s">
        <v>6402</v>
      </c>
      <c r="B1610" s="133" t="s">
        <v>6403</v>
      </c>
      <c r="C1610" t="s">
        <v>3345</v>
      </c>
    </row>
    <row r="1611" ht="15" spans="1:3">
      <c r="A1611" s="355" t="s">
        <v>6404</v>
      </c>
      <c r="B1611" s="133" t="s">
        <v>6405</v>
      </c>
      <c r="C1611" t="s">
        <v>3345</v>
      </c>
    </row>
    <row r="1612" ht="15" spans="1:3">
      <c r="A1612" s="355" t="s">
        <v>6406</v>
      </c>
      <c r="B1612" s="133" t="s">
        <v>6407</v>
      </c>
      <c r="C1612" t="s">
        <v>3345</v>
      </c>
    </row>
    <row r="1613" ht="15" spans="1:3">
      <c r="A1613" s="355" t="s">
        <v>6408</v>
      </c>
      <c r="B1613" s="133" t="s">
        <v>6409</v>
      </c>
      <c r="C1613" t="s">
        <v>3345</v>
      </c>
    </row>
    <row r="1614" ht="15" spans="1:3">
      <c r="A1614" s="355" t="s">
        <v>6410</v>
      </c>
      <c r="B1614" s="133" t="s">
        <v>6411</v>
      </c>
      <c r="C1614" t="s">
        <v>3345</v>
      </c>
    </row>
    <row r="1615" ht="15" spans="1:3">
      <c r="A1615" s="355" t="s">
        <v>6412</v>
      </c>
      <c r="B1615" s="133" t="s">
        <v>6413</v>
      </c>
      <c r="C1615" t="s">
        <v>3345</v>
      </c>
    </row>
    <row r="1616" ht="15" spans="1:3">
      <c r="A1616" s="355" t="s">
        <v>6414</v>
      </c>
      <c r="B1616" s="133" t="s">
        <v>6415</v>
      </c>
      <c r="C1616" t="s">
        <v>3345</v>
      </c>
    </row>
    <row r="1617" ht="15" spans="1:3">
      <c r="A1617" s="355" t="s">
        <v>6416</v>
      </c>
      <c r="B1617" s="133" t="s">
        <v>6417</v>
      </c>
      <c r="C1617" t="s">
        <v>3414</v>
      </c>
    </row>
    <row r="1618" ht="15" spans="1:3">
      <c r="A1618" s="355" t="s">
        <v>6418</v>
      </c>
      <c r="B1618" s="133" t="s">
        <v>6419</v>
      </c>
      <c r="C1618" t="s">
        <v>3345</v>
      </c>
    </row>
    <row r="1619" ht="15" spans="1:3">
      <c r="A1619" s="355" t="s">
        <v>6420</v>
      </c>
      <c r="B1619" s="133" t="s">
        <v>6421</v>
      </c>
      <c r="C1619" t="s">
        <v>3345</v>
      </c>
    </row>
    <row r="1620" ht="15" spans="1:3">
      <c r="A1620" s="355" t="s">
        <v>6422</v>
      </c>
      <c r="B1620" s="133" t="s">
        <v>6423</v>
      </c>
      <c r="C1620" t="s">
        <v>3345</v>
      </c>
    </row>
    <row r="1621" ht="15" spans="1:3">
      <c r="A1621" s="355" t="s">
        <v>6424</v>
      </c>
      <c r="B1621" s="133" t="s">
        <v>6425</v>
      </c>
      <c r="C1621" t="s">
        <v>3345</v>
      </c>
    </row>
    <row r="1622" ht="15" spans="1:3">
      <c r="A1622" s="355" t="s">
        <v>6426</v>
      </c>
      <c r="B1622" s="133" t="s">
        <v>6427</v>
      </c>
      <c r="C1622" t="s">
        <v>3345</v>
      </c>
    </row>
    <row r="1623" ht="15" spans="1:3">
      <c r="A1623" s="355" t="s">
        <v>6428</v>
      </c>
      <c r="B1623" s="133" t="s">
        <v>6429</v>
      </c>
      <c r="C1623" t="s">
        <v>3414</v>
      </c>
    </row>
    <row r="1624" ht="15" spans="1:3">
      <c r="A1624" s="355" t="s">
        <v>6430</v>
      </c>
      <c r="B1624" s="133" t="s">
        <v>6431</v>
      </c>
      <c r="C1624" t="s">
        <v>3345</v>
      </c>
    </row>
    <row r="1625" ht="15" spans="1:3">
      <c r="A1625" s="355" t="s">
        <v>6432</v>
      </c>
      <c r="B1625" s="133" t="s">
        <v>6433</v>
      </c>
      <c r="C1625" t="s">
        <v>3345</v>
      </c>
    </row>
    <row r="1626" ht="15" spans="1:3">
      <c r="A1626" s="355" t="s">
        <v>6434</v>
      </c>
      <c r="B1626" s="133" t="s">
        <v>6435</v>
      </c>
      <c r="C1626" t="s">
        <v>3345</v>
      </c>
    </row>
    <row r="1627" ht="15" spans="1:3">
      <c r="A1627" s="355" t="s">
        <v>6436</v>
      </c>
      <c r="B1627" s="133" t="s">
        <v>6437</v>
      </c>
      <c r="C1627" t="s">
        <v>3345</v>
      </c>
    </row>
    <row r="1628" ht="15" spans="1:3">
      <c r="A1628" s="355" t="s">
        <v>6438</v>
      </c>
      <c r="B1628" s="133" t="s">
        <v>6439</v>
      </c>
      <c r="C1628" t="s">
        <v>3345</v>
      </c>
    </row>
    <row r="1629" ht="15" spans="1:3">
      <c r="A1629" s="355" t="s">
        <v>6440</v>
      </c>
      <c r="B1629" s="133" t="s">
        <v>6441</v>
      </c>
      <c r="C1629" t="s">
        <v>3345</v>
      </c>
    </row>
    <row r="1630" ht="15" spans="1:3">
      <c r="A1630" s="355" t="s">
        <v>6442</v>
      </c>
      <c r="B1630" s="133" t="s">
        <v>6443</v>
      </c>
      <c r="C1630" t="s">
        <v>3345</v>
      </c>
    </row>
    <row r="1631" ht="15" spans="1:3">
      <c r="A1631" s="355" t="s">
        <v>6444</v>
      </c>
      <c r="B1631" s="133" t="s">
        <v>6445</v>
      </c>
      <c r="C1631" t="s">
        <v>3345</v>
      </c>
    </row>
    <row r="1632" ht="15" spans="1:3">
      <c r="A1632" s="355" t="s">
        <v>6446</v>
      </c>
      <c r="B1632" s="133" t="s">
        <v>6447</v>
      </c>
      <c r="C1632" t="s">
        <v>3345</v>
      </c>
    </row>
    <row r="1633" ht="15" spans="1:3">
      <c r="A1633" s="355" t="s">
        <v>6448</v>
      </c>
      <c r="B1633" s="133" t="s">
        <v>6449</v>
      </c>
      <c r="C1633" t="s">
        <v>3345</v>
      </c>
    </row>
    <row r="1634" ht="15" spans="1:3">
      <c r="A1634" s="355" t="s">
        <v>6450</v>
      </c>
      <c r="B1634" s="133" t="s">
        <v>6451</v>
      </c>
      <c r="C1634" t="s">
        <v>3345</v>
      </c>
    </row>
    <row r="1635" ht="15" spans="1:3">
      <c r="A1635" s="355" t="s">
        <v>6452</v>
      </c>
      <c r="B1635" s="133" t="s">
        <v>6453</v>
      </c>
      <c r="C1635" t="s">
        <v>3345</v>
      </c>
    </row>
    <row r="1636" ht="15" spans="1:3">
      <c r="A1636" s="355" t="s">
        <v>6454</v>
      </c>
      <c r="B1636" s="133" t="s">
        <v>6455</v>
      </c>
      <c r="C1636" t="s">
        <v>3414</v>
      </c>
    </row>
    <row r="1637" ht="15" spans="1:3">
      <c r="A1637" s="355" t="s">
        <v>6456</v>
      </c>
      <c r="B1637" s="133" t="s">
        <v>6457</v>
      </c>
      <c r="C1637" t="s">
        <v>3345</v>
      </c>
    </row>
    <row r="1638" ht="15" spans="1:3">
      <c r="A1638" s="355" t="s">
        <v>6458</v>
      </c>
      <c r="B1638" s="133" t="s">
        <v>6459</v>
      </c>
      <c r="C1638" t="s">
        <v>3345</v>
      </c>
    </row>
    <row r="1639" ht="15" spans="1:3">
      <c r="A1639" s="355" t="s">
        <v>6460</v>
      </c>
      <c r="B1639" s="133" t="s">
        <v>6461</v>
      </c>
      <c r="C1639" t="s">
        <v>3345</v>
      </c>
    </row>
    <row r="1640" ht="15" spans="1:3">
      <c r="A1640" s="355" t="s">
        <v>6462</v>
      </c>
      <c r="B1640" s="133" t="s">
        <v>6463</v>
      </c>
      <c r="C1640" t="s">
        <v>3345</v>
      </c>
    </row>
    <row r="1641" ht="15" spans="1:3">
      <c r="A1641" s="355" t="s">
        <v>6464</v>
      </c>
      <c r="B1641" s="133" t="s">
        <v>6465</v>
      </c>
      <c r="C1641" t="s">
        <v>3345</v>
      </c>
    </row>
    <row r="1642" ht="15" spans="1:3">
      <c r="A1642" s="355" t="s">
        <v>6466</v>
      </c>
      <c r="B1642" s="133" t="s">
        <v>6467</v>
      </c>
      <c r="C1642" t="s">
        <v>3345</v>
      </c>
    </row>
    <row r="1643" ht="15" spans="1:3">
      <c r="A1643" s="355" t="s">
        <v>6468</v>
      </c>
      <c r="B1643" s="133" t="s">
        <v>6469</v>
      </c>
      <c r="C1643" t="s">
        <v>3345</v>
      </c>
    </row>
    <row r="1644" ht="15" spans="1:3">
      <c r="A1644" s="355" t="s">
        <v>6470</v>
      </c>
      <c r="B1644" s="133" t="s">
        <v>6471</v>
      </c>
      <c r="C1644" t="s">
        <v>3345</v>
      </c>
    </row>
    <row r="1645" ht="15" spans="1:3">
      <c r="A1645" s="355" t="s">
        <v>6472</v>
      </c>
      <c r="B1645" s="133" t="s">
        <v>6473</v>
      </c>
      <c r="C1645" t="s">
        <v>3345</v>
      </c>
    </row>
    <row r="1646" ht="15" spans="1:3">
      <c r="A1646" s="355" t="s">
        <v>6474</v>
      </c>
      <c r="B1646" s="133" t="s">
        <v>6475</v>
      </c>
      <c r="C1646" t="s">
        <v>3345</v>
      </c>
    </row>
    <row r="1647" ht="15" spans="1:3">
      <c r="A1647" s="355" t="s">
        <v>6476</v>
      </c>
      <c r="B1647" s="133" t="s">
        <v>6477</v>
      </c>
      <c r="C1647" t="s">
        <v>3414</v>
      </c>
    </row>
    <row r="1648" ht="15" spans="1:3">
      <c r="A1648" s="355" t="s">
        <v>6478</v>
      </c>
      <c r="B1648" s="133" t="s">
        <v>6479</v>
      </c>
      <c r="C1648" t="s">
        <v>3345</v>
      </c>
    </row>
    <row r="1649" ht="15" spans="1:3">
      <c r="A1649" s="355" t="s">
        <v>6480</v>
      </c>
      <c r="B1649" s="133" t="s">
        <v>6481</v>
      </c>
      <c r="C1649" t="s">
        <v>3345</v>
      </c>
    </row>
    <row r="1650" ht="15" spans="1:3">
      <c r="A1650" s="355" t="s">
        <v>6482</v>
      </c>
      <c r="B1650" s="133" t="s">
        <v>6483</v>
      </c>
      <c r="C1650" t="s">
        <v>3345</v>
      </c>
    </row>
    <row r="1651" ht="15" spans="1:3">
      <c r="A1651" s="355" t="s">
        <v>6484</v>
      </c>
      <c r="B1651" s="133" t="s">
        <v>6485</v>
      </c>
      <c r="C1651" t="s">
        <v>3345</v>
      </c>
    </row>
    <row r="1652" ht="15" spans="1:3">
      <c r="A1652" s="355" t="s">
        <v>6486</v>
      </c>
      <c r="B1652" s="133" t="s">
        <v>6487</v>
      </c>
      <c r="C1652" t="s">
        <v>3345</v>
      </c>
    </row>
    <row r="1653" ht="15" spans="1:3">
      <c r="A1653" s="355" t="s">
        <v>6488</v>
      </c>
      <c r="B1653" s="133" t="s">
        <v>6489</v>
      </c>
      <c r="C1653" t="s">
        <v>3345</v>
      </c>
    </row>
    <row r="1654" ht="15" spans="1:3">
      <c r="A1654" s="355" t="s">
        <v>6490</v>
      </c>
      <c r="B1654" s="133" t="s">
        <v>6491</v>
      </c>
      <c r="C1654" t="s">
        <v>3414</v>
      </c>
    </row>
    <row r="1655" ht="15" spans="1:3">
      <c r="A1655" s="355" t="s">
        <v>6492</v>
      </c>
      <c r="B1655" s="133" t="s">
        <v>6493</v>
      </c>
      <c r="C1655" t="s">
        <v>3345</v>
      </c>
    </row>
    <row r="1656" ht="15" spans="1:3">
      <c r="A1656" s="355" t="s">
        <v>6494</v>
      </c>
      <c r="B1656" s="133" t="s">
        <v>6495</v>
      </c>
      <c r="C1656" t="s">
        <v>3345</v>
      </c>
    </row>
    <row r="1657" ht="15" spans="1:3">
      <c r="A1657" s="355" t="s">
        <v>6496</v>
      </c>
      <c r="B1657" s="133" t="s">
        <v>6497</v>
      </c>
      <c r="C1657" t="s">
        <v>3345</v>
      </c>
    </row>
    <row r="1658" ht="15" spans="1:3">
      <c r="A1658" s="355" t="s">
        <v>6498</v>
      </c>
      <c r="B1658" s="133" t="s">
        <v>6499</v>
      </c>
      <c r="C1658" t="s">
        <v>3345</v>
      </c>
    </row>
    <row r="1659" ht="15" spans="1:3">
      <c r="A1659" s="355" t="s">
        <v>6500</v>
      </c>
      <c r="B1659" s="133" t="s">
        <v>6501</v>
      </c>
      <c r="C1659" t="s">
        <v>3345</v>
      </c>
    </row>
    <row r="1660" ht="15" spans="1:3">
      <c r="A1660" s="355" t="s">
        <v>6502</v>
      </c>
      <c r="B1660" s="133" t="s">
        <v>6503</v>
      </c>
      <c r="C1660" t="s">
        <v>3345</v>
      </c>
    </row>
    <row r="1661" ht="15" spans="1:3">
      <c r="A1661" s="355" t="s">
        <v>6504</v>
      </c>
      <c r="B1661" s="133" t="s">
        <v>6505</v>
      </c>
      <c r="C1661" t="s">
        <v>3414</v>
      </c>
    </row>
    <row r="1662" ht="15" spans="1:3">
      <c r="A1662" s="355" t="s">
        <v>6506</v>
      </c>
      <c r="B1662" s="133" t="s">
        <v>6507</v>
      </c>
      <c r="C1662" t="s">
        <v>3345</v>
      </c>
    </row>
    <row r="1663" ht="15" spans="1:3">
      <c r="A1663" s="355" t="s">
        <v>6508</v>
      </c>
      <c r="B1663" s="133" t="s">
        <v>6509</v>
      </c>
      <c r="C1663" t="s">
        <v>3345</v>
      </c>
    </row>
    <row r="1664" ht="15" spans="1:3">
      <c r="A1664" s="355" t="s">
        <v>6510</v>
      </c>
      <c r="B1664" s="133" t="s">
        <v>6511</v>
      </c>
      <c r="C1664" t="s">
        <v>3345</v>
      </c>
    </row>
    <row r="1665" ht="15" spans="1:3">
      <c r="A1665" s="355" t="s">
        <v>6512</v>
      </c>
      <c r="B1665" s="133" t="s">
        <v>6513</v>
      </c>
      <c r="C1665" t="s">
        <v>3345</v>
      </c>
    </row>
    <row r="1666" ht="15" spans="1:3">
      <c r="A1666" s="355" t="s">
        <v>6514</v>
      </c>
      <c r="B1666" s="133" t="s">
        <v>6515</v>
      </c>
      <c r="C1666" t="s">
        <v>3345</v>
      </c>
    </row>
    <row r="1667" ht="15" spans="1:3">
      <c r="A1667" s="355" t="s">
        <v>6516</v>
      </c>
      <c r="B1667" s="133" t="s">
        <v>6517</v>
      </c>
      <c r="C1667" t="s">
        <v>3414</v>
      </c>
    </row>
    <row r="1668" ht="15" spans="1:3">
      <c r="A1668" s="355" t="s">
        <v>6518</v>
      </c>
      <c r="B1668" s="133" t="s">
        <v>6519</v>
      </c>
      <c r="C1668" t="s">
        <v>3345</v>
      </c>
    </row>
    <row r="1669" ht="15" spans="1:3">
      <c r="A1669" s="355" t="s">
        <v>6520</v>
      </c>
      <c r="B1669" s="133" t="s">
        <v>6521</v>
      </c>
      <c r="C1669" t="s">
        <v>3345</v>
      </c>
    </row>
    <row r="1670" ht="15" spans="1:3">
      <c r="A1670" s="355" t="s">
        <v>6522</v>
      </c>
      <c r="B1670" s="133" t="s">
        <v>6523</v>
      </c>
      <c r="C1670" t="s">
        <v>3345</v>
      </c>
    </row>
    <row r="1671" ht="15" spans="1:3">
      <c r="A1671" s="355" t="s">
        <v>6524</v>
      </c>
      <c r="B1671" s="133" t="s">
        <v>6525</v>
      </c>
      <c r="C1671" t="s">
        <v>3345</v>
      </c>
    </row>
    <row r="1672" ht="15" spans="1:3">
      <c r="A1672" s="355" t="s">
        <v>6526</v>
      </c>
      <c r="B1672" s="133" t="s">
        <v>6527</v>
      </c>
      <c r="C1672" t="s">
        <v>3345</v>
      </c>
    </row>
    <row r="1673" ht="15" spans="1:3">
      <c r="A1673" s="355" t="s">
        <v>6528</v>
      </c>
      <c r="B1673" s="133" t="s">
        <v>6529</v>
      </c>
      <c r="C1673" t="s">
        <v>3345</v>
      </c>
    </row>
    <row r="1674" ht="15" spans="1:3">
      <c r="A1674" s="355" t="s">
        <v>6530</v>
      </c>
      <c r="B1674" s="133" t="s">
        <v>6531</v>
      </c>
      <c r="C1674" t="s">
        <v>3414</v>
      </c>
    </row>
    <row r="1675" ht="15" spans="1:3">
      <c r="A1675" s="355" t="s">
        <v>6532</v>
      </c>
      <c r="B1675" s="133" t="s">
        <v>6533</v>
      </c>
      <c r="C1675" t="s">
        <v>3345</v>
      </c>
    </row>
    <row r="1676" ht="15" spans="1:3">
      <c r="A1676" s="355" t="s">
        <v>6534</v>
      </c>
      <c r="B1676" s="133" t="s">
        <v>6535</v>
      </c>
      <c r="C1676" t="s">
        <v>3345</v>
      </c>
    </row>
    <row r="1677" ht="15" spans="1:3">
      <c r="A1677" s="355" t="s">
        <v>6536</v>
      </c>
      <c r="B1677" s="133" t="s">
        <v>6537</v>
      </c>
      <c r="C1677" t="s">
        <v>3345</v>
      </c>
    </row>
    <row r="1678" ht="15" spans="1:3">
      <c r="A1678" s="355" t="s">
        <v>6538</v>
      </c>
      <c r="B1678" s="133" t="s">
        <v>6539</v>
      </c>
      <c r="C1678" t="s">
        <v>3345</v>
      </c>
    </row>
    <row r="1679" ht="15" spans="1:3">
      <c r="A1679" s="355" t="s">
        <v>6540</v>
      </c>
      <c r="B1679" s="133" t="s">
        <v>6541</v>
      </c>
      <c r="C1679" t="s">
        <v>3345</v>
      </c>
    </row>
    <row r="1680" ht="15" spans="1:3">
      <c r="A1680" s="355" t="s">
        <v>6542</v>
      </c>
      <c r="B1680" s="133" t="s">
        <v>6543</v>
      </c>
      <c r="C1680" t="s">
        <v>3345</v>
      </c>
    </row>
    <row r="1681" ht="15" spans="1:3">
      <c r="A1681" s="355" t="s">
        <v>6544</v>
      </c>
      <c r="B1681" s="133" t="s">
        <v>6545</v>
      </c>
      <c r="C1681" t="s">
        <v>3345</v>
      </c>
    </row>
    <row r="1682" ht="15" spans="1:3">
      <c r="A1682" s="355" t="s">
        <v>6546</v>
      </c>
      <c r="B1682" s="133" t="s">
        <v>6547</v>
      </c>
      <c r="C1682" t="s">
        <v>3345</v>
      </c>
    </row>
    <row r="1683" ht="15" spans="1:3">
      <c r="A1683" s="355" t="s">
        <v>6548</v>
      </c>
      <c r="B1683" s="133" t="s">
        <v>6549</v>
      </c>
      <c r="C1683" t="s">
        <v>3345</v>
      </c>
    </row>
    <row r="1684" ht="15" spans="1:3">
      <c r="A1684" s="355" t="s">
        <v>6550</v>
      </c>
      <c r="B1684" s="133" t="s">
        <v>6551</v>
      </c>
      <c r="C1684" t="s">
        <v>3345</v>
      </c>
    </row>
    <row r="1685" ht="15" spans="1:3">
      <c r="A1685" s="355" t="s">
        <v>6552</v>
      </c>
      <c r="B1685" s="133" t="s">
        <v>6553</v>
      </c>
      <c r="C1685" t="s">
        <v>3345</v>
      </c>
    </row>
    <row r="1686" ht="15" spans="1:3">
      <c r="A1686" s="355" t="s">
        <v>6554</v>
      </c>
      <c r="B1686" s="133" t="s">
        <v>6555</v>
      </c>
      <c r="C1686" t="s">
        <v>3345</v>
      </c>
    </row>
    <row r="1687" ht="15" spans="1:3">
      <c r="A1687" s="355" t="s">
        <v>6556</v>
      </c>
      <c r="B1687" s="133" t="s">
        <v>6557</v>
      </c>
      <c r="C1687" t="s">
        <v>3345</v>
      </c>
    </row>
    <row r="1688" ht="15" spans="1:3">
      <c r="A1688" s="355" t="s">
        <v>6558</v>
      </c>
      <c r="B1688" s="133" t="s">
        <v>6559</v>
      </c>
      <c r="C1688" t="s">
        <v>3414</v>
      </c>
    </row>
    <row r="1689" ht="15" spans="1:3">
      <c r="A1689" s="355" t="s">
        <v>6560</v>
      </c>
      <c r="B1689" s="133" t="s">
        <v>6561</v>
      </c>
      <c r="C1689" t="s">
        <v>3345</v>
      </c>
    </row>
    <row r="1690" ht="15" spans="1:3">
      <c r="A1690" s="355" t="s">
        <v>6562</v>
      </c>
      <c r="B1690" s="133" t="s">
        <v>6563</v>
      </c>
      <c r="C1690" t="s">
        <v>3345</v>
      </c>
    </row>
    <row r="1691" ht="15" spans="1:3">
      <c r="A1691" s="355" t="s">
        <v>6564</v>
      </c>
      <c r="B1691" s="133" t="s">
        <v>6565</v>
      </c>
      <c r="C1691" t="s">
        <v>3345</v>
      </c>
    </row>
    <row r="1692" ht="15" spans="1:3">
      <c r="A1692" s="355" t="s">
        <v>6566</v>
      </c>
      <c r="B1692" s="133" t="s">
        <v>6567</v>
      </c>
      <c r="C1692" t="s">
        <v>3345</v>
      </c>
    </row>
    <row r="1693" ht="15" spans="1:3">
      <c r="A1693" s="355" t="s">
        <v>6568</v>
      </c>
      <c r="B1693" s="133" t="s">
        <v>6569</v>
      </c>
      <c r="C1693" t="s">
        <v>3345</v>
      </c>
    </row>
    <row r="1694" ht="15" spans="1:3">
      <c r="A1694" s="355" t="s">
        <v>6570</v>
      </c>
      <c r="B1694" s="133" t="s">
        <v>6571</v>
      </c>
      <c r="C1694" t="s">
        <v>3345</v>
      </c>
    </row>
    <row r="1695" ht="15" spans="1:3">
      <c r="A1695" s="355" t="s">
        <v>6572</v>
      </c>
      <c r="B1695" s="133" t="s">
        <v>6573</v>
      </c>
      <c r="C1695" t="s">
        <v>3345</v>
      </c>
    </row>
    <row r="1696" ht="15" spans="1:3">
      <c r="A1696" s="355" t="s">
        <v>6574</v>
      </c>
      <c r="B1696" s="133" t="s">
        <v>6575</v>
      </c>
      <c r="C1696" t="s">
        <v>3345</v>
      </c>
    </row>
    <row r="1697" ht="15" spans="1:3">
      <c r="A1697" s="355" t="s">
        <v>6576</v>
      </c>
      <c r="B1697" s="133" t="s">
        <v>6577</v>
      </c>
      <c r="C1697" t="s">
        <v>3345</v>
      </c>
    </row>
    <row r="1698" ht="15" spans="1:3">
      <c r="A1698" s="355" t="s">
        <v>6578</v>
      </c>
      <c r="B1698" s="133" t="s">
        <v>6579</v>
      </c>
      <c r="C1698" t="s">
        <v>3414</v>
      </c>
    </row>
    <row r="1699" ht="15" spans="1:3">
      <c r="A1699" s="355" t="s">
        <v>6580</v>
      </c>
      <c r="B1699" s="133" t="s">
        <v>6581</v>
      </c>
      <c r="C1699" t="s">
        <v>3345</v>
      </c>
    </row>
    <row r="1700" ht="15" spans="1:3">
      <c r="A1700" s="355" t="s">
        <v>6582</v>
      </c>
      <c r="B1700" s="133" t="s">
        <v>6583</v>
      </c>
      <c r="C1700" t="s">
        <v>3345</v>
      </c>
    </row>
    <row r="1701" ht="15" spans="1:3">
      <c r="A1701" s="355" t="s">
        <v>6584</v>
      </c>
      <c r="B1701" s="133" t="s">
        <v>6585</v>
      </c>
      <c r="C1701" t="s">
        <v>3345</v>
      </c>
    </row>
    <row r="1702" ht="15" spans="1:3">
      <c r="A1702" s="355" t="s">
        <v>6586</v>
      </c>
      <c r="B1702" s="133" t="s">
        <v>6587</v>
      </c>
      <c r="C1702" t="s">
        <v>3345</v>
      </c>
    </row>
    <row r="1703" ht="15" spans="1:3">
      <c r="A1703" s="355" t="s">
        <v>6588</v>
      </c>
      <c r="B1703" s="133" t="s">
        <v>6589</v>
      </c>
      <c r="C1703" t="s">
        <v>3345</v>
      </c>
    </row>
    <row r="1704" ht="15" spans="1:3">
      <c r="A1704" s="355" t="s">
        <v>6590</v>
      </c>
      <c r="B1704" s="133" t="s">
        <v>6591</v>
      </c>
      <c r="C1704" t="s">
        <v>3345</v>
      </c>
    </row>
    <row r="1705" ht="15" spans="1:3">
      <c r="A1705" s="355" t="s">
        <v>6592</v>
      </c>
      <c r="B1705" s="133" t="s">
        <v>6593</v>
      </c>
      <c r="C1705" t="s">
        <v>3345</v>
      </c>
    </row>
    <row r="1706" ht="15" spans="1:3">
      <c r="A1706" s="355" t="s">
        <v>6594</v>
      </c>
      <c r="B1706" s="133" t="s">
        <v>6595</v>
      </c>
      <c r="C1706" t="s">
        <v>3345</v>
      </c>
    </row>
    <row r="1707" ht="15" spans="1:3">
      <c r="A1707" s="355" t="s">
        <v>6596</v>
      </c>
      <c r="B1707" s="133" t="s">
        <v>6597</v>
      </c>
      <c r="C1707" t="s">
        <v>3345</v>
      </c>
    </row>
    <row r="1708" ht="15" spans="1:3">
      <c r="A1708" s="355" t="s">
        <v>6598</v>
      </c>
      <c r="B1708" s="133" t="s">
        <v>6599</v>
      </c>
      <c r="C1708" t="s">
        <v>3345</v>
      </c>
    </row>
    <row r="1709" ht="15" spans="1:3">
      <c r="A1709" s="355" t="s">
        <v>6600</v>
      </c>
      <c r="B1709" s="133" t="s">
        <v>6601</v>
      </c>
      <c r="C1709" t="s">
        <v>3414</v>
      </c>
    </row>
    <row r="1710" ht="15" spans="1:3">
      <c r="A1710" s="355" t="s">
        <v>6602</v>
      </c>
      <c r="B1710" s="133" t="s">
        <v>6603</v>
      </c>
      <c r="C1710" t="s">
        <v>3345</v>
      </c>
    </row>
    <row r="1711" ht="15" spans="1:3">
      <c r="A1711" s="355" t="s">
        <v>6604</v>
      </c>
      <c r="B1711" s="133" t="s">
        <v>6605</v>
      </c>
      <c r="C1711" t="s">
        <v>3345</v>
      </c>
    </row>
    <row r="1712" ht="15" spans="1:3">
      <c r="A1712" s="355" t="s">
        <v>6606</v>
      </c>
      <c r="B1712" s="133" t="s">
        <v>6607</v>
      </c>
      <c r="C1712" t="s">
        <v>3345</v>
      </c>
    </row>
    <row r="1713" ht="15" spans="1:3">
      <c r="A1713" s="355" t="s">
        <v>6608</v>
      </c>
      <c r="B1713" s="133" t="s">
        <v>6609</v>
      </c>
      <c r="C1713" t="s">
        <v>3345</v>
      </c>
    </row>
    <row r="1714" ht="15" spans="1:3">
      <c r="A1714" s="355" t="s">
        <v>6610</v>
      </c>
      <c r="B1714" s="133" t="s">
        <v>6611</v>
      </c>
      <c r="C1714" t="s">
        <v>3345</v>
      </c>
    </row>
    <row r="1715" ht="15" spans="1:3">
      <c r="A1715" s="355" t="s">
        <v>6612</v>
      </c>
      <c r="B1715" s="133" t="s">
        <v>6613</v>
      </c>
      <c r="C1715" t="s">
        <v>3345</v>
      </c>
    </row>
    <row r="1716" ht="15" spans="1:3">
      <c r="A1716" s="355" t="s">
        <v>6614</v>
      </c>
      <c r="B1716" s="133" t="s">
        <v>6615</v>
      </c>
      <c r="C1716" t="s">
        <v>3345</v>
      </c>
    </row>
    <row r="1717" ht="15" spans="1:3">
      <c r="A1717" s="355" t="s">
        <v>6616</v>
      </c>
      <c r="B1717" s="133" t="s">
        <v>6617</v>
      </c>
      <c r="C1717" t="s">
        <v>3345</v>
      </c>
    </row>
    <row r="1718" ht="15" spans="1:3">
      <c r="A1718" s="355" t="s">
        <v>6618</v>
      </c>
      <c r="B1718" s="133" t="s">
        <v>6619</v>
      </c>
      <c r="C1718" t="s">
        <v>3345</v>
      </c>
    </row>
    <row r="1719" ht="15" spans="1:3">
      <c r="A1719" s="355" t="s">
        <v>6620</v>
      </c>
      <c r="B1719" s="133" t="s">
        <v>6621</v>
      </c>
      <c r="C1719" t="s">
        <v>3345</v>
      </c>
    </row>
    <row r="1720" ht="15" spans="1:3">
      <c r="A1720" s="355" t="s">
        <v>6622</v>
      </c>
      <c r="B1720" s="133" t="s">
        <v>6623</v>
      </c>
      <c r="C1720" t="s">
        <v>3414</v>
      </c>
    </row>
    <row r="1721" ht="15" spans="1:3">
      <c r="A1721" s="355" t="s">
        <v>6624</v>
      </c>
      <c r="B1721" s="133" t="s">
        <v>6625</v>
      </c>
      <c r="C1721" t="s">
        <v>3345</v>
      </c>
    </row>
    <row r="1722" ht="15" spans="1:3">
      <c r="A1722" s="355" t="s">
        <v>6626</v>
      </c>
      <c r="B1722" s="133" t="s">
        <v>6627</v>
      </c>
      <c r="C1722" t="s">
        <v>3345</v>
      </c>
    </row>
    <row r="1723" ht="15" spans="1:3">
      <c r="A1723" s="355" t="s">
        <v>6628</v>
      </c>
      <c r="B1723" s="133" t="s">
        <v>6629</v>
      </c>
      <c r="C1723" t="s">
        <v>3345</v>
      </c>
    </row>
    <row r="1724" ht="15" spans="1:3">
      <c r="A1724" s="355" t="s">
        <v>6630</v>
      </c>
      <c r="B1724" s="133" t="s">
        <v>6631</v>
      </c>
      <c r="C1724" t="s">
        <v>3345</v>
      </c>
    </row>
    <row r="1725" ht="15" spans="1:3">
      <c r="A1725" s="355" t="s">
        <v>6632</v>
      </c>
      <c r="B1725" s="133" t="s">
        <v>6633</v>
      </c>
      <c r="C1725" t="s">
        <v>3345</v>
      </c>
    </row>
    <row r="1726" ht="15" spans="1:3">
      <c r="A1726" s="355" t="s">
        <v>6634</v>
      </c>
      <c r="B1726" s="133" t="s">
        <v>6635</v>
      </c>
      <c r="C1726" t="s">
        <v>3345</v>
      </c>
    </row>
    <row r="1727" ht="15" spans="1:3">
      <c r="A1727" s="355" t="s">
        <v>6636</v>
      </c>
      <c r="B1727" s="133" t="s">
        <v>6637</v>
      </c>
      <c r="C1727" t="s">
        <v>3345</v>
      </c>
    </row>
    <row r="1728" ht="15" spans="1:3">
      <c r="A1728" s="355" t="s">
        <v>6638</v>
      </c>
      <c r="B1728" s="133" t="s">
        <v>6639</v>
      </c>
      <c r="C1728" t="s">
        <v>3345</v>
      </c>
    </row>
    <row r="1729" ht="15" spans="1:3">
      <c r="A1729" s="355" t="s">
        <v>6640</v>
      </c>
      <c r="B1729" s="133" t="s">
        <v>6641</v>
      </c>
      <c r="C1729" t="s">
        <v>3345</v>
      </c>
    </row>
    <row r="1730" ht="15" spans="1:3">
      <c r="A1730" s="355" t="s">
        <v>6642</v>
      </c>
      <c r="B1730" s="133" t="s">
        <v>6643</v>
      </c>
      <c r="C1730" t="s">
        <v>3345</v>
      </c>
    </row>
    <row r="1731" ht="15" spans="1:3">
      <c r="A1731" s="355" t="s">
        <v>6644</v>
      </c>
      <c r="B1731" s="133" t="s">
        <v>6645</v>
      </c>
      <c r="C1731" t="s">
        <v>3345</v>
      </c>
    </row>
    <row r="1732" ht="15" spans="1:3">
      <c r="A1732" s="355" t="s">
        <v>6646</v>
      </c>
      <c r="B1732" s="133" t="s">
        <v>6647</v>
      </c>
      <c r="C1732" t="s">
        <v>95</v>
      </c>
    </row>
    <row r="1733" ht="15" spans="1:3">
      <c r="A1733" s="355" t="s">
        <v>6648</v>
      </c>
      <c r="B1733" s="133" t="s">
        <v>6649</v>
      </c>
      <c r="C1733" t="s">
        <v>3414</v>
      </c>
    </row>
    <row r="1734" ht="15" spans="1:3">
      <c r="A1734" s="355" t="s">
        <v>6650</v>
      </c>
      <c r="B1734" s="133" t="s">
        <v>6651</v>
      </c>
      <c r="C1734" t="s">
        <v>3345</v>
      </c>
    </row>
    <row r="1735" ht="15" spans="1:3">
      <c r="A1735" s="355" t="s">
        <v>6652</v>
      </c>
      <c r="B1735" s="133" t="s">
        <v>6653</v>
      </c>
      <c r="C1735" t="s">
        <v>3345</v>
      </c>
    </row>
    <row r="1736" ht="15" spans="1:3">
      <c r="A1736" s="355" t="s">
        <v>6654</v>
      </c>
      <c r="B1736" s="133" t="s">
        <v>6655</v>
      </c>
      <c r="C1736" t="s">
        <v>3345</v>
      </c>
    </row>
    <row r="1737" ht="15" spans="1:3">
      <c r="A1737" s="355" t="s">
        <v>6656</v>
      </c>
      <c r="B1737" s="133" t="s">
        <v>6657</v>
      </c>
      <c r="C1737" t="s">
        <v>3345</v>
      </c>
    </row>
    <row r="1738" ht="15" spans="1:3">
      <c r="A1738" s="355" t="s">
        <v>6658</v>
      </c>
      <c r="B1738" s="133" t="s">
        <v>6659</v>
      </c>
      <c r="C1738" t="s">
        <v>3345</v>
      </c>
    </row>
    <row r="1739" ht="15" spans="1:3">
      <c r="A1739" s="355" t="s">
        <v>6660</v>
      </c>
      <c r="B1739" s="133" t="s">
        <v>4055</v>
      </c>
      <c r="C1739" t="s">
        <v>3345</v>
      </c>
    </row>
    <row r="1740" ht="15" spans="1:3">
      <c r="A1740" s="355" t="s">
        <v>6661</v>
      </c>
      <c r="B1740" s="133" t="s">
        <v>6662</v>
      </c>
      <c r="C1740" t="s">
        <v>3345</v>
      </c>
    </row>
    <row r="1741" ht="15" spans="1:3">
      <c r="A1741" s="355" t="s">
        <v>6663</v>
      </c>
      <c r="B1741" s="133" t="s">
        <v>6664</v>
      </c>
      <c r="C1741" t="s">
        <v>3345</v>
      </c>
    </row>
    <row r="1742" ht="15" spans="1:3">
      <c r="A1742" s="355" t="s">
        <v>6665</v>
      </c>
      <c r="B1742" s="133" t="s">
        <v>6666</v>
      </c>
      <c r="C1742" t="s">
        <v>3345</v>
      </c>
    </row>
    <row r="1743" ht="15" spans="1:3">
      <c r="A1743" s="355" t="s">
        <v>6667</v>
      </c>
      <c r="B1743" s="133" t="s">
        <v>6668</v>
      </c>
      <c r="C1743" t="s">
        <v>3345</v>
      </c>
    </row>
    <row r="1744" ht="15" spans="1:3">
      <c r="A1744" s="355" t="s">
        <v>6669</v>
      </c>
      <c r="B1744" s="133" t="s">
        <v>6670</v>
      </c>
      <c r="C1744" t="s">
        <v>3345</v>
      </c>
    </row>
    <row r="1745" ht="15" spans="1:3">
      <c r="A1745" s="355" t="s">
        <v>6671</v>
      </c>
      <c r="B1745" s="133" t="s">
        <v>6672</v>
      </c>
      <c r="C1745" t="s">
        <v>3345</v>
      </c>
    </row>
    <row r="1746" ht="15" spans="1:3">
      <c r="A1746" s="355" t="s">
        <v>6673</v>
      </c>
      <c r="B1746" s="133" t="s">
        <v>6674</v>
      </c>
      <c r="C1746" t="s">
        <v>3345</v>
      </c>
    </row>
    <row r="1747" ht="15" spans="1:3">
      <c r="A1747" s="355" t="s">
        <v>6675</v>
      </c>
      <c r="B1747" s="133" t="s">
        <v>6676</v>
      </c>
      <c r="C1747" t="s">
        <v>3414</v>
      </c>
    </row>
    <row r="1748" ht="15" spans="1:3">
      <c r="A1748" s="355" t="s">
        <v>6677</v>
      </c>
      <c r="B1748" s="133" t="s">
        <v>6678</v>
      </c>
      <c r="C1748" t="s">
        <v>3345</v>
      </c>
    </row>
    <row r="1749" ht="15" spans="1:3">
      <c r="A1749" s="355" t="s">
        <v>6679</v>
      </c>
      <c r="B1749" s="133" t="s">
        <v>6680</v>
      </c>
      <c r="C1749" t="s">
        <v>3345</v>
      </c>
    </row>
    <row r="1750" ht="15" spans="1:3">
      <c r="A1750" s="355" t="s">
        <v>6681</v>
      </c>
      <c r="B1750" s="133" t="s">
        <v>6682</v>
      </c>
      <c r="C1750" t="s">
        <v>3345</v>
      </c>
    </row>
    <row r="1751" ht="15" spans="1:3">
      <c r="A1751" s="355" t="s">
        <v>6683</v>
      </c>
      <c r="B1751" s="133" t="s">
        <v>6684</v>
      </c>
      <c r="C1751" t="s">
        <v>3345</v>
      </c>
    </row>
    <row r="1752" ht="15" spans="1:3">
      <c r="A1752" s="355" t="s">
        <v>6685</v>
      </c>
      <c r="B1752" s="133" t="s">
        <v>6686</v>
      </c>
      <c r="C1752" t="s">
        <v>3345</v>
      </c>
    </row>
    <row r="1753" ht="15" spans="1:3">
      <c r="A1753" s="355" t="s">
        <v>6687</v>
      </c>
      <c r="B1753" s="133" t="s">
        <v>6688</v>
      </c>
      <c r="C1753" t="s">
        <v>3345</v>
      </c>
    </row>
    <row r="1754" ht="15" spans="1:3">
      <c r="A1754" s="355" t="s">
        <v>6689</v>
      </c>
      <c r="B1754" s="133" t="s">
        <v>6690</v>
      </c>
      <c r="C1754" t="s">
        <v>3414</v>
      </c>
    </row>
    <row r="1755" ht="15" spans="1:3">
      <c r="A1755" s="355" t="s">
        <v>6691</v>
      </c>
      <c r="B1755" s="133" t="s">
        <v>6692</v>
      </c>
      <c r="C1755" t="s">
        <v>3345</v>
      </c>
    </row>
    <row r="1756" ht="15" spans="1:3">
      <c r="A1756" s="355" t="s">
        <v>6693</v>
      </c>
      <c r="B1756" s="133" t="s">
        <v>6694</v>
      </c>
      <c r="C1756" t="s">
        <v>3345</v>
      </c>
    </row>
    <row r="1757" ht="15" spans="1:3">
      <c r="A1757" s="355" t="s">
        <v>6695</v>
      </c>
      <c r="B1757" s="133" t="s">
        <v>6696</v>
      </c>
      <c r="C1757" t="s">
        <v>3345</v>
      </c>
    </row>
    <row r="1758" ht="15" spans="1:3">
      <c r="A1758" s="355" t="s">
        <v>6697</v>
      </c>
      <c r="B1758" s="133" t="s">
        <v>6698</v>
      </c>
      <c r="C1758" t="s">
        <v>3345</v>
      </c>
    </row>
    <row r="1759" ht="15" spans="1:3">
      <c r="A1759" s="355" t="s">
        <v>6699</v>
      </c>
      <c r="B1759" s="133" t="s">
        <v>6700</v>
      </c>
      <c r="C1759" t="s">
        <v>3345</v>
      </c>
    </row>
    <row r="1760" ht="15" spans="1:3">
      <c r="A1760" s="355" t="s">
        <v>6701</v>
      </c>
      <c r="B1760" s="133" t="s">
        <v>6702</v>
      </c>
      <c r="C1760" t="s">
        <v>3345</v>
      </c>
    </row>
    <row r="1761" ht="15" spans="1:3">
      <c r="A1761" s="355" t="s">
        <v>6703</v>
      </c>
      <c r="B1761" s="133" t="s">
        <v>6704</v>
      </c>
      <c r="C1761" t="s">
        <v>3345</v>
      </c>
    </row>
    <row r="1762" ht="15" spans="1:3">
      <c r="A1762" s="355" t="s">
        <v>6705</v>
      </c>
      <c r="B1762" s="133" t="s">
        <v>6706</v>
      </c>
      <c r="C1762" t="s">
        <v>3345</v>
      </c>
    </row>
    <row r="1763" ht="15" spans="1:3">
      <c r="A1763" s="355" t="s">
        <v>6707</v>
      </c>
      <c r="B1763" s="133" t="s">
        <v>6708</v>
      </c>
      <c r="C1763" t="s">
        <v>3414</v>
      </c>
    </row>
    <row r="1764" ht="15" spans="1:3">
      <c r="A1764" s="355" t="s">
        <v>6709</v>
      </c>
      <c r="B1764" s="133" t="s">
        <v>6710</v>
      </c>
      <c r="C1764" t="s">
        <v>3345</v>
      </c>
    </row>
    <row r="1765" ht="15" spans="1:3">
      <c r="A1765" s="355" t="s">
        <v>6711</v>
      </c>
      <c r="B1765" s="133" t="s">
        <v>6712</v>
      </c>
      <c r="C1765" t="s">
        <v>3345</v>
      </c>
    </row>
    <row r="1766" ht="15" spans="1:3">
      <c r="A1766" s="355" t="s">
        <v>6713</v>
      </c>
      <c r="B1766" s="133" t="s">
        <v>6714</v>
      </c>
      <c r="C1766" t="s">
        <v>3345</v>
      </c>
    </row>
    <row r="1767" ht="15" spans="1:3">
      <c r="A1767" s="355" t="s">
        <v>6715</v>
      </c>
      <c r="B1767" s="133" t="s">
        <v>6716</v>
      </c>
      <c r="C1767" t="s">
        <v>3345</v>
      </c>
    </row>
    <row r="1768" ht="15" spans="1:3">
      <c r="A1768" s="355" t="s">
        <v>6717</v>
      </c>
      <c r="B1768" s="133" t="s">
        <v>6718</v>
      </c>
      <c r="C1768" t="s">
        <v>3345</v>
      </c>
    </row>
    <row r="1769" ht="15" spans="1:3">
      <c r="A1769" s="355" t="s">
        <v>6719</v>
      </c>
      <c r="B1769" s="133" t="s">
        <v>6720</v>
      </c>
      <c r="C1769" t="s">
        <v>3345</v>
      </c>
    </row>
    <row r="1770" ht="15" spans="1:3">
      <c r="A1770" s="355" t="s">
        <v>6721</v>
      </c>
      <c r="B1770" s="133" t="s">
        <v>6722</v>
      </c>
      <c r="C1770" t="s">
        <v>3345</v>
      </c>
    </row>
    <row r="1771" ht="15" spans="1:3">
      <c r="A1771" s="355" t="s">
        <v>6723</v>
      </c>
      <c r="B1771" s="133" t="s">
        <v>6724</v>
      </c>
      <c r="C1771" t="s">
        <v>3345</v>
      </c>
    </row>
    <row r="1772" ht="15" spans="1:3">
      <c r="A1772" s="355" t="s">
        <v>6725</v>
      </c>
      <c r="B1772" s="133" t="s">
        <v>6726</v>
      </c>
      <c r="C1772" t="s">
        <v>3345</v>
      </c>
    </row>
    <row r="1773" ht="15" spans="1:3">
      <c r="A1773" s="355" t="s">
        <v>6727</v>
      </c>
      <c r="B1773" s="133" t="s">
        <v>6728</v>
      </c>
      <c r="C1773" t="s">
        <v>3345</v>
      </c>
    </row>
    <row r="1774" ht="15" spans="1:3">
      <c r="A1774" s="355" t="s">
        <v>6729</v>
      </c>
      <c r="B1774" s="133" t="s">
        <v>6730</v>
      </c>
      <c r="C1774" t="s">
        <v>3345</v>
      </c>
    </row>
    <row r="1775" ht="15" spans="1:3">
      <c r="A1775" s="355" t="s">
        <v>6731</v>
      </c>
      <c r="B1775" s="133" t="s">
        <v>6732</v>
      </c>
      <c r="C1775" t="s">
        <v>3345</v>
      </c>
    </row>
    <row r="1776" ht="15" spans="1:3">
      <c r="A1776" s="355" t="s">
        <v>6733</v>
      </c>
      <c r="B1776" s="133" t="s">
        <v>6734</v>
      </c>
      <c r="C1776" t="s">
        <v>3345</v>
      </c>
    </row>
    <row r="1777" ht="15" spans="1:3">
      <c r="A1777" s="355" t="s">
        <v>6735</v>
      </c>
      <c r="B1777" s="133" t="s">
        <v>6736</v>
      </c>
      <c r="C1777" t="s">
        <v>3414</v>
      </c>
    </row>
    <row r="1778" ht="15" spans="1:3">
      <c r="A1778" s="355" t="s">
        <v>6737</v>
      </c>
      <c r="B1778" s="133" t="s">
        <v>6738</v>
      </c>
      <c r="C1778" t="s">
        <v>3345</v>
      </c>
    </row>
    <row r="1779" ht="15" spans="1:3">
      <c r="A1779" s="355" t="s">
        <v>6739</v>
      </c>
      <c r="B1779" s="133" t="s">
        <v>6740</v>
      </c>
      <c r="C1779" t="s">
        <v>3345</v>
      </c>
    </row>
    <row r="1780" ht="15" spans="1:3">
      <c r="A1780" s="355" t="s">
        <v>6741</v>
      </c>
      <c r="B1780" s="133" t="s">
        <v>6742</v>
      </c>
      <c r="C1780" t="s">
        <v>3345</v>
      </c>
    </row>
    <row r="1781" ht="15" spans="1:3">
      <c r="A1781" s="355" t="s">
        <v>6743</v>
      </c>
      <c r="B1781" s="133" t="s">
        <v>6744</v>
      </c>
      <c r="C1781" t="s">
        <v>3345</v>
      </c>
    </row>
    <row r="1782" ht="15" spans="1:3">
      <c r="A1782" s="355" t="s">
        <v>6745</v>
      </c>
      <c r="B1782" s="133" t="s">
        <v>6746</v>
      </c>
      <c r="C1782" t="s">
        <v>3345</v>
      </c>
    </row>
    <row r="1783" ht="15" spans="1:3">
      <c r="A1783" s="355" t="s">
        <v>6747</v>
      </c>
      <c r="B1783" s="133" t="s">
        <v>6748</v>
      </c>
      <c r="C1783" t="s">
        <v>3345</v>
      </c>
    </row>
    <row r="1784" ht="15" spans="1:3">
      <c r="A1784" s="355" t="s">
        <v>6749</v>
      </c>
      <c r="B1784" s="133" t="s">
        <v>6750</v>
      </c>
      <c r="C1784" t="s">
        <v>3345</v>
      </c>
    </row>
    <row r="1785" ht="15" spans="1:3">
      <c r="A1785" s="355" t="s">
        <v>6751</v>
      </c>
      <c r="B1785" s="133" t="s">
        <v>6752</v>
      </c>
      <c r="C1785" t="s">
        <v>3345</v>
      </c>
    </row>
    <row r="1786" ht="15" spans="1:3">
      <c r="A1786" s="355" t="s">
        <v>6753</v>
      </c>
      <c r="B1786" s="133" t="s">
        <v>6754</v>
      </c>
      <c r="C1786" t="s">
        <v>3345</v>
      </c>
    </row>
    <row r="1787" ht="15" spans="1:3">
      <c r="A1787" s="355" t="s">
        <v>6755</v>
      </c>
      <c r="B1787" s="133" t="s">
        <v>6756</v>
      </c>
      <c r="C1787" t="s">
        <v>3414</v>
      </c>
    </row>
    <row r="1788" ht="15" spans="1:3">
      <c r="A1788" s="355" t="s">
        <v>6757</v>
      </c>
      <c r="B1788" s="133" t="s">
        <v>6758</v>
      </c>
      <c r="C1788" t="s">
        <v>3345</v>
      </c>
    </row>
    <row r="1789" ht="15" spans="1:3">
      <c r="A1789" s="355" t="s">
        <v>6759</v>
      </c>
      <c r="B1789" s="133" t="s">
        <v>6760</v>
      </c>
      <c r="C1789" t="s">
        <v>3345</v>
      </c>
    </row>
    <row r="1790" ht="15" spans="1:3">
      <c r="A1790" s="355" t="s">
        <v>6761</v>
      </c>
      <c r="B1790" s="133" t="s">
        <v>6762</v>
      </c>
      <c r="C1790" t="s">
        <v>3345</v>
      </c>
    </row>
    <row r="1791" ht="15" spans="1:3">
      <c r="A1791" s="355" t="s">
        <v>6763</v>
      </c>
      <c r="B1791" s="133" t="s">
        <v>6764</v>
      </c>
      <c r="C1791" t="s">
        <v>3414</v>
      </c>
    </row>
    <row r="1792" ht="15" spans="1:3">
      <c r="A1792" s="355" t="s">
        <v>6765</v>
      </c>
      <c r="B1792" s="133" t="s">
        <v>6766</v>
      </c>
      <c r="C1792" t="s">
        <v>3345</v>
      </c>
    </row>
    <row r="1793" ht="15" spans="1:3">
      <c r="A1793" s="355" t="s">
        <v>6767</v>
      </c>
      <c r="B1793" s="133" t="s">
        <v>6768</v>
      </c>
      <c r="C1793" t="s">
        <v>3345</v>
      </c>
    </row>
    <row r="1794" ht="15" spans="1:3">
      <c r="A1794" s="355" t="s">
        <v>6769</v>
      </c>
      <c r="B1794" s="133" t="s">
        <v>6770</v>
      </c>
      <c r="C1794" t="s">
        <v>3345</v>
      </c>
    </row>
    <row r="1795" ht="15" spans="1:3">
      <c r="A1795" s="355" t="s">
        <v>6771</v>
      </c>
      <c r="B1795" s="133" t="s">
        <v>6772</v>
      </c>
      <c r="C1795" t="s">
        <v>3345</v>
      </c>
    </row>
    <row r="1796" ht="15" spans="1:3">
      <c r="A1796" s="355" t="s">
        <v>6773</v>
      </c>
      <c r="B1796" s="133" t="s">
        <v>6774</v>
      </c>
      <c r="C1796" t="s">
        <v>3345</v>
      </c>
    </row>
    <row r="1797" ht="15" spans="1:3">
      <c r="A1797" s="355" t="s">
        <v>6775</v>
      </c>
      <c r="B1797" s="133" t="s">
        <v>6776</v>
      </c>
      <c r="C1797" t="s">
        <v>3414</v>
      </c>
    </row>
    <row r="1798" ht="15" spans="1:3">
      <c r="A1798" s="355" t="s">
        <v>6777</v>
      </c>
      <c r="B1798" s="133" t="s">
        <v>6778</v>
      </c>
      <c r="C1798" t="s">
        <v>3345</v>
      </c>
    </row>
    <row r="1799" ht="15" spans="1:3">
      <c r="A1799" s="355" t="s">
        <v>6779</v>
      </c>
      <c r="B1799" s="133" t="s">
        <v>6780</v>
      </c>
      <c r="C1799" t="s">
        <v>3345</v>
      </c>
    </row>
    <row r="1800" ht="15" spans="1:3">
      <c r="A1800" s="355" t="s">
        <v>6781</v>
      </c>
      <c r="B1800" s="133" t="s">
        <v>6782</v>
      </c>
      <c r="C1800" t="s">
        <v>3345</v>
      </c>
    </row>
    <row r="1801" ht="15" spans="1:3">
      <c r="A1801" s="355" t="s">
        <v>6783</v>
      </c>
      <c r="B1801" s="133" t="s">
        <v>6784</v>
      </c>
      <c r="C1801" t="s">
        <v>3345</v>
      </c>
    </row>
    <row r="1802" ht="15" spans="1:3">
      <c r="A1802" s="355" t="s">
        <v>6785</v>
      </c>
      <c r="B1802" s="133" t="s">
        <v>6786</v>
      </c>
      <c r="C1802" t="s">
        <v>3345</v>
      </c>
    </row>
    <row r="1803" ht="15" spans="1:3">
      <c r="A1803" s="355" t="s">
        <v>6787</v>
      </c>
      <c r="B1803" s="133" t="s">
        <v>6788</v>
      </c>
      <c r="C1803" t="s">
        <v>3345</v>
      </c>
    </row>
    <row r="1804" ht="15" spans="1:3">
      <c r="A1804" s="355" t="s">
        <v>6789</v>
      </c>
      <c r="B1804" s="133" t="s">
        <v>6790</v>
      </c>
      <c r="C1804" t="s">
        <v>3345</v>
      </c>
    </row>
    <row r="1805" ht="15" spans="1:3">
      <c r="A1805" s="355" t="s">
        <v>6791</v>
      </c>
      <c r="B1805" s="133" t="s">
        <v>6792</v>
      </c>
      <c r="C1805" t="s">
        <v>3414</v>
      </c>
    </row>
    <row r="1806" ht="15" spans="1:3">
      <c r="A1806" s="355" t="s">
        <v>6793</v>
      </c>
      <c r="B1806" s="133" t="s">
        <v>6794</v>
      </c>
      <c r="C1806" t="s">
        <v>3345</v>
      </c>
    </row>
    <row r="1807" ht="15" spans="1:3">
      <c r="A1807" s="355" t="s">
        <v>6795</v>
      </c>
      <c r="B1807" s="133" t="s">
        <v>6796</v>
      </c>
      <c r="C1807" t="s">
        <v>3345</v>
      </c>
    </row>
    <row r="1808" ht="15" spans="1:3">
      <c r="A1808" s="355" t="s">
        <v>6797</v>
      </c>
      <c r="B1808" s="133" t="s">
        <v>6798</v>
      </c>
      <c r="C1808" t="s">
        <v>3345</v>
      </c>
    </row>
    <row r="1809" ht="15" spans="1:3">
      <c r="A1809" s="355" t="s">
        <v>6799</v>
      </c>
      <c r="B1809" s="133" t="s">
        <v>6800</v>
      </c>
      <c r="C1809" t="s">
        <v>3345</v>
      </c>
    </row>
    <row r="1810" ht="15" spans="1:3">
      <c r="A1810" s="355" t="s">
        <v>6801</v>
      </c>
      <c r="B1810" s="133" t="s">
        <v>6802</v>
      </c>
      <c r="C1810" t="s">
        <v>3345</v>
      </c>
    </row>
    <row r="1811" ht="15" spans="1:3">
      <c r="A1811" s="355" t="s">
        <v>6803</v>
      </c>
      <c r="B1811" s="133" t="s">
        <v>6804</v>
      </c>
      <c r="C1811" t="s">
        <v>3345</v>
      </c>
    </row>
    <row r="1812" ht="15" spans="1:3">
      <c r="A1812" s="355" t="s">
        <v>6805</v>
      </c>
      <c r="B1812" s="133" t="s">
        <v>6806</v>
      </c>
      <c r="C1812" t="s">
        <v>3345</v>
      </c>
    </row>
    <row r="1813" ht="15" spans="1:3">
      <c r="A1813" s="355" t="s">
        <v>6807</v>
      </c>
      <c r="B1813" s="133" t="s">
        <v>6808</v>
      </c>
      <c r="C1813" t="s">
        <v>3345</v>
      </c>
    </row>
    <row r="1814" ht="15" spans="1:3">
      <c r="A1814" s="355" t="s">
        <v>6809</v>
      </c>
      <c r="B1814" s="133" t="s">
        <v>6810</v>
      </c>
      <c r="C1814" t="s">
        <v>3414</v>
      </c>
    </row>
    <row r="1815" ht="15" spans="1:3">
      <c r="A1815" s="355" t="s">
        <v>6811</v>
      </c>
      <c r="B1815" s="133" t="s">
        <v>6812</v>
      </c>
      <c r="C1815" t="s">
        <v>3345</v>
      </c>
    </row>
    <row r="1816" ht="15" spans="1:3">
      <c r="A1816" s="355" t="s">
        <v>6813</v>
      </c>
      <c r="B1816" s="133" t="s">
        <v>6814</v>
      </c>
      <c r="C1816" t="s">
        <v>3345</v>
      </c>
    </row>
    <row r="1817" ht="15" spans="1:3">
      <c r="A1817" s="355" t="s">
        <v>6815</v>
      </c>
      <c r="B1817" s="133" t="s">
        <v>6816</v>
      </c>
      <c r="C1817" t="s">
        <v>3345</v>
      </c>
    </row>
    <row r="1818" ht="15" spans="1:3">
      <c r="A1818" s="355" t="s">
        <v>6817</v>
      </c>
      <c r="B1818" s="133" t="s">
        <v>6818</v>
      </c>
      <c r="C1818" t="s">
        <v>3345</v>
      </c>
    </row>
    <row r="1819" ht="15" spans="1:3">
      <c r="A1819" s="355" t="s">
        <v>6819</v>
      </c>
      <c r="B1819" s="133" t="s">
        <v>6820</v>
      </c>
      <c r="C1819" t="s">
        <v>3345</v>
      </c>
    </row>
    <row r="1820" ht="15" spans="1:3">
      <c r="A1820" s="355" t="s">
        <v>6821</v>
      </c>
      <c r="B1820" s="133" t="s">
        <v>6822</v>
      </c>
      <c r="C1820" t="s">
        <v>3345</v>
      </c>
    </row>
    <row r="1821" ht="15" spans="1:3">
      <c r="A1821" s="355" t="s">
        <v>6823</v>
      </c>
      <c r="B1821" s="133" t="s">
        <v>6824</v>
      </c>
      <c r="C1821" t="s">
        <v>3345</v>
      </c>
    </row>
    <row r="1822" ht="15" spans="1:3">
      <c r="A1822" s="355" t="s">
        <v>6825</v>
      </c>
      <c r="B1822" s="133" t="s">
        <v>6826</v>
      </c>
      <c r="C1822" t="s">
        <v>3345</v>
      </c>
    </row>
    <row r="1823" ht="15" spans="1:3">
      <c r="A1823" s="355" t="s">
        <v>6827</v>
      </c>
      <c r="B1823" s="133" t="s">
        <v>6828</v>
      </c>
      <c r="C1823" t="s">
        <v>3345</v>
      </c>
    </row>
    <row r="1824" ht="15" spans="1:3">
      <c r="A1824" s="355" t="s">
        <v>6829</v>
      </c>
      <c r="B1824" s="133" t="s">
        <v>6830</v>
      </c>
      <c r="C1824" t="s">
        <v>3345</v>
      </c>
    </row>
    <row r="1825" ht="15" spans="1:3">
      <c r="A1825" s="355" t="s">
        <v>6831</v>
      </c>
      <c r="B1825" s="133" t="s">
        <v>6832</v>
      </c>
      <c r="C1825" t="s">
        <v>3414</v>
      </c>
    </row>
    <row r="1826" ht="15" spans="1:3">
      <c r="A1826" s="355" t="s">
        <v>6833</v>
      </c>
      <c r="B1826" s="133" t="s">
        <v>6834</v>
      </c>
      <c r="C1826" t="s">
        <v>3345</v>
      </c>
    </row>
    <row r="1827" ht="15" spans="1:3">
      <c r="A1827" s="355" t="s">
        <v>6835</v>
      </c>
      <c r="B1827" s="133" t="s">
        <v>6836</v>
      </c>
      <c r="C1827" t="s">
        <v>3345</v>
      </c>
    </row>
    <row r="1828" ht="15" spans="1:3">
      <c r="A1828" s="355" t="s">
        <v>6837</v>
      </c>
      <c r="B1828" s="133" t="s">
        <v>6838</v>
      </c>
      <c r="C1828" t="s">
        <v>3345</v>
      </c>
    </row>
    <row r="1829" ht="15" spans="1:3">
      <c r="A1829" s="355" t="s">
        <v>6839</v>
      </c>
      <c r="B1829" s="133" t="s">
        <v>6840</v>
      </c>
      <c r="C1829" t="s">
        <v>3345</v>
      </c>
    </row>
    <row r="1830" ht="15" spans="1:3">
      <c r="A1830" s="355" t="s">
        <v>6841</v>
      </c>
      <c r="B1830" s="133" t="s">
        <v>6842</v>
      </c>
      <c r="C1830" t="s">
        <v>3345</v>
      </c>
    </row>
    <row r="1831" ht="15" spans="1:3">
      <c r="A1831" s="355" t="s">
        <v>6843</v>
      </c>
      <c r="B1831" s="133" t="s">
        <v>6844</v>
      </c>
      <c r="C1831" t="s">
        <v>3345</v>
      </c>
    </row>
    <row r="1832" ht="15" spans="1:3">
      <c r="A1832" s="355" t="s">
        <v>6845</v>
      </c>
      <c r="B1832" s="133" t="s">
        <v>6846</v>
      </c>
      <c r="C1832" t="s">
        <v>3414</v>
      </c>
    </row>
    <row r="1833" ht="15" spans="1:3">
      <c r="A1833" s="355" t="s">
        <v>6847</v>
      </c>
      <c r="B1833" s="133" t="s">
        <v>6848</v>
      </c>
      <c r="C1833" t="s">
        <v>3345</v>
      </c>
    </row>
    <row r="1834" ht="15" spans="1:3">
      <c r="A1834" s="355" t="s">
        <v>6849</v>
      </c>
      <c r="B1834" s="133" t="s">
        <v>6850</v>
      </c>
      <c r="C1834" t="s">
        <v>3345</v>
      </c>
    </row>
    <row r="1835" ht="15" spans="1:3">
      <c r="A1835" s="355" t="s">
        <v>6851</v>
      </c>
      <c r="B1835" s="133" t="s">
        <v>6852</v>
      </c>
      <c r="C1835" t="s">
        <v>3345</v>
      </c>
    </row>
    <row r="1836" ht="15" spans="1:3">
      <c r="A1836" s="355" t="s">
        <v>6853</v>
      </c>
      <c r="B1836" s="133" t="s">
        <v>6854</v>
      </c>
      <c r="C1836" t="s">
        <v>3414</v>
      </c>
    </row>
    <row r="1837" ht="15" spans="1:3">
      <c r="A1837" s="355" t="s">
        <v>6855</v>
      </c>
      <c r="B1837" s="133" t="s">
        <v>6856</v>
      </c>
      <c r="C1837" t="s">
        <v>3345</v>
      </c>
    </row>
    <row r="1838" ht="15" spans="1:3">
      <c r="A1838" s="355" t="s">
        <v>6857</v>
      </c>
      <c r="B1838" s="133" t="s">
        <v>6858</v>
      </c>
      <c r="C1838" t="s">
        <v>3345</v>
      </c>
    </row>
    <row r="1839" ht="15" spans="1:3">
      <c r="A1839" s="355" t="s">
        <v>6859</v>
      </c>
      <c r="B1839" s="133" t="s">
        <v>6860</v>
      </c>
      <c r="C1839" t="s">
        <v>3345</v>
      </c>
    </row>
    <row r="1840" ht="15" spans="1:3">
      <c r="A1840" s="355" t="s">
        <v>6861</v>
      </c>
      <c r="B1840" s="133" t="s">
        <v>6862</v>
      </c>
      <c r="C1840" t="s">
        <v>3345</v>
      </c>
    </row>
    <row r="1841" ht="15" spans="1:3">
      <c r="A1841" s="355" t="s">
        <v>6863</v>
      </c>
      <c r="B1841" s="133" t="s">
        <v>6864</v>
      </c>
      <c r="C1841" t="s">
        <v>3345</v>
      </c>
    </row>
    <row r="1842" ht="15" spans="1:3">
      <c r="A1842" s="355" t="s">
        <v>6865</v>
      </c>
      <c r="B1842" s="133" t="s">
        <v>6866</v>
      </c>
      <c r="C1842" t="s">
        <v>3345</v>
      </c>
    </row>
    <row r="1843" ht="15" spans="1:3">
      <c r="A1843" s="355" t="s">
        <v>6867</v>
      </c>
      <c r="B1843" s="133" t="s">
        <v>6868</v>
      </c>
      <c r="C1843" t="s">
        <v>3345</v>
      </c>
    </row>
    <row r="1844" ht="15" spans="1:3">
      <c r="A1844" s="355" t="s">
        <v>6869</v>
      </c>
      <c r="B1844" s="133" t="s">
        <v>6870</v>
      </c>
      <c r="C1844" t="s">
        <v>3345</v>
      </c>
    </row>
    <row r="1845" ht="15" spans="1:3">
      <c r="A1845" s="355" t="s">
        <v>6871</v>
      </c>
      <c r="B1845" s="133" t="s">
        <v>6872</v>
      </c>
      <c r="C1845" t="s">
        <v>3345</v>
      </c>
    </row>
    <row r="1846" ht="15" spans="1:3">
      <c r="A1846" s="355" t="s">
        <v>6873</v>
      </c>
      <c r="B1846" s="133" t="s">
        <v>6874</v>
      </c>
      <c r="C1846" t="s">
        <v>3345</v>
      </c>
    </row>
    <row r="1847" ht="15" spans="1:3">
      <c r="A1847" s="355" t="s">
        <v>6875</v>
      </c>
      <c r="B1847" s="133" t="s">
        <v>6876</v>
      </c>
      <c r="C1847" t="s">
        <v>3345</v>
      </c>
    </row>
    <row r="1848" ht="15" spans="1:3">
      <c r="A1848" s="355" t="s">
        <v>6877</v>
      </c>
      <c r="B1848" s="133" t="s">
        <v>6878</v>
      </c>
      <c r="C1848" t="s">
        <v>3345</v>
      </c>
    </row>
    <row r="1849" ht="15" spans="1:3">
      <c r="A1849" s="355" t="s">
        <v>6879</v>
      </c>
      <c r="B1849" s="133" t="s">
        <v>6880</v>
      </c>
      <c r="C1849" t="s">
        <v>95</v>
      </c>
    </row>
    <row r="1850" ht="15" spans="1:3">
      <c r="A1850" s="355" t="s">
        <v>6881</v>
      </c>
      <c r="B1850" s="133" t="s">
        <v>6882</v>
      </c>
      <c r="C1850" t="s">
        <v>3414</v>
      </c>
    </row>
    <row r="1851" ht="15" spans="1:3">
      <c r="A1851" s="355" t="s">
        <v>6883</v>
      </c>
      <c r="B1851" s="133" t="s">
        <v>6884</v>
      </c>
      <c r="C1851" t="s">
        <v>3345</v>
      </c>
    </row>
    <row r="1852" ht="15" spans="1:3">
      <c r="A1852" s="355" t="s">
        <v>6885</v>
      </c>
      <c r="B1852" s="133" t="s">
        <v>6886</v>
      </c>
      <c r="C1852" t="s">
        <v>3345</v>
      </c>
    </row>
    <row r="1853" ht="15" spans="1:3">
      <c r="A1853" s="355" t="s">
        <v>6887</v>
      </c>
      <c r="B1853" s="133" t="s">
        <v>6888</v>
      </c>
      <c r="C1853" t="s">
        <v>3345</v>
      </c>
    </row>
    <row r="1854" ht="15" spans="1:3">
      <c r="A1854" s="355" t="s">
        <v>6889</v>
      </c>
      <c r="B1854" s="133" t="s">
        <v>6890</v>
      </c>
      <c r="C1854" t="s">
        <v>3345</v>
      </c>
    </row>
    <row r="1855" ht="15" spans="1:3">
      <c r="A1855" s="355" t="s">
        <v>6891</v>
      </c>
      <c r="B1855" s="133" t="s">
        <v>6892</v>
      </c>
      <c r="C1855" t="s">
        <v>3345</v>
      </c>
    </row>
    <row r="1856" ht="15" spans="1:3">
      <c r="A1856" s="355" t="s">
        <v>6893</v>
      </c>
      <c r="B1856" s="133" t="s">
        <v>6894</v>
      </c>
      <c r="C1856" t="s">
        <v>3345</v>
      </c>
    </row>
    <row r="1857" ht="15" spans="1:3">
      <c r="A1857" s="355" t="s">
        <v>6895</v>
      </c>
      <c r="B1857" s="133" t="s">
        <v>6896</v>
      </c>
      <c r="C1857" t="s">
        <v>3345</v>
      </c>
    </row>
    <row r="1858" ht="15" spans="1:3">
      <c r="A1858" s="355" t="s">
        <v>6897</v>
      </c>
      <c r="B1858" s="133" t="s">
        <v>6898</v>
      </c>
      <c r="C1858" t="s">
        <v>3345</v>
      </c>
    </row>
    <row r="1859" ht="15" spans="1:3">
      <c r="A1859" s="355" t="s">
        <v>6899</v>
      </c>
      <c r="B1859" s="133" t="s">
        <v>6900</v>
      </c>
      <c r="C1859" t="s">
        <v>3345</v>
      </c>
    </row>
    <row r="1860" ht="15" spans="1:3">
      <c r="A1860" s="355" t="s">
        <v>6901</v>
      </c>
      <c r="B1860" s="133" t="s">
        <v>6902</v>
      </c>
      <c r="C1860" t="s">
        <v>3414</v>
      </c>
    </row>
    <row r="1861" ht="15" spans="1:3">
      <c r="A1861" s="355" t="s">
        <v>6903</v>
      </c>
      <c r="B1861" s="133" t="s">
        <v>6904</v>
      </c>
      <c r="C1861" t="s">
        <v>3345</v>
      </c>
    </row>
    <row r="1862" ht="15" spans="1:3">
      <c r="A1862" s="355" t="s">
        <v>6905</v>
      </c>
      <c r="B1862" s="133" t="s">
        <v>6906</v>
      </c>
      <c r="C1862" t="s">
        <v>3345</v>
      </c>
    </row>
    <row r="1863" ht="15" spans="1:3">
      <c r="A1863" s="355" t="s">
        <v>6907</v>
      </c>
      <c r="B1863" s="133" t="s">
        <v>6908</v>
      </c>
      <c r="C1863" t="s">
        <v>3345</v>
      </c>
    </row>
    <row r="1864" ht="15" spans="1:3">
      <c r="A1864" s="355" t="s">
        <v>6909</v>
      </c>
      <c r="B1864" s="133" t="s">
        <v>6910</v>
      </c>
      <c r="C1864" t="s">
        <v>3345</v>
      </c>
    </row>
    <row r="1865" ht="15" spans="1:3">
      <c r="A1865" s="355" t="s">
        <v>6911</v>
      </c>
      <c r="B1865" s="133" t="s">
        <v>6912</v>
      </c>
      <c r="C1865" t="s">
        <v>3345</v>
      </c>
    </row>
    <row r="1866" ht="15" spans="1:3">
      <c r="A1866" s="355" t="s">
        <v>6913</v>
      </c>
      <c r="B1866" s="133" t="s">
        <v>6914</v>
      </c>
      <c r="C1866" t="s">
        <v>3345</v>
      </c>
    </row>
    <row r="1867" ht="15" spans="1:3">
      <c r="A1867" s="355" t="s">
        <v>6915</v>
      </c>
      <c r="B1867" s="133" t="s">
        <v>6916</v>
      </c>
      <c r="C1867" t="s">
        <v>3345</v>
      </c>
    </row>
    <row r="1868" ht="15" spans="1:3">
      <c r="A1868" s="355" t="s">
        <v>6917</v>
      </c>
      <c r="B1868" s="133" t="s">
        <v>6918</v>
      </c>
      <c r="C1868" t="s">
        <v>3345</v>
      </c>
    </row>
    <row r="1869" ht="15" spans="1:3">
      <c r="A1869" s="355" t="s">
        <v>6919</v>
      </c>
      <c r="B1869" s="133" t="s">
        <v>6920</v>
      </c>
      <c r="C1869" t="s">
        <v>3345</v>
      </c>
    </row>
    <row r="1870" ht="15" spans="1:3">
      <c r="A1870" s="355" t="s">
        <v>6921</v>
      </c>
      <c r="B1870" s="133" t="s">
        <v>6922</v>
      </c>
      <c r="C1870" t="s">
        <v>3414</v>
      </c>
    </row>
    <row r="1871" ht="15" spans="1:3">
      <c r="A1871" s="355" t="s">
        <v>6923</v>
      </c>
      <c r="B1871" s="133" t="s">
        <v>6924</v>
      </c>
      <c r="C1871" t="s">
        <v>3345</v>
      </c>
    </row>
    <row r="1872" ht="15" spans="1:3">
      <c r="A1872" s="355" t="s">
        <v>6925</v>
      </c>
      <c r="B1872" s="133" t="s">
        <v>6926</v>
      </c>
      <c r="C1872" t="s">
        <v>3345</v>
      </c>
    </row>
    <row r="1873" ht="15" spans="1:3">
      <c r="A1873" s="355" t="s">
        <v>6927</v>
      </c>
      <c r="B1873" s="133" t="s">
        <v>6928</v>
      </c>
      <c r="C1873" t="s">
        <v>3345</v>
      </c>
    </row>
    <row r="1874" ht="15" spans="1:3">
      <c r="A1874" s="355" t="s">
        <v>6929</v>
      </c>
      <c r="B1874" s="133" t="s">
        <v>6930</v>
      </c>
      <c r="C1874" t="s">
        <v>3345</v>
      </c>
    </row>
    <row r="1875" ht="15" spans="1:3">
      <c r="A1875" s="355" t="s">
        <v>6931</v>
      </c>
      <c r="B1875" s="133" t="s">
        <v>6932</v>
      </c>
      <c r="C1875" t="s">
        <v>3345</v>
      </c>
    </row>
    <row r="1876" ht="15" spans="1:3">
      <c r="A1876" s="355" t="s">
        <v>6933</v>
      </c>
      <c r="B1876" s="133" t="s">
        <v>6934</v>
      </c>
      <c r="C1876" t="s">
        <v>3414</v>
      </c>
    </row>
    <row r="1877" ht="15" spans="1:3">
      <c r="A1877" s="355" t="s">
        <v>6935</v>
      </c>
      <c r="B1877" s="133" t="s">
        <v>6936</v>
      </c>
      <c r="C1877" t="s">
        <v>3345</v>
      </c>
    </row>
    <row r="1878" ht="15" spans="1:3">
      <c r="A1878" s="355" t="s">
        <v>6937</v>
      </c>
      <c r="B1878" s="133" t="s">
        <v>6938</v>
      </c>
      <c r="C1878" t="s">
        <v>3345</v>
      </c>
    </row>
    <row r="1879" ht="15" spans="1:3">
      <c r="A1879" s="355" t="s">
        <v>6939</v>
      </c>
      <c r="B1879" s="133" t="s">
        <v>6940</v>
      </c>
      <c r="C1879" t="s">
        <v>3345</v>
      </c>
    </row>
    <row r="1880" ht="15" spans="1:3">
      <c r="A1880" s="355" t="s">
        <v>6941</v>
      </c>
      <c r="B1880" s="133" t="s">
        <v>6942</v>
      </c>
      <c r="C1880" t="s">
        <v>3345</v>
      </c>
    </row>
    <row r="1881" ht="15" spans="1:3">
      <c r="A1881" s="355" t="s">
        <v>6943</v>
      </c>
      <c r="B1881" s="133" t="s">
        <v>6944</v>
      </c>
      <c r="C1881" t="s">
        <v>3345</v>
      </c>
    </row>
    <row r="1882" ht="15" spans="1:3">
      <c r="A1882" s="355" t="s">
        <v>6945</v>
      </c>
      <c r="B1882" s="133" t="s">
        <v>6946</v>
      </c>
      <c r="C1882" t="s">
        <v>3345</v>
      </c>
    </row>
    <row r="1883" ht="15" spans="1:3">
      <c r="A1883" s="355" t="s">
        <v>6947</v>
      </c>
      <c r="B1883" s="133" t="s">
        <v>6948</v>
      </c>
      <c r="C1883" t="s">
        <v>3345</v>
      </c>
    </row>
    <row r="1884" ht="15" spans="1:3">
      <c r="A1884" s="355" t="s">
        <v>6949</v>
      </c>
      <c r="B1884" s="133" t="s">
        <v>6950</v>
      </c>
      <c r="C1884" t="s">
        <v>3345</v>
      </c>
    </row>
    <row r="1885" ht="15" spans="1:3">
      <c r="A1885" s="355" t="s">
        <v>6951</v>
      </c>
      <c r="B1885" s="133" t="s">
        <v>6952</v>
      </c>
      <c r="C1885" t="s">
        <v>3345</v>
      </c>
    </row>
    <row r="1886" ht="15" spans="1:3">
      <c r="A1886" s="355" t="s">
        <v>6953</v>
      </c>
      <c r="B1886" s="133" t="s">
        <v>6954</v>
      </c>
      <c r="C1886" t="s">
        <v>3345</v>
      </c>
    </row>
    <row r="1887" ht="15" spans="1:3">
      <c r="A1887" s="355" t="s">
        <v>6955</v>
      </c>
      <c r="B1887" s="133" t="s">
        <v>6956</v>
      </c>
      <c r="C1887" t="s">
        <v>3345</v>
      </c>
    </row>
    <row r="1888" ht="15" spans="1:3">
      <c r="A1888" s="355" t="s">
        <v>6957</v>
      </c>
      <c r="B1888" s="133" t="s">
        <v>6958</v>
      </c>
      <c r="C1888" t="s">
        <v>3345</v>
      </c>
    </row>
    <row r="1889" ht="15" spans="1:3">
      <c r="A1889" s="355" t="s">
        <v>6959</v>
      </c>
      <c r="B1889" s="133" t="s">
        <v>6960</v>
      </c>
      <c r="C1889" t="s">
        <v>3414</v>
      </c>
    </row>
    <row r="1890" ht="15" spans="1:3">
      <c r="A1890" s="355" t="s">
        <v>6961</v>
      </c>
      <c r="B1890" s="133" t="s">
        <v>6962</v>
      </c>
      <c r="C1890" t="s">
        <v>3345</v>
      </c>
    </row>
    <row r="1891" ht="15" spans="1:3">
      <c r="A1891" s="355" t="s">
        <v>6963</v>
      </c>
      <c r="B1891" s="133" t="s">
        <v>6964</v>
      </c>
      <c r="C1891" t="s">
        <v>3345</v>
      </c>
    </row>
    <row r="1892" ht="15" spans="1:3">
      <c r="A1892" s="355" t="s">
        <v>6965</v>
      </c>
      <c r="B1892" s="133" t="s">
        <v>6966</v>
      </c>
      <c r="C1892" t="s">
        <v>3345</v>
      </c>
    </row>
    <row r="1893" ht="15" spans="1:3">
      <c r="A1893" s="355" t="s">
        <v>6967</v>
      </c>
      <c r="B1893" s="133" t="s">
        <v>6968</v>
      </c>
      <c r="C1893" t="s">
        <v>3345</v>
      </c>
    </row>
    <row r="1894" ht="15" spans="1:3">
      <c r="A1894" s="355" t="s">
        <v>6969</v>
      </c>
      <c r="B1894" s="133" t="s">
        <v>6970</v>
      </c>
      <c r="C1894" t="s">
        <v>3345</v>
      </c>
    </row>
    <row r="1895" ht="15" spans="1:3">
      <c r="A1895" s="355" t="s">
        <v>6971</v>
      </c>
      <c r="B1895" s="133" t="s">
        <v>6972</v>
      </c>
      <c r="C1895" t="s">
        <v>3345</v>
      </c>
    </row>
    <row r="1896" ht="15" spans="1:3">
      <c r="A1896" s="355" t="s">
        <v>6973</v>
      </c>
      <c r="B1896" s="133" t="s">
        <v>6974</v>
      </c>
      <c r="C1896" t="s">
        <v>3345</v>
      </c>
    </row>
    <row r="1897" ht="15" spans="1:3">
      <c r="A1897" s="355" t="s">
        <v>6975</v>
      </c>
      <c r="B1897" s="133" t="s">
        <v>6976</v>
      </c>
      <c r="C1897" t="s">
        <v>3345</v>
      </c>
    </row>
    <row r="1898" ht="15" spans="1:3">
      <c r="A1898" s="355" t="s">
        <v>6977</v>
      </c>
      <c r="B1898" s="133" t="s">
        <v>6978</v>
      </c>
      <c r="C1898" t="s">
        <v>3345</v>
      </c>
    </row>
    <row r="1899" ht="15" spans="1:3">
      <c r="A1899" s="355" t="s">
        <v>6979</v>
      </c>
      <c r="B1899" s="133" t="s">
        <v>6980</v>
      </c>
      <c r="C1899" t="s">
        <v>3345</v>
      </c>
    </row>
    <row r="1900" ht="15" spans="1:3">
      <c r="A1900" s="355" t="s">
        <v>6981</v>
      </c>
      <c r="B1900" s="133" t="s">
        <v>6982</v>
      </c>
      <c r="C1900" t="s">
        <v>3345</v>
      </c>
    </row>
    <row r="1901" ht="15" spans="1:3">
      <c r="A1901" s="355" t="s">
        <v>6983</v>
      </c>
      <c r="B1901" s="133" t="s">
        <v>6984</v>
      </c>
      <c r="C1901" t="s">
        <v>3345</v>
      </c>
    </row>
    <row r="1902" ht="15" spans="1:3">
      <c r="A1902" s="355" t="s">
        <v>6985</v>
      </c>
      <c r="B1902" s="133" t="s">
        <v>6986</v>
      </c>
      <c r="C1902" t="s">
        <v>3414</v>
      </c>
    </row>
    <row r="1903" ht="15" spans="1:3">
      <c r="A1903" s="355" t="s">
        <v>6987</v>
      </c>
      <c r="B1903" s="133" t="s">
        <v>6988</v>
      </c>
      <c r="C1903" t="s">
        <v>3345</v>
      </c>
    </row>
    <row r="1904" ht="15" spans="1:3">
      <c r="A1904" s="355" t="s">
        <v>6989</v>
      </c>
      <c r="B1904" s="133" t="s">
        <v>6990</v>
      </c>
      <c r="C1904" t="s">
        <v>3345</v>
      </c>
    </row>
    <row r="1905" ht="15" spans="1:3">
      <c r="A1905" s="355" t="s">
        <v>6991</v>
      </c>
      <c r="B1905" s="133" t="s">
        <v>6992</v>
      </c>
      <c r="C1905" t="s">
        <v>3345</v>
      </c>
    </row>
    <row r="1906" ht="15" spans="1:3">
      <c r="A1906" s="355" t="s">
        <v>6993</v>
      </c>
      <c r="B1906" s="133" t="s">
        <v>6994</v>
      </c>
      <c r="C1906" t="s">
        <v>3345</v>
      </c>
    </row>
    <row r="1907" ht="15" spans="1:3">
      <c r="A1907" s="355" t="s">
        <v>6995</v>
      </c>
      <c r="B1907" s="133" t="s">
        <v>6996</v>
      </c>
      <c r="C1907" t="s">
        <v>3345</v>
      </c>
    </row>
    <row r="1908" ht="15" spans="1:3">
      <c r="A1908" s="355" t="s">
        <v>6997</v>
      </c>
      <c r="B1908" s="133" t="s">
        <v>6998</v>
      </c>
      <c r="C1908" t="s">
        <v>3345</v>
      </c>
    </row>
    <row r="1909" ht="15" spans="1:3">
      <c r="A1909" s="355" t="s">
        <v>6999</v>
      </c>
      <c r="B1909" s="133" t="s">
        <v>7000</v>
      </c>
      <c r="C1909" t="s">
        <v>3345</v>
      </c>
    </row>
    <row r="1910" ht="15" spans="1:3">
      <c r="A1910" s="355" t="s">
        <v>7001</v>
      </c>
      <c r="B1910" s="133" t="s">
        <v>7002</v>
      </c>
      <c r="C1910" t="s">
        <v>3345</v>
      </c>
    </row>
    <row r="1911" ht="15" spans="1:3">
      <c r="A1911" s="355" t="s">
        <v>7003</v>
      </c>
      <c r="B1911" s="133" t="s">
        <v>7004</v>
      </c>
      <c r="C1911" t="s">
        <v>3345</v>
      </c>
    </row>
    <row r="1912" ht="15" spans="1:3">
      <c r="A1912" s="355" t="s">
        <v>7005</v>
      </c>
      <c r="B1912" s="133" t="s">
        <v>7006</v>
      </c>
      <c r="C1912" t="s">
        <v>3414</v>
      </c>
    </row>
    <row r="1913" ht="15" spans="1:3">
      <c r="A1913" s="355" t="s">
        <v>7007</v>
      </c>
      <c r="B1913" s="133" t="s">
        <v>7008</v>
      </c>
      <c r="C1913" t="s">
        <v>3345</v>
      </c>
    </row>
    <row r="1914" ht="15" spans="1:3">
      <c r="A1914" s="355" t="s">
        <v>7009</v>
      </c>
      <c r="B1914" s="133" t="s">
        <v>7010</v>
      </c>
      <c r="C1914" t="s">
        <v>3345</v>
      </c>
    </row>
    <row r="1915" ht="15" spans="1:3">
      <c r="A1915" s="355" t="s">
        <v>7011</v>
      </c>
      <c r="B1915" s="133" t="s">
        <v>7012</v>
      </c>
      <c r="C1915" t="s">
        <v>3345</v>
      </c>
    </row>
    <row r="1916" ht="15" spans="1:3">
      <c r="A1916" s="355" t="s">
        <v>7013</v>
      </c>
      <c r="B1916" s="133" t="s">
        <v>7014</v>
      </c>
      <c r="C1916" t="s">
        <v>3345</v>
      </c>
    </row>
    <row r="1917" ht="15" spans="1:3">
      <c r="A1917" s="355" t="s">
        <v>7015</v>
      </c>
      <c r="B1917" s="133" t="s">
        <v>7016</v>
      </c>
      <c r="C1917" t="s">
        <v>3345</v>
      </c>
    </row>
    <row r="1918" ht="15" spans="1:3">
      <c r="A1918" s="355" t="s">
        <v>7017</v>
      </c>
      <c r="B1918" s="133" t="s">
        <v>7018</v>
      </c>
      <c r="C1918" t="s">
        <v>3345</v>
      </c>
    </row>
    <row r="1919" ht="15" spans="1:3">
      <c r="A1919" s="355" t="s">
        <v>7019</v>
      </c>
      <c r="B1919" s="133" t="s">
        <v>7020</v>
      </c>
      <c r="C1919" t="s">
        <v>3345</v>
      </c>
    </row>
    <row r="1920" ht="15" spans="1:3">
      <c r="A1920" s="355" t="s">
        <v>7021</v>
      </c>
      <c r="B1920" s="133" t="s">
        <v>7022</v>
      </c>
      <c r="C1920" t="s">
        <v>3345</v>
      </c>
    </row>
    <row r="1921" ht="15" spans="1:3">
      <c r="A1921" s="355" t="s">
        <v>7023</v>
      </c>
      <c r="B1921" s="133" t="s">
        <v>7024</v>
      </c>
      <c r="C1921" t="s">
        <v>3345</v>
      </c>
    </row>
    <row r="1922" ht="15" spans="1:3">
      <c r="A1922" s="355" t="s">
        <v>7025</v>
      </c>
      <c r="B1922" s="133" t="s">
        <v>7026</v>
      </c>
      <c r="C1922" t="s">
        <v>3414</v>
      </c>
    </row>
    <row r="1923" ht="15" spans="1:3">
      <c r="A1923" s="355" t="s">
        <v>7027</v>
      </c>
      <c r="B1923" s="133" t="s">
        <v>5740</v>
      </c>
      <c r="C1923" t="s">
        <v>3345</v>
      </c>
    </row>
    <row r="1924" ht="15" spans="1:3">
      <c r="A1924" s="355" t="s">
        <v>7028</v>
      </c>
      <c r="B1924" s="133" t="s">
        <v>7029</v>
      </c>
      <c r="C1924" t="s">
        <v>3345</v>
      </c>
    </row>
    <row r="1925" ht="15" spans="1:3">
      <c r="A1925" s="355" t="s">
        <v>7030</v>
      </c>
      <c r="B1925" s="133" t="s">
        <v>7031</v>
      </c>
      <c r="C1925" t="s">
        <v>3345</v>
      </c>
    </row>
    <row r="1926" ht="15" spans="1:3">
      <c r="A1926" s="355" t="s">
        <v>7032</v>
      </c>
      <c r="B1926" s="133" t="s">
        <v>7033</v>
      </c>
      <c r="C1926" t="s">
        <v>3345</v>
      </c>
    </row>
    <row r="1927" ht="15" spans="1:3">
      <c r="A1927" s="355" t="s">
        <v>7034</v>
      </c>
      <c r="B1927" s="133" t="s">
        <v>7035</v>
      </c>
      <c r="C1927" t="s">
        <v>3414</v>
      </c>
    </row>
    <row r="1928" ht="15" spans="1:3">
      <c r="A1928" s="355" t="s">
        <v>7036</v>
      </c>
      <c r="B1928" s="133" t="s">
        <v>7037</v>
      </c>
      <c r="C1928" t="s">
        <v>3345</v>
      </c>
    </row>
    <row r="1929" ht="15" spans="1:3">
      <c r="A1929" s="355" t="s">
        <v>7038</v>
      </c>
      <c r="B1929" s="133" t="s">
        <v>7039</v>
      </c>
      <c r="C1929" t="s">
        <v>3345</v>
      </c>
    </row>
    <row r="1930" ht="15" spans="1:3">
      <c r="A1930" s="355" t="s">
        <v>7040</v>
      </c>
      <c r="B1930" s="133" t="s">
        <v>7041</v>
      </c>
      <c r="C1930" t="s">
        <v>3345</v>
      </c>
    </row>
    <row r="1931" ht="15" spans="1:3">
      <c r="A1931" s="355" t="s">
        <v>7042</v>
      </c>
      <c r="B1931" s="133" t="s">
        <v>7043</v>
      </c>
      <c r="C1931" t="s">
        <v>3345</v>
      </c>
    </row>
    <row r="1932" ht="15" spans="1:3">
      <c r="A1932" s="355" t="s">
        <v>7044</v>
      </c>
      <c r="B1932" s="133" t="s">
        <v>7045</v>
      </c>
      <c r="C1932" t="s">
        <v>3345</v>
      </c>
    </row>
    <row r="1933" ht="15" spans="1:3">
      <c r="A1933" s="355" t="s">
        <v>7046</v>
      </c>
      <c r="B1933" s="133" t="s">
        <v>7047</v>
      </c>
      <c r="C1933" t="s">
        <v>3345</v>
      </c>
    </row>
    <row r="1934" ht="15" spans="1:3">
      <c r="A1934" s="355" t="s">
        <v>7048</v>
      </c>
      <c r="B1934" s="133" t="s">
        <v>7049</v>
      </c>
      <c r="C1934" t="s">
        <v>3414</v>
      </c>
    </row>
    <row r="1935" ht="15" spans="1:3">
      <c r="A1935" s="355" t="s">
        <v>7050</v>
      </c>
      <c r="B1935" s="133" t="s">
        <v>7051</v>
      </c>
      <c r="C1935" t="s">
        <v>3345</v>
      </c>
    </row>
    <row r="1936" ht="15" spans="1:3">
      <c r="A1936" s="355" t="s">
        <v>7052</v>
      </c>
      <c r="B1936" s="133" t="s">
        <v>7053</v>
      </c>
      <c r="C1936" t="s">
        <v>3345</v>
      </c>
    </row>
    <row r="1937" ht="15" spans="1:3">
      <c r="A1937" s="355" t="s">
        <v>7054</v>
      </c>
      <c r="B1937" s="133" t="s">
        <v>7055</v>
      </c>
      <c r="C1937" t="s">
        <v>3345</v>
      </c>
    </row>
    <row r="1938" ht="15" spans="1:3">
      <c r="A1938" s="355" t="s">
        <v>7056</v>
      </c>
      <c r="B1938" s="133" t="s">
        <v>7057</v>
      </c>
      <c r="C1938" t="s">
        <v>3345</v>
      </c>
    </row>
    <row r="1939" ht="15" spans="1:3">
      <c r="A1939" s="355" t="s">
        <v>7058</v>
      </c>
      <c r="B1939" s="133" t="s">
        <v>7059</v>
      </c>
      <c r="C1939" t="s">
        <v>3345</v>
      </c>
    </row>
    <row r="1940" ht="15" spans="1:3">
      <c r="A1940" s="355" t="s">
        <v>7060</v>
      </c>
      <c r="B1940" s="133" t="s">
        <v>7061</v>
      </c>
      <c r="C1940" t="s">
        <v>3345</v>
      </c>
    </row>
    <row r="1941" ht="15" spans="1:3">
      <c r="A1941" s="355" t="s">
        <v>7062</v>
      </c>
      <c r="B1941" s="133" t="s">
        <v>7063</v>
      </c>
      <c r="C1941" t="s">
        <v>3345</v>
      </c>
    </row>
    <row r="1942" ht="15" spans="1:3">
      <c r="A1942" s="355" t="s">
        <v>7064</v>
      </c>
      <c r="B1942" s="133" t="s">
        <v>7065</v>
      </c>
      <c r="C1942" t="s">
        <v>3345</v>
      </c>
    </row>
    <row r="1943" ht="15" spans="1:3">
      <c r="A1943" s="355" t="s">
        <v>7066</v>
      </c>
      <c r="B1943" s="133" t="s">
        <v>7067</v>
      </c>
      <c r="C1943" t="s">
        <v>3345</v>
      </c>
    </row>
    <row r="1944" ht="15" spans="1:3">
      <c r="A1944" s="355" t="s">
        <v>7068</v>
      </c>
      <c r="B1944" s="133" t="s">
        <v>7069</v>
      </c>
      <c r="C1944" t="s">
        <v>3345</v>
      </c>
    </row>
    <row r="1945" ht="15" spans="1:3">
      <c r="A1945" s="355" t="s">
        <v>7070</v>
      </c>
      <c r="B1945" s="133" t="s">
        <v>7071</v>
      </c>
      <c r="C1945" t="s">
        <v>3345</v>
      </c>
    </row>
    <row r="1946" ht="15" spans="1:3">
      <c r="A1946" s="355" t="s">
        <v>7072</v>
      </c>
      <c r="B1946" s="133" t="s">
        <v>7073</v>
      </c>
      <c r="C1946" t="s">
        <v>3414</v>
      </c>
    </row>
    <row r="1947" ht="15" spans="1:3">
      <c r="A1947" s="355" t="s">
        <v>7074</v>
      </c>
      <c r="B1947" s="133" t="s">
        <v>7075</v>
      </c>
      <c r="C1947" t="s">
        <v>3345</v>
      </c>
    </row>
    <row r="1948" ht="15" spans="1:3">
      <c r="A1948" s="355" t="s">
        <v>7076</v>
      </c>
      <c r="B1948" s="133" t="s">
        <v>7077</v>
      </c>
      <c r="C1948" t="s">
        <v>3345</v>
      </c>
    </row>
    <row r="1949" ht="15" spans="1:3">
      <c r="A1949" s="355" t="s">
        <v>7078</v>
      </c>
      <c r="B1949" s="133" t="s">
        <v>7079</v>
      </c>
      <c r="C1949" t="s">
        <v>3345</v>
      </c>
    </row>
    <row r="1950" ht="15" spans="1:3">
      <c r="A1950" s="355" t="s">
        <v>7080</v>
      </c>
      <c r="B1950" s="133" t="s">
        <v>7081</v>
      </c>
      <c r="C1950" t="s">
        <v>3345</v>
      </c>
    </row>
    <row r="1951" ht="15" spans="1:3">
      <c r="A1951" s="355" t="s">
        <v>7082</v>
      </c>
      <c r="B1951" s="133" t="s">
        <v>7083</v>
      </c>
      <c r="C1951" t="s">
        <v>3345</v>
      </c>
    </row>
    <row r="1952" ht="15" spans="1:3">
      <c r="A1952" s="355" t="s">
        <v>7084</v>
      </c>
      <c r="B1952" s="133" t="s">
        <v>7085</v>
      </c>
      <c r="C1952" t="s">
        <v>3345</v>
      </c>
    </row>
    <row r="1953" ht="15" spans="1:3">
      <c r="A1953" s="355" t="s">
        <v>7086</v>
      </c>
      <c r="B1953" s="133" t="s">
        <v>7087</v>
      </c>
      <c r="C1953" t="s">
        <v>3345</v>
      </c>
    </row>
    <row r="1954" ht="15" spans="1:3">
      <c r="A1954" s="355" t="s">
        <v>7088</v>
      </c>
      <c r="B1954" s="133" t="s">
        <v>7089</v>
      </c>
      <c r="C1954" t="s">
        <v>3345</v>
      </c>
    </row>
    <row r="1955" ht="15" spans="1:3">
      <c r="A1955" s="355" t="s">
        <v>7090</v>
      </c>
      <c r="B1955" s="133" t="s">
        <v>7091</v>
      </c>
      <c r="C1955" t="s">
        <v>3345</v>
      </c>
    </row>
    <row r="1956" ht="15" spans="1:3">
      <c r="A1956" s="355" t="s">
        <v>7092</v>
      </c>
      <c r="B1956" s="133" t="s">
        <v>7093</v>
      </c>
      <c r="C1956" t="s">
        <v>3345</v>
      </c>
    </row>
    <row r="1957" ht="15" spans="1:3">
      <c r="A1957" s="355" t="s">
        <v>7094</v>
      </c>
      <c r="B1957" s="133" t="s">
        <v>7095</v>
      </c>
      <c r="C1957" t="s">
        <v>3345</v>
      </c>
    </row>
    <row r="1958" ht="15" spans="1:3">
      <c r="A1958" s="355" t="s">
        <v>7096</v>
      </c>
      <c r="B1958" s="133" t="s">
        <v>7097</v>
      </c>
      <c r="C1958" t="s">
        <v>3414</v>
      </c>
    </row>
    <row r="1959" ht="15" spans="1:3">
      <c r="A1959" s="355" t="s">
        <v>7098</v>
      </c>
      <c r="B1959" s="133" t="s">
        <v>7099</v>
      </c>
      <c r="C1959" t="s">
        <v>3345</v>
      </c>
    </row>
    <row r="1960" ht="15" spans="1:3">
      <c r="A1960" s="355" t="s">
        <v>7100</v>
      </c>
      <c r="B1960" s="133" t="s">
        <v>7101</v>
      </c>
      <c r="C1960" t="s">
        <v>3345</v>
      </c>
    </row>
    <row r="1961" ht="15" spans="1:3">
      <c r="A1961" s="355" t="s">
        <v>7102</v>
      </c>
      <c r="B1961" s="133" t="s">
        <v>7103</v>
      </c>
      <c r="C1961" t="s">
        <v>3345</v>
      </c>
    </row>
    <row r="1962" ht="15" spans="1:3">
      <c r="A1962" s="355" t="s">
        <v>7104</v>
      </c>
      <c r="B1962" s="133" t="s">
        <v>7105</v>
      </c>
      <c r="C1962" t="s">
        <v>3345</v>
      </c>
    </row>
    <row r="1963" ht="15" spans="1:3">
      <c r="A1963" s="355" t="s">
        <v>7106</v>
      </c>
      <c r="B1963" s="133" t="s">
        <v>7107</v>
      </c>
      <c r="C1963" t="s">
        <v>3345</v>
      </c>
    </row>
    <row r="1964" ht="15" spans="1:3">
      <c r="A1964" s="355" t="s">
        <v>7108</v>
      </c>
      <c r="B1964" s="133" t="s">
        <v>7109</v>
      </c>
      <c r="C1964" t="s">
        <v>3345</v>
      </c>
    </row>
    <row r="1965" ht="15" spans="1:3">
      <c r="A1965" s="355" t="s">
        <v>7110</v>
      </c>
      <c r="B1965" s="133" t="s">
        <v>7111</v>
      </c>
      <c r="C1965" t="s">
        <v>3345</v>
      </c>
    </row>
    <row r="1966" ht="15" spans="1:3">
      <c r="A1966" s="355" t="s">
        <v>7112</v>
      </c>
      <c r="B1966" s="133" t="s">
        <v>7113</v>
      </c>
      <c r="C1966" t="s">
        <v>3345</v>
      </c>
    </row>
    <row r="1967" ht="15" spans="1:3">
      <c r="A1967" s="355" t="s">
        <v>7114</v>
      </c>
      <c r="B1967" s="133" t="s">
        <v>7115</v>
      </c>
      <c r="C1967" t="s">
        <v>3345</v>
      </c>
    </row>
    <row r="1968" ht="15" spans="1:3">
      <c r="A1968" s="355" t="s">
        <v>7116</v>
      </c>
      <c r="B1968" s="133" t="s">
        <v>7117</v>
      </c>
      <c r="C1968" t="s">
        <v>3345</v>
      </c>
    </row>
    <row r="1969" ht="15" spans="1:3">
      <c r="A1969" s="355" t="s">
        <v>7118</v>
      </c>
      <c r="B1969" s="133" t="s">
        <v>7119</v>
      </c>
      <c r="C1969" t="s">
        <v>3345</v>
      </c>
    </row>
    <row r="1970" ht="15" spans="1:3">
      <c r="A1970" s="355" t="s">
        <v>7120</v>
      </c>
      <c r="B1970" s="133" t="s">
        <v>7121</v>
      </c>
      <c r="C1970" t="s">
        <v>3345</v>
      </c>
    </row>
    <row r="1971" ht="15" spans="1:3">
      <c r="A1971" s="355" t="s">
        <v>7122</v>
      </c>
      <c r="B1971" s="133" t="s">
        <v>7123</v>
      </c>
      <c r="C1971" t="s">
        <v>3414</v>
      </c>
    </row>
    <row r="1972" ht="15" spans="1:3">
      <c r="A1972" s="355" t="s">
        <v>7124</v>
      </c>
      <c r="B1972" s="133" t="s">
        <v>7125</v>
      </c>
      <c r="C1972" t="s">
        <v>3345</v>
      </c>
    </row>
    <row r="1973" ht="15" spans="1:3">
      <c r="A1973" s="355" t="s">
        <v>7126</v>
      </c>
      <c r="B1973" s="133" t="s">
        <v>7127</v>
      </c>
      <c r="C1973" t="s">
        <v>3345</v>
      </c>
    </row>
    <row r="1974" ht="15" spans="1:3">
      <c r="A1974" s="355" t="s">
        <v>7128</v>
      </c>
      <c r="B1974" s="133" t="s">
        <v>7129</v>
      </c>
      <c r="C1974" t="s">
        <v>3345</v>
      </c>
    </row>
    <row r="1975" ht="15" spans="1:3">
      <c r="A1975" s="355" t="s">
        <v>7130</v>
      </c>
      <c r="B1975" s="133" t="s">
        <v>7131</v>
      </c>
      <c r="C1975" t="s">
        <v>3345</v>
      </c>
    </row>
    <row r="1976" ht="15" spans="1:3">
      <c r="A1976" s="355" t="s">
        <v>7132</v>
      </c>
      <c r="B1976" s="133" t="s">
        <v>7133</v>
      </c>
      <c r="C1976" t="s">
        <v>3345</v>
      </c>
    </row>
    <row r="1977" ht="15" spans="1:3">
      <c r="A1977" s="355" t="s">
        <v>7134</v>
      </c>
      <c r="B1977" s="133" t="s">
        <v>7135</v>
      </c>
      <c r="C1977" t="s">
        <v>3414</v>
      </c>
    </row>
    <row r="1978" ht="15" spans="1:3">
      <c r="A1978" s="355" t="s">
        <v>7136</v>
      </c>
      <c r="B1978" s="133" t="s">
        <v>7137</v>
      </c>
      <c r="C1978" t="s">
        <v>3345</v>
      </c>
    </row>
    <row r="1979" ht="15" spans="1:3">
      <c r="A1979" s="355" t="s">
        <v>7138</v>
      </c>
      <c r="B1979" s="133" t="s">
        <v>7139</v>
      </c>
      <c r="C1979" t="s">
        <v>3345</v>
      </c>
    </row>
    <row r="1980" ht="15" spans="1:3">
      <c r="A1980" s="355" t="s">
        <v>7140</v>
      </c>
      <c r="B1980" s="133" t="s">
        <v>7141</v>
      </c>
      <c r="C1980" t="s">
        <v>3345</v>
      </c>
    </row>
    <row r="1981" ht="15" spans="1:3">
      <c r="A1981" s="355" t="s">
        <v>7142</v>
      </c>
      <c r="B1981" s="133" t="s">
        <v>7143</v>
      </c>
      <c r="C1981" t="s">
        <v>3345</v>
      </c>
    </row>
    <row r="1982" ht="15" spans="1:3">
      <c r="A1982" s="355" t="s">
        <v>7144</v>
      </c>
      <c r="B1982" s="133" t="s">
        <v>7145</v>
      </c>
      <c r="C1982" t="s">
        <v>3345</v>
      </c>
    </row>
    <row r="1983" ht="15" spans="1:3">
      <c r="A1983" s="355" t="s">
        <v>7146</v>
      </c>
      <c r="B1983" s="133" t="s">
        <v>7147</v>
      </c>
      <c r="C1983" t="s">
        <v>3345</v>
      </c>
    </row>
    <row r="1984" ht="15" spans="1:3">
      <c r="A1984" s="355" t="s">
        <v>7148</v>
      </c>
      <c r="B1984" s="133" t="s">
        <v>7149</v>
      </c>
      <c r="C1984" t="s">
        <v>3345</v>
      </c>
    </row>
    <row r="1985" ht="15" spans="1:3">
      <c r="A1985" s="355" t="s">
        <v>7150</v>
      </c>
      <c r="B1985" s="133" t="s">
        <v>7151</v>
      </c>
      <c r="C1985" t="s">
        <v>3345</v>
      </c>
    </row>
    <row r="1986" ht="15" spans="1:3">
      <c r="A1986" s="355" t="s">
        <v>7152</v>
      </c>
      <c r="B1986" s="133" t="s">
        <v>7153</v>
      </c>
      <c r="C1986" t="s">
        <v>95</v>
      </c>
    </row>
    <row r="1987" ht="15" spans="1:3">
      <c r="A1987" s="355" t="s">
        <v>7154</v>
      </c>
      <c r="B1987" s="133" t="s">
        <v>7155</v>
      </c>
      <c r="C1987" t="s">
        <v>3414</v>
      </c>
    </row>
    <row r="1988" ht="15" spans="1:3">
      <c r="A1988" s="355" t="s">
        <v>7156</v>
      </c>
      <c r="B1988" s="133" t="s">
        <v>7157</v>
      </c>
      <c r="C1988" t="s">
        <v>3345</v>
      </c>
    </row>
    <row r="1989" ht="15" spans="1:3">
      <c r="A1989" s="355" t="s">
        <v>7158</v>
      </c>
      <c r="B1989" s="133" t="s">
        <v>7159</v>
      </c>
      <c r="C1989" t="s">
        <v>3345</v>
      </c>
    </row>
    <row r="1990" ht="15" spans="1:3">
      <c r="A1990" s="355" t="s">
        <v>7160</v>
      </c>
      <c r="B1990" s="133" t="s">
        <v>7161</v>
      </c>
      <c r="C1990" t="s">
        <v>3345</v>
      </c>
    </row>
    <row r="1991" ht="15" spans="1:3">
      <c r="A1991" s="355" t="s">
        <v>7162</v>
      </c>
      <c r="B1991" s="133" t="s">
        <v>7163</v>
      </c>
      <c r="C1991" t="s">
        <v>3345</v>
      </c>
    </row>
    <row r="1992" ht="15" spans="1:3">
      <c r="A1992" s="355" t="s">
        <v>7164</v>
      </c>
      <c r="B1992" s="133" t="s">
        <v>7165</v>
      </c>
      <c r="C1992" t="s">
        <v>3345</v>
      </c>
    </row>
    <row r="1993" ht="15" spans="1:3">
      <c r="A1993" s="355" t="s">
        <v>7166</v>
      </c>
      <c r="B1993" s="133" t="s">
        <v>7167</v>
      </c>
      <c r="C1993" t="s">
        <v>3345</v>
      </c>
    </row>
    <row r="1994" ht="15" spans="1:3">
      <c r="A1994" s="355" t="s">
        <v>7168</v>
      </c>
      <c r="B1994" s="133" t="s">
        <v>7169</v>
      </c>
      <c r="C1994" t="s">
        <v>3345</v>
      </c>
    </row>
    <row r="1995" ht="15" spans="1:3">
      <c r="A1995" s="355" t="s">
        <v>7170</v>
      </c>
      <c r="B1995" s="133" t="s">
        <v>7171</v>
      </c>
      <c r="C1995" t="s">
        <v>3345</v>
      </c>
    </row>
    <row r="1996" ht="15" spans="1:3">
      <c r="A1996" s="355" t="s">
        <v>7172</v>
      </c>
      <c r="B1996" s="133" t="s">
        <v>7173</v>
      </c>
      <c r="C1996" t="s">
        <v>3345</v>
      </c>
    </row>
    <row r="1997" ht="15" spans="1:3">
      <c r="A1997" s="355" t="s">
        <v>7174</v>
      </c>
      <c r="B1997" s="133" t="s">
        <v>7175</v>
      </c>
      <c r="C1997" t="s">
        <v>3345</v>
      </c>
    </row>
    <row r="1998" ht="15" spans="1:3">
      <c r="A1998" s="355" t="s">
        <v>7176</v>
      </c>
      <c r="B1998" s="133" t="s">
        <v>7177</v>
      </c>
      <c r="C1998" t="s">
        <v>3345</v>
      </c>
    </row>
    <row r="1999" ht="15" spans="1:3">
      <c r="A1999" s="355" t="s">
        <v>7178</v>
      </c>
      <c r="B1999" s="133" t="s">
        <v>7179</v>
      </c>
      <c r="C1999" t="s">
        <v>3414</v>
      </c>
    </row>
    <row r="2000" ht="15" spans="1:3">
      <c r="A2000" s="355" t="s">
        <v>7180</v>
      </c>
      <c r="B2000" s="133" t="s">
        <v>7181</v>
      </c>
      <c r="C2000" t="s">
        <v>3345</v>
      </c>
    </row>
    <row r="2001" ht="15" spans="1:3">
      <c r="A2001" s="355" t="s">
        <v>7182</v>
      </c>
      <c r="B2001" s="133" t="s">
        <v>7183</v>
      </c>
      <c r="C2001" t="s">
        <v>3345</v>
      </c>
    </row>
    <row r="2002" ht="15" spans="1:3">
      <c r="A2002" s="355" t="s">
        <v>7184</v>
      </c>
      <c r="B2002" s="133" t="s">
        <v>7185</v>
      </c>
      <c r="C2002" t="s">
        <v>3345</v>
      </c>
    </row>
    <row r="2003" ht="15" spans="1:3">
      <c r="A2003" s="355" t="s">
        <v>7186</v>
      </c>
      <c r="B2003" s="133" t="s">
        <v>7187</v>
      </c>
      <c r="C2003" t="s">
        <v>3345</v>
      </c>
    </row>
    <row r="2004" ht="15" spans="1:3">
      <c r="A2004" s="355" t="s">
        <v>7188</v>
      </c>
      <c r="B2004" s="133" t="s">
        <v>7189</v>
      </c>
      <c r="C2004" t="s">
        <v>3345</v>
      </c>
    </row>
    <row r="2005" ht="15" spans="1:3">
      <c r="A2005" s="355" t="s">
        <v>7190</v>
      </c>
      <c r="B2005" s="133" t="s">
        <v>7191</v>
      </c>
      <c r="C2005" t="s">
        <v>3345</v>
      </c>
    </row>
    <row r="2006" ht="15" spans="1:3">
      <c r="A2006" s="355" t="s">
        <v>7192</v>
      </c>
      <c r="B2006" s="133" t="s">
        <v>7193</v>
      </c>
      <c r="C2006" t="s">
        <v>3345</v>
      </c>
    </row>
    <row r="2007" ht="15" spans="1:3">
      <c r="A2007" s="355" t="s">
        <v>7194</v>
      </c>
      <c r="B2007" s="133" t="s">
        <v>7195</v>
      </c>
      <c r="C2007" t="s">
        <v>3345</v>
      </c>
    </row>
    <row r="2008" ht="15" spans="1:3">
      <c r="A2008" s="355" t="s">
        <v>7196</v>
      </c>
      <c r="B2008" s="133" t="s">
        <v>7197</v>
      </c>
      <c r="C2008" t="s">
        <v>3345</v>
      </c>
    </row>
    <row r="2009" ht="15" spans="1:3">
      <c r="A2009" s="355" t="s">
        <v>7198</v>
      </c>
      <c r="B2009" s="133" t="s">
        <v>7199</v>
      </c>
      <c r="C2009" t="s">
        <v>3345</v>
      </c>
    </row>
    <row r="2010" ht="15" spans="1:3">
      <c r="A2010" s="355" t="s">
        <v>7200</v>
      </c>
      <c r="B2010" s="133" t="s">
        <v>7201</v>
      </c>
      <c r="C2010" t="s">
        <v>3414</v>
      </c>
    </row>
    <row r="2011" ht="15" spans="1:3">
      <c r="A2011" s="355" t="s">
        <v>7202</v>
      </c>
      <c r="B2011" s="133" t="s">
        <v>7203</v>
      </c>
      <c r="C2011" t="s">
        <v>3345</v>
      </c>
    </row>
    <row r="2012" ht="15" spans="1:3">
      <c r="A2012" s="355" t="s">
        <v>7204</v>
      </c>
      <c r="B2012" s="133" t="s">
        <v>7205</v>
      </c>
      <c r="C2012" t="s">
        <v>3345</v>
      </c>
    </row>
    <row r="2013" ht="15" spans="1:3">
      <c r="A2013" s="355" t="s">
        <v>7206</v>
      </c>
      <c r="B2013" s="133" t="s">
        <v>4724</v>
      </c>
      <c r="C2013" t="s">
        <v>3345</v>
      </c>
    </row>
    <row r="2014" ht="15" spans="1:3">
      <c r="A2014" s="355" t="s">
        <v>7207</v>
      </c>
      <c r="B2014" s="133" t="s">
        <v>7208</v>
      </c>
      <c r="C2014" t="s">
        <v>3345</v>
      </c>
    </row>
    <row r="2015" ht="15" spans="1:3">
      <c r="A2015" s="355" t="s">
        <v>7209</v>
      </c>
      <c r="B2015" s="133" t="s">
        <v>7210</v>
      </c>
      <c r="C2015" t="s">
        <v>3345</v>
      </c>
    </row>
    <row r="2016" ht="15" spans="1:3">
      <c r="A2016" s="355" t="s">
        <v>7211</v>
      </c>
      <c r="B2016" s="133" t="s">
        <v>7212</v>
      </c>
      <c r="C2016" t="s">
        <v>3345</v>
      </c>
    </row>
    <row r="2017" ht="15" spans="1:3">
      <c r="A2017" s="355" t="s">
        <v>7213</v>
      </c>
      <c r="B2017" s="133" t="s">
        <v>7214</v>
      </c>
      <c r="C2017" t="s">
        <v>3345</v>
      </c>
    </row>
    <row r="2018" ht="15" spans="1:3">
      <c r="A2018" s="355" t="s">
        <v>7215</v>
      </c>
      <c r="B2018" s="133" t="s">
        <v>7216</v>
      </c>
      <c r="C2018" t="s">
        <v>3345</v>
      </c>
    </row>
    <row r="2019" ht="15" spans="1:3">
      <c r="A2019" s="355" t="s">
        <v>7217</v>
      </c>
      <c r="B2019" s="133" t="s">
        <v>7218</v>
      </c>
      <c r="C2019" t="s">
        <v>3345</v>
      </c>
    </row>
    <row r="2020" ht="15" spans="1:3">
      <c r="A2020" s="355" t="s">
        <v>7219</v>
      </c>
      <c r="B2020" s="133" t="s">
        <v>7220</v>
      </c>
      <c r="C2020" t="s">
        <v>3414</v>
      </c>
    </row>
    <row r="2021" ht="15" spans="1:3">
      <c r="A2021" s="355" t="s">
        <v>7221</v>
      </c>
      <c r="B2021" s="133" t="s">
        <v>7222</v>
      </c>
      <c r="C2021" t="s">
        <v>3345</v>
      </c>
    </row>
    <row r="2022" ht="15" spans="1:3">
      <c r="A2022" s="355" t="s">
        <v>7223</v>
      </c>
      <c r="B2022" s="133" t="s">
        <v>7224</v>
      </c>
      <c r="C2022" t="s">
        <v>3345</v>
      </c>
    </row>
    <row r="2023" ht="15" spans="1:3">
      <c r="A2023" s="355" t="s">
        <v>7225</v>
      </c>
      <c r="B2023" s="133" t="s">
        <v>7226</v>
      </c>
      <c r="C2023" t="s">
        <v>3345</v>
      </c>
    </row>
    <row r="2024" ht="15" spans="1:3">
      <c r="A2024" s="355" t="s">
        <v>7227</v>
      </c>
      <c r="B2024" s="133" t="s">
        <v>7228</v>
      </c>
      <c r="C2024" t="s">
        <v>3414</v>
      </c>
    </row>
    <row r="2025" ht="15" spans="1:3">
      <c r="A2025" s="355" t="s">
        <v>7229</v>
      </c>
      <c r="B2025" s="133" t="s">
        <v>7230</v>
      </c>
      <c r="C2025" t="s">
        <v>3345</v>
      </c>
    </row>
    <row r="2026" ht="15" spans="1:3">
      <c r="A2026" s="355" t="s">
        <v>7231</v>
      </c>
      <c r="B2026" s="133" t="s">
        <v>7232</v>
      </c>
      <c r="C2026" t="s">
        <v>3345</v>
      </c>
    </row>
    <row r="2027" ht="15" spans="1:3">
      <c r="A2027" s="355" t="s">
        <v>7233</v>
      </c>
      <c r="B2027" s="133" t="s">
        <v>7234</v>
      </c>
      <c r="C2027" t="s">
        <v>3345</v>
      </c>
    </row>
    <row r="2028" ht="15" spans="1:3">
      <c r="A2028" s="355" t="s">
        <v>7235</v>
      </c>
      <c r="B2028" s="133" t="s">
        <v>7236</v>
      </c>
      <c r="C2028" t="s">
        <v>3345</v>
      </c>
    </row>
    <row r="2029" ht="15" spans="1:3">
      <c r="A2029" s="355" t="s">
        <v>7237</v>
      </c>
      <c r="B2029" s="133" t="s">
        <v>7238</v>
      </c>
      <c r="C2029" t="s">
        <v>3345</v>
      </c>
    </row>
    <row r="2030" ht="15" spans="1:3">
      <c r="A2030" s="355" t="s">
        <v>7239</v>
      </c>
      <c r="B2030" s="133" t="s">
        <v>7240</v>
      </c>
      <c r="C2030" t="s">
        <v>3345</v>
      </c>
    </row>
    <row r="2031" ht="15" spans="1:3">
      <c r="A2031" s="355" t="s">
        <v>7241</v>
      </c>
      <c r="B2031" s="133" t="s">
        <v>7242</v>
      </c>
      <c r="C2031" t="s">
        <v>3345</v>
      </c>
    </row>
    <row r="2032" ht="15" spans="1:3">
      <c r="A2032" s="355" t="s">
        <v>7243</v>
      </c>
      <c r="B2032" s="133" t="s">
        <v>7244</v>
      </c>
      <c r="C2032" t="s">
        <v>3414</v>
      </c>
    </row>
    <row r="2033" ht="15" spans="1:3">
      <c r="A2033" s="355" t="s">
        <v>7245</v>
      </c>
      <c r="B2033" s="133" t="s">
        <v>7246</v>
      </c>
      <c r="C2033" t="s">
        <v>3345</v>
      </c>
    </row>
    <row r="2034" ht="15" spans="1:3">
      <c r="A2034" s="355" t="s">
        <v>7247</v>
      </c>
      <c r="B2034" s="133" t="s">
        <v>7248</v>
      </c>
      <c r="C2034" t="s">
        <v>3345</v>
      </c>
    </row>
    <row r="2035" ht="15" spans="1:3">
      <c r="A2035" s="355" t="s">
        <v>7249</v>
      </c>
      <c r="B2035" s="133" t="s">
        <v>7250</v>
      </c>
      <c r="C2035" t="s">
        <v>3345</v>
      </c>
    </row>
    <row r="2036" ht="15" spans="1:3">
      <c r="A2036" s="355" t="s">
        <v>7251</v>
      </c>
      <c r="B2036" s="133" t="s">
        <v>7252</v>
      </c>
      <c r="C2036" t="s">
        <v>3345</v>
      </c>
    </row>
    <row r="2037" ht="15" spans="1:3">
      <c r="A2037" s="355" t="s">
        <v>7253</v>
      </c>
      <c r="B2037" s="133" t="s">
        <v>7254</v>
      </c>
      <c r="C2037" t="s">
        <v>3345</v>
      </c>
    </row>
    <row r="2038" ht="15" spans="1:3">
      <c r="A2038" s="355" t="s">
        <v>7255</v>
      </c>
      <c r="B2038" s="133" t="s">
        <v>7256</v>
      </c>
      <c r="C2038" t="s">
        <v>3414</v>
      </c>
    </row>
    <row r="2039" ht="15" spans="1:3">
      <c r="A2039" s="355" t="s">
        <v>7257</v>
      </c>
      <c r="B2039" s="133" t="s">
        <v>7258</v>
      </c>
      <c r="C2039" t="s">
        <v>3345</v>
      </c>
    </row>
    <row r="2040" ht="15" spans="1:3">
      <c r="A2040" s="355" t="s">
        <v>7259</v>
      </c>
      <c r="B2040" s="133" t="s">
        <v>7260</v>
      </c>
      <c r="C2040" t="s">
        <v>3345</v>
      </c>
    </row>
    <row r="2041" ht="15" spans="1:3">
      <c r="A2041" s="355" t="s">
        <v>7261</v>
      </c>
      <c r="B2041" s="133" t="s">
        <v>7262</v>
      </c>
      <c r="C2041" t="s">
        <v>3345</v>
      </c>
    </row>
    <row r="2042" ht="15" spans="1:3">
      <c r="A2042" s="355" t="s">
        <v>7263</v>
      </c>
      <c r="B2042" s="133" t="s">
        <v>7264</v>
      </c>
      <c r="C2042" t="s">
        <v>3345</v>
      </c>
    </row>
    <row r="2043" ht="15" spans="1:3">
      <c r="A2043" s="355" t="s">
        <v>7265</v>
      </c>
      <c r="B2043" s="133" t="s">
        <v>7266</v>
      </c>
      <c r="C2043" t="s">
        <v>3345</v>
      </c>
    </row>
    <row r="2044" ht="15" spans="1:3">
      <c r="A2044" s="355" t="s">
        <v>7267</v>
      </c>
      <c r="B2044" s="133" t="s">
        <v>7268</v>
      </c>
      <c r="C2044" t="s">
        <v>3345</v>
      </c>
    </row>
    <row r="2045" ht="15" spans="1:3">
      <c r="A2045" s="355" t="s">
        <v>7269</v>
      </c>
      <c r="B2045" s="133" t="s">
        <v>7270</v>
      </c>
      <c r="C2045" t="s">
        <v>3345</v>
      </c>
    </row>
    <row r="2046" ht="15" spans="1:3">
      <c r="A2046" s="355" t="s">
        <v>7271</v>
      </c>
      <c r="B2046" s="133" t="s">
        <v>7272</v>
      </c>
      <c r="C2046" t="s">
        <v>3414</v>
      </c>
    </row>
    <row r="2047" ht="15" spans="1:3">
      <c r="A2047" s="355" t="s">
        <v>7273</v>
      </c>
      <c r="B2047" s="133" t="s">
        <v>7274</v>
      </c>
      <c r="C2047" t="s">
        <v>3345</v>
      </c>
    </row>
    <row r="2048" ht="15" spans="1:3">
      <c r="A2048" s="355" t="s">
        <v>7275</v>
      </c>
      <c r="B2048" s="133" t="s">
        <v>7276</v>
      </c>
      <c r="C2048" t="s">
        <v>3345</v>
      </c>
    </row>
    <row r="2049" ht="15" spans="1:3">
      <c r="A2049" s="355" t="s">
        <v>7277</v>
      </c>
      <c r="B2049" s="133" t="s">
        <v>7278</v>
      </c>
      <c r="C2049" t="s">
        <v>3345</v>
      </c>
    </row>
    <row r="2050" ht="15" spans="1:3">
      <c r="A2050" s="355" t="s">
        <v>7279</v>
      </c>
      <c r="B2050" s="133" t="s">
        <v>7280</v>
      </c>
      <c r="C2050" t="s">
        <v>3345</v>
      </c>
    </row>
    <row r="2051" ht="15" spans="1:3">
      <c r="A2051" s="355" t="s">
        <v>7281</v>
      </c>
      <c r="B2051" s="133" t="s">
        <v>7282</v>
      </c>
      <c r="C2051" t="s">
        <v>3345</v>
      </c>
    </row>
    <row r="2052" ht="15" spans="1:3">
      <c r="A2052" s="355" t="s">
        <v>7283</v>
      </c>
      <c r="B2052" s="133" t="s">
        <v>7284</v>
      </c>
      <c r="C2052" t="s">
        <v>3345</v>
      </c>
    </row>
    <row r="2053" ht="15" spans="1:3">
      <c r="A2053" s="355" t="s">
        <v>7285</v>
      </c>
      <c r="B2053" s="133" t="s">
        <v>7286</v>
      </c>
      <c r="C2053" t="s">
        <v>3345</v>
      </c>
    </row>
    <row r="2054" ht="15" spans="1:3">
      <c r="A2054" s="355" t="s">
        <v>7287</v>
      </c>
      <c r="B2054" s="133" t="s">
        <v>7288</v>
      </c>
      <c r="C2054" t="s">
        <v>3345</v>
      </c>
    </row>
    <row r="2055" ht="15" spans="1:3">
      <c r="A2055" s="355" t="s">
        <v>7289</v>
      </c>
      <c r="B2055" s="133" t="s">
        <v>7290</v>
      </c>
      <c r="C2055" t="s">
        <v>3345</v>
      </c>
    </row>
    <row r="2056" ht="15" spans="1:3">
      <c r="A2056" s="355" t="s">
        <v>7291</v>
      </c>
      <c r="B2056" s="133" t="s">
        <v>7292</v>
      </c>
      <c r="C2056" t="s">
        <v>3414</v>
      </c>
    </row>
    <row r="2057" ht="15" spans="1:3">
      <c r="A2057" s="355" t="s">
        <v>7293</v>
      </c>
      <c r="B2057" s="133" t="s">
        <v>7294</v>
      </c>
      <c r="C2057" t="s">
        <v>3345</v>
      </c>
    </row>
    <row r="2058" ht="15" spans="1:3">
      <c r="A2058" s="355" t="s">
        <v>7295</v>
      </c>
      <c r="B2058" s="133" t="s">
        <v>7296</v>
      </c>
      <c r="C2058" t="s">
        <v>3345</v>
      </c>
    </row>
    <row r="2059" ht="15" spans="1:3">
      <c r="A2059" s="355" t="s">
        <v>7297</v>
      </c>
      <c r="B2059" s="133" t="s">
        <v>7298</v>
      </c>
      <c r="C2059" t="s">
        <v>3345</v>
      </c>
    </row>
    <row r="2060" ht="15" spans="1:3">
      <c r="A2060" s="355" t="s">
        <v>7299</v>
      </c>
      <c r="B2060" s="133" t="s">
        <v>7300</v>
      </c>
      <c r="C2060" t="s">
        <v>3345</v>
      </c>
    </row>
    <row r="2061" ht="15" spans="1:3">
      <c r="A2061" s="355" t="s">
        <v>7301</v>
      </c>
      <c r="B2061" s="133" t="s">
        <v>7302</v>
      </c>
      <c r="C2061" t="s">
        <v>3345</v>
      </c>
    </row>
    <row r="2062" ht="15" spans="1:3">
      <c r="A2062" s="355" t="s">
        <v>7303</v>
      </c>
      <c r="B2062" s="133" t="s">
        <v>7304</v>
      </c>
      <c r="C2062" t="s">
        <v>3414</v>
      </c>
    </row>
    <row r="2063" ht="15" spans="1:3">
      <c r="A2063" s="355" t="s">
        <v>7305</v>
      </c>
      <c r="B2063" s="133" t="s">
        <v>7306</v>
      </c>
      <c r="C2063" t="s">
        <v>3345</v>
      </c>
    </row>
    <row r="2064" ht="15" spans="1:3">
      <c r="A2064" s="355" t="s">
        <v>7307</v>
      </c>
      <c r="B2064" s="133" t="s">
        <v>7308</v>
      </c>
      <c r="C2064" t="s">
        <v>3345</v>
      </c>
    </row>
    <row r="2065" ht="15" spans="1:3">
      <c r="A2065" s="355" t="s">
        <v>7309</v>
      </c>
      <c r="B2065" s="133" t="s">
        <v>7310</v>
      </c>
      <c r="C2065" t="s">
        <v>3345</v>
      </c>
    </row>
    <row r="2066" ht="15" spans="1:3">
      <c r="A2066" s="355" t="s">
        <v>7311</v>
      </c>
      <c r="B2066" s="133" t="s">
        <v>7312</v>
      </c>
      <c r="C2066" t="s">
        <v>3345</v>
      </c>
    </row>
    <row r="2067" ht="15" spans="1:3">
      <c r="A2067" s="355" t="s">
        <v>7313</v>
      </c>
      <c r="B2067" s="133" t="s">
        <v>7314</v>
      </c>
      <c r="C2067" t="s">
        <v>3345</v>
      </c>
    </row>
    <row r="2068" ht="15" spans="1:3">
      <c r="A2068" s="355" t="s">
        <v>7315</v>
      </c>
      <c r="B2068" s="133" t="s">
        <v>7316</v>
      </c>
      <c r="C2068" t="s">
        <v>3345</v>
      </c>
    </row>
    <row r="2069" ht="15" spans="1:3">
      <c r="A2069" s="355" t="s">
        <v>7317</v>
      </c>
      <c r="B2069" s="133" t="s">
        <v>7318</v>
      </c>
      <c r="C2069" t="s">
        <v>3345</v>
      </c>
    </row>
    <row r="2070" ht="15" spans="1:3">
      <c r="A2070" s="355" t="s">
        <v>7319</v>
      </c>
      <c r="B2070" s="133" t="s">
        <v>7320</v>
      </c>
      <c r="C2070" t="s">
        <v>3345</v>
      </c>
    </row>
    <row r="2071" ht="15" spans="1:3">
      <c r="A2071" s="355" t="s">
        <v>7321</v>
      </c>
      <c r="B2071" s="133" t="s">
        <v>7322</v>
      </c>
      <c r="C2071" t="s">
        <v>3414</v>
      </c>
    </row>
    <row r="2072" ht="15" spans="1:3">
      <c r="A2072" s="355" t="s">
        <v>7323</v>
      </c>
      <c r="B2072" s="133" t="s">
        <v>7324</v>
      </c>
      <c r="C2072" t="s">
        <v>3345</v>
      </c>
    </row>
    <row r="2073" ht="15" spans="1:3">
      <c r="A2073" s="355" t="s">
        <v>7325</v>
      </c>
      <c r="B2073" s="133" t="s">
        <v>7326</v>
      </c>
      <c r="C2073" t="s">
        <v>3345</v>
      </c>
    </row>
    <row r="2074" ht="15" spans="1:3">
      <c r="A2074" s="355" t="s">
        <v>7327</v>
      </c>
      <c r="B2074" s="133" t="s">
        <v>7328</v>
      </c>
      <c r="C2074" t="s">
        <v>3345</v>
      </c>
    </row>
    <row r="2075" ht="15" spans="1:3">
      <c r="A2075" s="355" t="s">
        <v>7329</v>
      </c>
      <c r="B2075" s="133" t="s">
        <v>7330</v>
      </c>
      <c r="C2075" t="s">
        <v>3345</v>
      </c>
    </row>
    <row r="2076" ht="15" spans="1:3">
      <c r="A2076" s="355" t="s">
        <v>7331</v>
      </c>
      <c r="B2076" s="133" t="s">
        <v>7332</v>
      </c>
      <c r="C2076" t="s">
        <v>3345</v>
      </c>
    </row>
    <row r="2077" ht="15" spans="1:3">
      <c r="A2077" s="355" t="s">
        <v>7333</v>
      </c>
      <c r="B2077" s="133" t="s">
        <v>7334</v>
      </c>
      <c r="C2077" t="s">
        <v>3414</v>
      </c>
    </row>
    <row r="2078" ht="15" spans="1:3">
      <c r="A2078" s="355" t="s">
        <v>7335</v>
      </c>
      <c r="B2078" s="133" t="s">
        <v>7336</v>
      </c>
      <c r="C2078" t="s">
        <v>3345</v>
      </c>
    </row>
    <row r="2079" ht="15" spans="1:3">
      <c r="A2079" s="355" t="s">
        <v>7337</v>
      </c>
      <c r="B2079" s="133" t="s">
        <v>7338</v>
      </c>
      <c r="C2079" t="s">
        <v>3345</v>
      </c>
    </row>
    <row r="2080" ht="15" spans="1:3">
      <c r="A2080" s="355" t="s">
        <v>7339</v>
      </c>
      <c r="B2080" s="133" t="s">
        <v>7340</v>
      </c>
      <c r="C2080" t="s">
        <v>3345</v>
      </c>
    </row>
    <row r="2081" ht="15" spans="1:3">
      <c r="A2081" s="355" t="s">
        <v>7341</v>
      </c>
      <c r="B2081" s="133" t="s">
        <v>7342</v>
      </c>
      <c r="C2081" t="s">
        <v>3345</v>
      </c>
    </row>
    <row r="2082" ht="15" spans="1:3">
      <c r="A2082" s="355" t="s">
        <v>7343</v>
      </c>
      <c r="B2082" s="133" t="s">
        <v>7344</v>
      </c>
      <c r="C2082" t="s">
        <v>3345</v>
      </c>
    </row>
    <row r="2083" ht="15" spans="1:3">
      <c r="A2083" s="355" t="s">
        <v>7345</v>
      </c>
      <c r="B2083" s="133" t="s">
        <v>7346</v>
      </c>
      <c r="C2083" t="s">
        <v>3345</v>
      </c>
    </row>
    <row r="2084" ht="15" spans="1:3">
      <c r="A2084" s="355" t="s">
        <v>7347</v>
      </c>
      <c r="B2084" s="133" t="s">
        <v>7348</v>
      </c>
      <c r="C2084" t="s">
        <v>3345</v>
      </c>
    </row>
    <row r="2085" ht="15" spans="1:3">
      <c r="A2085" s="355" t="s">
        <v>7349</v>
      </c>
      <c r="B2085" s="133" t="s">
        <v>7350</v>
      </c>
      <c r="C2085" t="s">
        <v>3345</v>
      </c>
    </row>
    <row r="2086" ht="15" spans="1:3">
      <c r="A2086" s="355" t="s">
        <v>7351</v>
      </c>
      <c r="B2086" s="133" t="s">
        <v>7352</v>
      </c>
      <c r="C2086" t="s">
        <v>3414</v>
      </c>
    </row>
    <row r="2087" ht="15" spans="1:3">
      <c r="A2087" s="355" t="s">
        <v>7353</v>
      </c>
      <c r="B2087" s="133" t="s">
        <v>3818</v>
      </c>
      <c r="C2087" t="s">
        <v>3345</v>
      </c>
    </row>
    <row r="2088" ht="15" spans="1:3">
      <c r="A2088" s="355" t="s">
        <v>7354</v>
      </c>
      <c r="B2088" s="133" t="s">
        <v>7355</v>
      </c>
      <c r="C2088" t="s">
        <v>3345</v>
      </c>
    </row>
    <row r="2089" ht="15" spans="1:3">
      <c r="A2089" s="355" t="s">
        <v>7356</v>
      </c>
      <c r="B2089" s="133" t="s">
        <v>7357</v>
      </c>
      <c r="C2089" t="s">
        <v>3345</v>
      </c>
    </row>
    <row r="2090" ht="15" spans="1:3">
      <c r="A2090" s="355" t="s">
        <v>7358</v>
      </c>
      <c r="B2090" s="133" t="s">
        <v>7359</v>
      </c>
      <c r="C2090" t="s">
        <v>3345</v>
      </c>
    </row>
    <row r="2091" ht="15" spans="1:3">
      <c r="A2091" s="355" t="s">
        <v>7360</v>
      </c>
      <c r="B2091" s="133" t="s">
        <v>7361</v>
      </c>
      <c r="C2091" t="s">
        <v>3414</v>
      </c>
    </row>
    <row r="2092" ht="15" spans="1:3">
      <c r="A2092" s="355" t="s">
        <v>7362</v>
      </c>
      <c r="B2092" s="133" t="s">
        <v>7363</v>
      </c>
      <c r="C2092" t="s">
        <v>3345</v>
      </c>
    </row>
    <row r="2093" ht="15" spans="1:3">
      <c r="A2093" s="355" t="s">
        <v>7364</v>
      </c>
      <c r="B2093" s="133" t="s">
        <v>7365</v>
      </c>
      <c r="C2093" t="s">
        <v>3345</v>
      </c>
    </row>
    <row r="2094" ht="15" spans="1:3">
      <c r="A2094" s="355" t="s">
        <v>7366</v>
      </c>
      <c r="B2094" s="133" t="s">
        <v>7367</v>
      </c>
      <c r="C2094" t="s">
        <v>3345</v>
      </c>
    </row>
    <row r="2095" ht="15" spans="1:3">
      <c r="A2095" s="355" t="s">
        <v>7368</v>
      </c>
      <c r="B2095" s="133" t="s">
        <v>7369</v>
      </c>
      <c r="C2095" t="s">
        <v>3345</v>
      </c>
    </row>
    <row r="2096" ht="15" spans="1:3">
      <c r="A2096" s="355" t="s">
        <v>7370</v>
      </c>
      <c r="B2096" s="133" t="s">
        <v>7371</v>
      </c>
      <c r="C2096" t="s">
        <v>3345</v>
      </c>
    </row>
    <row r="2097" ht="15" spans="1:3">
      <c r="A2097" s="355" t="s">
        <v>7372</v>
      </c>
      <c r="B2097" s="133" t="s">
        <v>7373</v>
      </c>
      <c r="C2097" t="s">
        <v>3345</v>
      </c>
    </row>
    <row r="2098" ht="15" spans="1:3">
      <c r="A2098" s="355" t="s">
        <v>7374</v>
      </c>
      <c r="B2098" s="133" t="s">
        <v>7375</v>
      </c>
      <c r="C2098" t="s">
        <v>3414</v>
      </c>
    </row>
    <row r="2099" ht="15" spans="1:3">
      <c r="A2099" s="355" t="s">
        <v>7376</v>
      </c>
      <c r="B2099" s="133" t="s">
        <v>7377</v>
      </c>
      <c r="C2099" t="s">
        <v>3345</v>
      </c>
    </row>
    <row r="2100" ht="15" spans="1:3">
      <c r="A2100" s="355" t="s">
        <v>7378</v>
      </c>
      <c r="B2100" s="133" t="s">
        <v>7379</v>
      </c>
      <c r="C2100" t="s">
        <v>3345</v>
      </c>
    </row>
    <row r="2101" ht="15" spans="1:3">
      <c r="A2101" s="355" t="s">
        <v>7380</v>
      </c>
      <c r="B2101" s="133" t="s">
        <v>7381</v>
      </c>
      <c r="C2101" t="s">
        <v>3345</v>
      </c>
    </row>
    <row r="2102" ht="15" spans="1:3">
      <c r="A2102" s="355" t="s">
        <v>7382</v>
      </c>
      <c r="B2102" s="133" t="s">
        <v>7383</v>
      </c>
      <c r="C2102" t="s">
        <v>3345</v>
      </c>
    </row>
    <row r="2103" ht="15" spans="1:3">
      <c r="A2103" s="355" t="s">
        <v>7384</v>
      </c>
      <c r="B2103" s="133" t="s">
        <v>7385</v>
      </c>
      <c r="C2103" t="s">
        <v>3414</v>
      </c>
    </row>
    <row r="2104" ht="15" spans="1:3">
      <c r="A2104" s="355" t="s">
        <v>7386</v>
      </c>
      <c r="B2104" s="133" t="s">
        <v>7387</v>
      </c>
      <c r="C2104" t="s">
        <v>3345</v>
      </c>
    </row>
    <row r="2105" ht="15" spans="1:3">
      <c r="A2105" s="355" t="s">
        <v>7388</v>
      </c>
      <c r="B2105" s="133" t="s">
        <v>7389</v>
      </c>
      <c r="C2105" t="s">
        <v>3345</v>
      </c>
    </row>
    <row r="2106" ht="15" spans="1:3">
      <c r="A2106" s="355" t="s">
        <v>7390</v>
      </c>
      <c r="B2106" s="133" t="s">
        <v>7391</v>
      </c>
      <c r="C2106" t="s">
        <v>3345</v>
      </c>
    </row>
    <row r="2107" ht="15" spans="1:3">
      <c r="A2107" s="355" t="s">
        <v>7392</v>
      </c>
      <c r="B2107" s="133" t="s">
        <v>7393</v>
      </c>
      <c r="C2107" t="s">
        <v>3345</v>
      </c>
    </row>
    <row r="2108" ht="15" spans="1:3">
      <c r="A2108" s="355" t="s">
        <v>7394</v>
      </c>
      <c r="B2108" s="133" t="s">
        <v>7395</v>
      </c>
      <c r="C2108" t="s">
        <v>3345</v>
      </c>
    </row>
    <row r="2109" ht="15" spans="1:3">
      <c r="A2109" s="355" t="s">
        <v>7396</v>
      </c>
      <c r="B2109" s="133" t="s">
        <v>7397</v>
      </c>
      <c r="C2109" t="s">
        <v>3345</v>
      </c>
    </row>
    <row r="2110" ht="15" spans="1:3">
      <c r="A2110" s="355" t="s">
        <v>7398</v>
      </c>
      <c r="B2110" s="133" t="s">
        <v>7399</v>
      </c>
      <c r="C2110" t="s">
        <v>3345</v>
      </c>
    </row>
    <row r="2111" ht="15" spans="1:3">
      <c r="A2111" s="355" t="s">
        <v>7400</v>
      </c>
      <c r="B2111" s="133" t="s">
        <v>7401</v>
      </c>
      <c r="C2111" t="s">
        <v>3345</v>
      </c>
    </row>
    <row r="2112" ht="15" spans="1:3">
      <c r="A2112" s="355" t="s">
        <v>7402</v>
      </c>
      <c r="B2112" s="133" t="s">
        <v>7403</v>
      </c>
      <c r="C2112" t="s">
        <v>3414</v>
      </c>
    </row>
    <row r="2113" ht="15" spans="1:3">
      <c r="A2113" s="355" t="s">
        <v>7404</v>
      </c>
      <c r="B2113" s="133" t="s">
        <v>7405</v>
      </c>
      <c r="C2113" t="s">
        <v>3414</v>
      </c>
    </row>
    <row r="2114" ht="15" spans="1:3">
      <c r="A2114" s="355" t="s">
        <v>7406</v>
      </c>
      <c r="B2114" s="133" t="s">
        <v>7407</v>
      </c>
      <c r="C2114" t="s">
        <v>3414</v>
      </c>
    </row>
    <row r="2115" ht="15" spans="1:3">
      <c r="A2115" s="355" t="s">
        <v>7408</v>
      </c>
      <c r="B2115" s="133" t="s">
        <v>7409</v>
      </c>
      <c r="C2115" t="s">
        <v>3345</v>
      </c>
    </row>
    <row r="2116" ht="15" spans="1:3">
      <c r="A2116" s="355" t="s">
        <v>7410</v>
      </c>
      <c r="B2116" s="133" t="s">
        <v>7411</v>
      </c>
      <c r="C2116" t="s">
        <v>3345</v>
      </c>
    </row>
    <row r="2117" ht="15" spans="1:3">
      <c r="A2117" s="355" t="s">
        <v>7412</v>
      </c>
      <c r="B2117" s="133" t="s">
        <v>7413</v>
      </c>
      <c r="C2117" t="s">
        <v>3345</v>
      </c>
    </row>
    <row r="2118" ht="15" spans="1:3">
      <c r="A2118" s="355" t="s">
        <v>7414</v>
      </c>
      <c r="B2118" s="133" t="s">
        <v>7415</v>
      </c>
      <c r="C2118" t="s">
        <v>3414</v>
      </c>
    </row>
    <row r="2119" ht="15" spans="1:3">
      <c r="A2119" s="355" t="s">
        <v>7416</v>
      </c>
      <c r="B2119" s="133" t="s">
        <v>7417</v>
      </c>
      <c r="C2119" t="s">
        <v>3345</v>
      </c>
    </row>
    <row r="2120" ht="15" spans="1:3">
      <c r="A2120" s="355" t="s">
        <v>7418</v>
      </c>
      <c r="B2120" s="133" t="s">
        <v>7419</v>
      </c>
      <c r="C2120" t="s">
        <v>3345</v>
      </c>
    </row>
    <row r="2121" ht="15" spans="1:3">
      <c r="A2121" s="355" t="s">
        <v>7420</v>
      </c>
      <c r="B2121" s="133" t="s">
        <v>7421</v>
      </c>
      <c r="C2121" t="s">
        <v>3345</v>
      </c>
    </row>
    <row r="2122" ht="15" spans="1:3">
      <c r="A2122" s="355" t="s">
        <v>7422</v>
      </c>
      <c r="B2122" s="133" t="s">
        <v>7423</v>
      </c>
      <c r="C2122" t="s">
        <v>3345</v>
      </c>
    </row>
    <row r="2123" ht="15" spans="1:3">
      <c r="A2123" s="355" t="s">
        <v>7424</v>
      </c>
      <c r="B2123" s="133" t="s">
        <v>7425</v>
      </c>
      <c r="C2123" t="s">
        <v>3345</v>
      </c>
    </row>
    <row r="2124" ht="15" spans="1:3">
      <c r="A2124" s="355" t="s">
        <v>7426</v>
      </c>
      <c r="B2124" s="133" t="s">
        <v>7427</v>
      </c>
      <c r="C2124" t="s">
        <v>3414</v>
      </c>
    </row>
    <row r="2125" ht="15" spans="1:3">
      <c r="A2125" s="355" t="s">
        <v>7428</v>
      </c>
      <c r="B2125" s="133" t="s">
        <v>7429</v>
      </c>
      <c r="C2125" t="s">
        <v>3345</v>
      </c>
    </row>
    <row r="2126" ht="15" spans="1:3">
      <c r="A2126" s="355" t="s">
        <v>7430</v>
      </c>
      <c r="B2126" s="133" t="s">
        <v>7431</v>
      </c>
      <c r="C2126" t="s">
        <v>3345</v>
      </c>
    </row>
    <row r="2127" ht="15" spans="1:3">
      <c r="A2127" s="355" t="s">
        <v>7432</v>
      </c>
      <c r="B2127" s="133" t="s">
        <v>7433</v>
      </c>
      <c r="C2127" t="s">
        <v>3345</v>
      </c>
    </row>
    <row r="2128" ht="15" spans="1:3">
      <c r="A2128" s="355" t="s">
        <v>7434</v>
      </c>
      <c r="B2128" s="133" t="s">
        <v>7435</v>
      </c>
      <c r="C2128" t="s">
        <v>3345</v>
      </c>
    </row>
    <row r="2129" ht="15" spans="1:3">
      <c r="A2129" s="355" t="s">
        <v>7436</v>
      </c>
      <c r="B2129" s="133" t="s">
        <v>7437</v>
      </c>
      <c r="C2129" t="s">
        <v>3345</v>
      </c>
    </row>
    <row r="2130" ht="15" spans="1:3">
      <c r="A2130" s="355" t="s">
        <v>7438</v>
      </c>
      <c r="B2130" s="133" t="s">
        <v>7439</v>
      </c>
      <c r="C2130" t="s">
        <v>95</v>
      </c>
    </row>
    <row r="2131" ht="15" spans="1:3">
      <c r="A2131" s="355" t="s">
        <v>7440</v>
      </c>
      <c r="B2131" s="133" t="s">
        <v>7441</v>
      </c>
      <c r="C2131" t="s">
        <v>3414</v>
      </c>
    </row>
    <row r="2132" ht="15" spans="1:3">
      <c r="A2132" s="355" t="s">
        <v>7442</v>
      </c>
      <c r="B2132" s="133" t="s">
        <v>7443</v>
      </c>
      <c r="C2132" t="s">
        <v>3345</v>
      </c>
    </row>
    <row r="2133" ht="15" spans="1:3">
      <c r="A2133" s="355" t="s">
        <v>7444</v>
      </c>
      <c r="B2133" s="133" t="s">
        <v>7445</v>
      </c>
      <c r="C2133" t="s">
        <v>3345</v>
      </c>
    </row>
    <row r="2134" ht="15" spans="1:3">
      <c r="A2134" s="355" t="s">
        <v>7446</v>
      </c>
      <c r="B2134" s="133" t="s">
        <v>7447</v>
      </c>
      <c r="C2134" t="s">
        <v>3345</v>
      </c>
    </row>
    <row r="2135" ht="15" spans="1:3">
      <c r="A2135" s="355" t="s">
        <v>7448</v>
      </c>
      <c r="B2135" s="133" t="s">
        <v>7449</v>
      </c>
      <c r="C2135" t="s">
        <v>3345</v>
      </c>
    </row>
    <row r="2136" ht="15" spans="1:3">
      <c r="A2136" s="355" t="s">
        <v>7450</v>
      </c>
      <c r="B2136" s="133" t="s">
        <v>7451</v>
      </c>
      <c r="C2136" t="s">
        <v>3345</v>
      </c>
    </row>
    <row r="2137" ht="15" spans="1:3">
      <c r="A2137" s="355" t="s">
        <v>7452</v>
      </c>
      <c r="B2137" s="133" t="s">
        <v>7453</v>
      </c>
      <c r="C2137" t="s">
        <v>3345</v>
      </c>
    </row>
    <row r="2138" ht="15" spans="1:3">
      <c r="A2138" s="355" t="s">
        <v>7454</v>
      </c>
      <c r="B2138" s="133" t="s">
        <v>7455</v>
      </c>
      <c r="C2138" t="s">
        <v>3345</v>
      </c>
    </row>
    <row r="2139" ht="15" spans="1:3">
      <c r="A2139" s="355" t="s">
        <v>7456</v>
      </c>
      <c r="B2139" s="133" t="s">
        <v>7457</v>
      </c>
      <c r="C2139" t="s">
        <v>3345</v>
      </c>
    </row>
    <row r="2140" ht="15" spans="1:3">
      <c r="A2140" s="355" t="s">
        <v>7458</v>
      </c>
      <c r="B2140" s="133" t="s">
        <v>7459</v>
      </c>
      <c r="C2140" t="s">
        <v>3345</v>
      </c>
    </row>
    <row r="2141" ht="15" spans="1:3">
      <c r="A2141" s="355" t="s">
        <v>7460</v>
      </c>
      <c r="B2141" s="133" t="s">
        <v>7461</v>
      </c>
      <c r="C2141" t="s">
        <v>3345</v>
      </c>
    </row>
    <row r="2142" ht="15" spans="1:3">
      <c r="A2142" s="355" t="s">
        <v>7462</v>
      </c>
      <c r="B2142" s="133" t="s">
        <v>7463</v>
      </c>
      <c r="C2142" t="s">
        <v>3345</v>
      </c>
    </row>
    <row r="2143" ht="15" spans="1:3">
      <c r="A2143" s="355" t="s">
        <v>7464</v>
      </c>
      <c r="B2143" s="133" t="s">
        <v>7465</v>
      </c>
      <c r="C2143" t="s">
        <v>3345</v>
      </c>
    </row>
    <row r="2144" ht="15" spans="1:3">
      <c r="A2144" s="355" t="s">
        <v>7466</v>
      </c>
      <c r="B2144" s="133" t="s">
        <v>7467</v>
      </c>
      <c r="C2144" t="s">
        <v>3414</v>
      </c>
    </row>
    <row r="2145" ht="15" spans="1:3">
      <c r="A2145" s="355" t="s">
        <v>7468</v>
      </c>
      <c r="B2145" s="133" t="s">
        <v>7469</v>
      </c>
      <c r="C2145" t="s">
        <v>3345</v>
      </c>
    </row>
    <row r="2146" ht="15" spans="1:3">
      <c r="A2146" s="355" t="s">
        <v>7470</v>
      </c>
      <c r="B2146" s="133" t="s">
        <v>7471</v>
      </c>
      <c r="C2146" t="s">
        <v>3345</v>
      </c>
    </row>
    <row r="2147" ht="15" spans="1:3">
      <c r="A2147" s="355" t="s">
        <v>7472</v>
      </c>
      <c r="B2147" s="133" t="s">
        <v>7473</v>
      </c>
      <c r="C2147" t="s">
        <v>3345</v>
      </c>
    </row>
    <row r="2148" ht="15" spans="1:3">
      <c r="A2148" s="355" t="s">
        <v>7474</v>
      </c>
      <c r="B2148" s="133" t="s">
        <v>7475</v>
      </c>
      <c r="C2148" t="s">
        <v>3345</v>
      </c>
    </row>
    <row r="2149" ht="15" spans="1:3">
      <c r="A2149" s="355" t="s">
        <v>7476</v>
      </c>
      <c r="B2149" s="133" t="s">
        <v>7477</v>
      </c>
      <c r="C2149" t="s">
        <v>3345</v>
      </c>
    </row>
    <row r="2150" ht="15" spans="1:3">
      <c r="A2150" s="355" t="s">
        <v>7478</v>
      </c>
      <c r="B2150" s="133" t="s">
        <v>7479</v>
      </c>
      <c r="C2150" t="s">
        <v>3345</v>
      </c>
    </row>
    <row r="2151" ht="15" spans="1:3">
      <c r="A2151" s="355" t="s">
        <v>7480</v>
      </c>
      <c r="B2151" s="133" t="s">
        <v>7481</v>
      </c>
      <c r="C2151" t="s">
        <v>3345</v>
      </c>
    </row>
    <row r="2152" ht="15" spans="1:3">
      <c r="A2152" s="355" t="s">
        <v>7482</v>
      </c>
      <c r="B2152" s="133" t="s">
        <v>7483</v>
      </c>
      <c r="C2152" t="s">
        <v>3345</v>
      </c>
    </row>
    <row r="2153" ht="15" spans="1:3">
      <c r="A2153" s="355" t="s">
        <v>7484</v>
      </c>
      <c r="B2153" s="133" t="s">
        <v>7485</v>
      </c>
      <c r="C2153" t="s">
        <v>3345</v>
      </c>
    </row>
    <row r="2154" ht="15" spans="1:3">
      <c r="A2154" s="355" t="s">
        <v>7486</v>
      </c>
      <c r="B2154" s="133" t="s">
        <v>7487</v>
      </c>
      <c r="C2154" t="s">
        <v>3345</v>
      </c>
    </row>
    <row r="2155" ht="15" spans="1:3">
      <c r="A2155" s="355" t="s">
        <v>7488</v>
      </c>
      <c r="B2155" s="133" t="s">
        <v>7489</v>
      </c>
      <c r="C2155" t="s">
        <v>3414</v>
      </c>
    </row>
    <row r="2156" ht="15" spans="1:3">
      <c r="A2156" s="355" t="s">
        <v>7490</v>
      </c>
      <c r="B2156" s="133" t="s">
        <v>7491</v>
      </c>
      <c r="C2156" t="s">
        <v>3345</v>
      </c>
    </row>
    <row r="2157" ht="15" spans="1:3">
      <c r="A2157" s="355" t="s">
        <v>7492</v>
      </c>
      <c r="B2157" s="133" t="s">
        <v>7493</v>
      </c>
      <c r="C2157" t="s">
        <v>3345</v>
      </c>
    </row>
    <row r="2158" ht="15" spans="1:3">
      <c r="A2158" s="355" t="s">
        <v>7494</v>
      </c>
      <c r="B2158" s="133" t="s">
        <v>7495</v>
      </c>
      <c r="C2158" t="s">
        <v>3345</v>
      </c>
    </row>
    <row r="2159" ht="15" spans="1:3">
      <c r="A2159" s="355" t="s">
        <v>7496</v>
      </c>
      <c r="B2159" s="133" t="s">
        <v>7497</v>
      </c>
      <c r="C2159" t="s">
        <v>3345</v>
      </c>
    </row>
    <row r="2160" ht="15" spans="1:3">
      <c r="A2160" s="355" t="s">
        <v>7498</v>
      </c>
      <c r="B2160" s="133" t="s">
        <v>7499</v>
      </c>
      <c r="C2160" t="s">
        <v>3345</v>
      </c>
    </row>
    <row r="2161" ht="15" spans="1:3">
      <c r="A2161" s="355" t="s">
        <v>7500</v>
      </c>
      <c r="B2161" s="133" t="s">
        <v>7501</v>
      </c>
      <c r="C2161" t="s">
        <v>3345</v>
      </c>
    </row>
    <row r="2162" ht="15" spans="1:3">
      <c r="A2162" s="355" t="s">
        <v>7502</v>
      </c>
      <c r="B2162" s="133" t="s">
        <v>7503</v>
      </c>
      <c r="C2162" t="s">
        <v>3345</v>
      </c>
    </row>
    <row r="2163" ht="15" spans="1:3">
      <c r="A2163" s="355" t="s">
        <v>7504</v>
      </c>
      <c r="B2163" s="133" t="s">
        <v>7505</v>
      </c>
      <c r="C2163" t="s">
        <v>3345</v>
      </c>
    </row>
    <row r="2164" ht="15" spans="1:3">
      <c r="A2164" s="355" t="s">
        <v>7506</v>
      </c>
      <c r="B2164" s="133" t="s">
        <v>7507</v>
      </c>
      <c r="C2164" t="s">
        <v>3345</v>
      </c>
    </row>
    <row r="2165" ht="15" spans="1:3">
      <c r="A2165" s="355" t="s">
        <v>7508</v>
      </c>
      <c r="B2165" s="133" t="s">
        <v>7509</v>
      </c>
      <c r="C2165" t="s">
        <v>3345</v>
      </c>
    </row>
    <row r="2166" ht="15" spans="1:3">
      <c r="A2166" s="355" t="s">
        <v>7510</v>
      </c>
      <c r="B2166" s="133" t="s">
        <v>7511</v>
      </c>
      <c r="C2166" t="s">
        <v>3345</v>
      </c>
    </row>
    <row r="2167" ht="15" spans="1:3">
      <c r="A2167" s="355" t="s">
        <v>7512</v>
      </c>
      <c r="B2167" s="133" t="s">
        <v>7513</v>
      </c>
      <c r="C2167" t="s">
        <v>3345</v>
      </c>
    </row>
    <row r="2168" ht="15" spans="1:3">
      <c r="A2168" s="355" t="s">
        <v>7514</v>
      </c>
      <c r="B2168" s="133" t="s">
        <v>7515</v>
      </c>
      <c r="C2168" t="s">
        <v>3345</v>
      </c>
    </row>
    <row r="2169" ht="15" spans="1:3">
      <c r="A2169" s="355" t="s">
        <v>7516</v>
      </c>
      <c r="B2169" s="133" t="s">
        <v>7517</v>
      </c>
      <c r="C2169" t="s">
        <v>3345</v>
      </c>
    </row>
    <row r="2170" ht="15" spans="1:3">
      <c r="A2170" s="355" t="s">
        <v>7518</v>
      </c>
      <c r="B2170" s="133" t="s">
        <v>7519</v>
      </c>
      <c r="C2170" t="s">
        <v>3345</v>
      </c>
    </row>
    <row r="2171" ht="15" spans="1:3">
      <c r="A2171" s="355" t="s">
        <v>7520</v>
      </c>
      <c r="B2171" s="133" t="s">
        <v>7521</v>
      </c>
      <c r="C2171" t="s">
        <v>3345</v>
      </c>
    </row>
    <row r="2172" ht="15" spans="1:3">
      <c r="A2172" s="355" t="s">
        <v>7522</v>
      </c>
      <c r="B2172" s="133" t="s">
        <v>7523</v>
      </c>
      <c r="C2172" t="s">
        <v>3345</v>
      </c>
    </row>
    <row r="2173" ht="15" spans="1:3">
      <c r="A2173" s="355" t="s">
        <v>7524</v>
      </c>
      <c r="B2173" s="133" t="s">
        <v>7525</v>
      </c>
      <c r="C2173" t="s">
        <v>3414</v>
      </c>
    </row>
    <row r="2174" ht="15" spans="1:3">
      <c r="A2174" s="355" t="s">
        <v>7526</v>
      </c>
      <c r="B2174" s="133" t="s">
        <v>7527</v>
      </c>
      <c r="C2174" t="s">
        <v>3345</v>
      </c>
    </row>
    <row r="2175" ht="15" spans="1:3">
      <c r="A2175" s="355" t="s">
        <v>7528</v>
      </c>
      <c r="B2175" s="133" t="s">
        <v>7529</v>
      </c>
      <c r="C2175" t="s">
        <v>3345</v>
      </c>
    </row>
    <row r="2176" ht="15" spans="1:3">
      <c r="A2176" s="355" t="s">
        <v>7530</v>
      </c>
      <c r="B2176" s="133" t="s">
        <v>7531</v>
      </c>
      <c r="C2176" t="s">
        <v>3345</v>
      </c>
    </row>
    <row r="2177" ht="15" spans="1:3">
      <c r="A2177" s="355" t="s">
        <v>7532</v>
      </c>
      <c r="B2177" s="133" t="s">
        <v>7533</v>
      </c>
      <c r="C2177" t="s">
        <v>3345</v>
      </c>
    </row>
    <row r="2178" ht="15" spans="1:3">
      <c r="A2178" s="355" t="s">
        <v>7534</v>
      </c>
      <c r="B2178" s="133" t="s">
        <v>7535</v>
      </c>
      <c r="C2178" t="s">
        <v>3345</v>
      </c>
    </row>
    <row r="2179" ht="15" spans="1:3">
      <c r="A2179" s="355" t="s">
        <v>7536</v>
      </c>
      <c r="B2179" s="133" t="s">
        <v>7537</v>
      </c>
      <c r="C2179" t="s">
        <v>3345</v>
      </c>
    </row>
    <row r="2180" ht="15" spans="1:3">
      <c r="A2180" s="355" t="s">
        <v>7538</v>
      </c>
      <c r="B2180" s="133" t="s">
        <v>7539</v>
      </c>
      <c r="C2180" t="s">
        <v>3345</v>
      </c>
    </row>
    <row r="2181" ht="15" spans="1:3">
      <c r="A2181" s="355" t="s">
        <v>7540</v>
      </c>
      <c r="B2181" s="133" t="s">
        <v>7541</v>
      </c>
      <c r="C2181" t="s">
        <v>3414</v>
      </c>
    </row>
    <row r="2182" ht="15" spans="1:3">
      <c r="A2182" s="355" t="s">
        <v>7542</v>
      </c>
      <c r="B2182" s="133" t="s">
        <v>7543</v>
      </c>
      <c r="C2182" t="s">
        <v>3345</v>
      </c>
    </row>
    <row r="2183" ht="15" spans="1:3">
      <c r="A2183" s="355" t="s">
        <v>7544</v>
      </c>
      <c r="B2183" s="133" t="s">
        <v>7545</v>
      </c>
      <c r="C2183" t="s">
        <v>3345</v>
      </c>
    </row>
    <row r="2184" ht="15" spans="1:3">
      <c r="A2184" s="355" t="s">
        <v>7546</v>
      </c>
      <c r="B2184" s="133" t="s">
        <v>7547</v>
      </c>
      <c r="C2184" t="s">
        <v>3345</v>
      </c>
    </row>
    <row r="2185" ht="15" spans="1:3">
      <c r="A2185" s="355" t="s">
        <v>7548</v>
      </c>
      <c r="B2185" s="133" t="s">
        <v>7549</v>
      </c>
      <c r="C2185" t="s">
        <v>3345</v>
      </c>
    </row>
    <row r="2186" ht="15" spans="1:3">
      <c r="A2186" s="355" t="s">
        <v>7550</v>
      </c>
      <c r="B2186" s="133" t="s">
        <v>7551</v>
      </c>
      <c r="C2186" t="s">
        <v>3414</v>
      </c>
    </row>
    <row r="2187" ht="15" spans="1:3">
      <c r="A2187" s="355" t="s">
        <v>7552</v>
      </c>
      <c r="B2187" s="133" t="s">
        <v>7553</v>
      </c>
      <c r="C2187" t="s">
        <v>3345</v>
      </c>
    </row>
    <row r="2188" ht="15" spans="1:3">
      <c r="A2188" s="355" t="s">
        <v>7554</v>
      </c>
      <c r="B2188" s="133" t="s">
        <v>7555</v>
      </c>
      <c r="C2188" t="s">
        <v>3345</v>
      </c>
    </row>
    <row r="2189" ht="15" spans="1:3">
      <c r="A2189" s="355" t="s">
        <v>7556</v>
      </c>
      <c r="B2189" s="133" t="s">
        <v>7557</v>
      </c>
      <c r="C2189" t="s">
        <v>3345</v>
      </c>
    </row>
    <row r="2190" ht="15" spans="1:3">
      <c r="A2190" s="355" t="s">
        <v>7558</v>
      </c>
      <c r="B2190" s="133" t="s">
        <v>7559</v>
      </c>
      <c r="C2190" t="s">
        <v>3345</v>
      </c>
    </row>
    <row r="2191" ht="15" spans="1:3">
      <c r="A2191" s="355" t="s">
        <v>7560</v>
      </c>
      <c r="B2191" s="133" t="s">
        <v>7561</v>
      </c>
      <c r="C2191" t="s">
        <v>3414</v>
      </c>
    </row>
    <row r="2192" ht="15" spans="1:3">
      <c r="A2192" s="355" t="s">
        <v>7562</v>
      </c>
      <c r="B2192" s="133" t="s">
        <v>7563</v>
      </c>
      <c r="C2192" t="s">
        <v>3345</v>
      </c>
    </row>
    <row r="2193" ht="15" spans="1:3">
      <c r="A2193" s="355" t="s">
        <v>7564</v>
      </c>
      <c r="B2193" s="133" t="s">
        <v>7565</v>
      </c>
      <c r="C2193" t="s">
        <v>3345</v>
      </c>
    </row>
    <row r="2194" ht="15" spans="1:3">
      <c r="A2194" s="355" t="s">
        <v>7566</v>
      </c>
      <c r="B2194" s="133" t="s">
        <v>7567</v>
      </c>
      <c r="C2194" t="s">
        <v>3345</v>
      </c>
    </row>
    <row r="2195" ht="15" spans="1:3">
      <c r="A2195" s="355" t="s">
        <v>7568</v>
      </c>
      <c r="B2195" s="133" t="s">
        <v>7569</v>
      </c>
      <c r="C2195" t="s">
        <v>3345</v>
      </c>
    </row>
    <row r="2196" ht="15" spans="1:3">
      <c r="A2196" s="355" t="s">
        <v>7570</v>
      </c>
      <c r="B2196" s="133" t="s">
        <v>7571</v>
      </c>
      <c r="C2196" t="s">
        <v>3414</v>
      </c>
    </row>
    <row r="2197" ht="15" spans="1:3">
      <c r="A2197" s="355" t="s">
        <v>7572</v>
      </c>
      <c r="B2197" s="133" t="s">
        <v>7573</v>
      </c>
      <c r="C2197" t="s">
        <v>3345</v>
      </c>
    </row>
    <row r="2198" ht="15" spans="1:3">
      <c r="A2198" s="355" t="s">
        <v>7574</v>
      </c>
      <c r="B2198" s="133" t="s">
        <v>7575</v>
      </c>
      <c r="C2198" t="s">
        <v>3345</v>
      </c>
    </row>
    <row r="2199" ht="15" spans="1:3">
      <c r="A2199" s="355" t="s">
        <v>7576</v>
      </c>
      <c r="B2199" s="133" t="s">
        <v>7577</v>
      </c>
      <c r="C2199" t="s">
        <v>3345</v>
      </c>
    </row>
    <row r="2200" ht="15" spans="1:3">
      <c r="A2200" s="355" t="s">
        <v>7578</v>
      </c>
      <c r="B2200" s="133" t="s">
        <v>7579</v>
      </c>
      <c r="C2200" t="s">
        <v>3345</v>
      </c>
    </row>
    <row r="2201" ht="15" spans="1:3">
      <c r="A2201" s="355" t="s">
        <v>7580</v>
      </c>
      <c r="B2201" s="133" t="s">
        <v>7581</v>
      </c>
      <c r="C2201" t="s">
        <v>3345</v>
      </c>
    </row>
    <row r="2202" ht="15" spans="1:3">
      <c r="A2202" s="355" t="s">
        <v>7582</v>
      </c>
      <c r="B2202" s="133" t="s">
        <v>7583</v>
      </c>
      <c r="C2202" t="s">
        <v>3414</v>
      </c>
    </row>
    <row r="2203" ht="15" spans="1:3">
      <c r="A2203" s="355" t="s">
        <v>7584</v>
      </c>
      <c r="B2203" s="133" t="s">
        <v>7585</v>
      </c>
      <c r="C2203" t="s">
        <v>3345</v>
      </c>
    </row>
    <row r="2204" ht="15" spans="1:3">
      <c r="A2204" s="355" t="s">
        <v>7586</v>
      </c>
      <c r="B2204" s="133" t="s">
        <v>7587</v>
      </c>
      <c r="C2204" t="s">
        <v>3345</v>
      </c>
    </row>
    <row r="2205" ht="15" spans="1:3">
      <c r="A2205" s="355" t="s">
        <v>7588</v>
      </c>
      <c r="B2205" s="133" t="s">
        <v>7589</v>
      </c>
      <c r="C2205" t="s">
        <v>3345</v>
      </c>
    </row>
    <row r="2206" ht="15" spans="1:3">
      <c r="A2206" s="355" t="s">
        <v>7590</v>
      </c>
      <c r="B2206" s="133" t="s">
        <v>7591</v>
      </c>
      <c r="C2206" t="s">
        <v>3345</v>
      </c>
    </row>
    <row r="2207" ht="15" spans="1:3">
      <c r="A2207" s="355" t="s">
        <v>7592</v>
      </c>
      <c r="B2207" s="133" t="s">
        <v>7593</v>
      </c>
      <c r="C2207" t="s">
        <v>3345</v>
      </c>
    </row>
    <row r="2208" ht="15" spans="1:3">
      <c r="A2208" s="355" t="s">
        <v>7594</v>
      </c>
      <c r="B2208" s="133" t="s">
        <v>7595</v>
      </c>
      <c r="C2208" t="s">
        <v>3345</v>
      </c>
    </row>
    <row r="2209" ht="15" spans="1:3">
      <c r="A2209" s="355" t="s">
        <v>7596</v>
      </c>
      <c r="B2209" s="133" t="s">
        <v>7597</v>
      </c>
      <c r="C2209" t="s">
        <v>3345</v>
      </c>
    </row>
    <row r="2210" ht="15" spans="1:3">
      <c r="A2210" s="355" t="s">
        <v>7598</v>
      </c>
      <c r="B2210" s="133" t="s">
        <v>7599</v>
      </c>
      <c r="C2210" t="s">
        <v>3414</v>
      </c>
    </row>
    <row r="2211" ht="15" spans="1:3">
      <c r="A2211" s="355" t="s">
        <v>7600</v>
      </c>
      <c r="B2211" s="133" t="s">
        <v>7601</v>
      </c>
      <c r="C2211" t="s">
        <v>3345</v>
      </c>
    </row>
    <row r="2212" ht="15" spans="1:3">
      <c r="A2212" s="355" t="s">
        <v>7602</v>
      </c>
      <c r="B2212" s="133" t="s">
        <v>7603</v>
      </c>
      <c r="C2212" t="s">
        <v>3345</v>
      </c>
    </row>
    <row r="2213" ht="15" spans="1:3">
      <c r="A2213" s="355" t="s">
        <v>7604</v>
      </c>
      <c r="B2213" s="133" t="s">
        <v>7605</v>
      </c>
      <c r="C2213" t="s">
        <v>3345</v>
      </c>
    </row>
    <row r="2214" ht="15" spans="1:3">
      <c r="A2214" s="355" t="s">
        <v>7606</v>
      </c>
      <c r="B2214" s="133" t="s">
        <v>7607</v>
      </c>
      <c r="C2214" t="s">
        <v>3345</v>
      </c>
    </row>
    <row r="2215" ht="15" spans="1:3">
      <c r="A2215" s="355" t="s">
        <v>7608</v>
      </c>
      <c r="B2215" s="133" t="s">
        <v>7609</v>
      </c>
      <c r="C2215" t="s">
        <v>3345</v>
      </c>
    </row>
    <row r="2216" ht="15" spans="1:3">
      <c r="A2216" s="355" t="s">
        <v>7610</v>
      </c>
      <c r="B2216" s="133" t="s">
        <v>7611</v>
      </c>
      <c r="C2216" t="s">
        <v>3345</v>
      </c>
    </row>
    <row r="2217" ht="15" spans="1:3">
      <c r="A2217" s="355" t="s">
        <v>7612</v>
      </c>
      <c r="B2217" s="133" t="s">
        <v>7613</v>
      </c>
      <c r="C2217" t="s">
        <v>3345</v>
      </c>
    </row>
    <row r="2218" ht="15" spans="1:3">
      <c r="A2218" s="355" t="s">
        <v>7614</v>
      </c>
      <c r="B2218" s="133" t="s">
        <v>7615</v>
      </c>
      <c r="C2218" t="s">
        <v>3345</v>
      </c>
    </row>
    <row r="2219" ht="15" spans="1:3">
      <c r="A2219" s="355" t="s">
        <v>7616</v>
      </c>
      <c r="B2219" s="133" t="s">
        <v>7617</v>
      </c>
      <c r="C2219" t="s">
        <v>3345</v>
      </c>
    </row>
    <row r="2220" ht="15" spans="1:3">
      <c r="A2220" s="355" t="s">
        <v>7618</v>
      </c>
      <c r="B2220" s="133" t="s">
        <v>7619</v>
      </c>
      <c r="C2220" t="s">
        <v>3345</v>
      </c>
    </row>
    <row r="2221" ht="15" spans="1:3">
      <c r="A2221" s="355" t="s">
        <v>7620</v>
      </c>
      <c r="B2221" s="133" t="s">
        <v>7621</v>
      </c>
      <c r="C2221" t="s">
        <v>3345</v>
      </c>
    </row>
    <row r="2222" ht="15" spans="1:3">
      <c r="A2222" s="355" t="s">
        <v>7622</v>
      </c>
      <c r="B2222" s="133" t="s">
        <v>7623</v>
      </c>
      <c r="C2222" t="s">
        <v>3345</v>
      </c>
    </row>
    <row r="2223" ht="15" spans="1:3">
      <c r="A2223" s="355" t="s">
        <v>7624</v>
      </c>
      <c r="B2223" s="133" t="s">
        <v>7625</v>
      </c>
      <c r="C2223" t="s">
        <v>3414</v>
      </c>
    </row>
    <row r="2224" ht="15" spans="1:3">
      <c r="A2224" s="355" t="s">
        <v>7626</v>
      </c>
      <c r="B2224" s="133" t="s">
        <v>7627</v>
      </c>
      <c r="C2224" t="s">
        <v>3345</v>
      </c>
    </row>
    <row r="2225" ht="15" spans="1:3">
      <c r="A2225" s="355" t="s">
        <v>7628</v>
      </c>
      <c r="B2225" s="133" t="s">
        <v>7629</v>
      </c>
      <c r="C2225" t="s">
        <v>3345</v>
      </c>
    </row>
    <row r="2226" ht="15" spans="1:3">
      <c r="A2226" s="355" t="s">
        <v>7630</v>
      </c>
      <c r="B2226" s="133" t="s">
        <v>7631</v>
      </c>
      <c r="C2226" t="s">
        <v>3345</v>
      </c>
    </row>
    <row r="2227" ht="15" spans="1:3">
      <c r="A2227" s="355" t="s">
        <v>7632</v>
      </c>
      <c r="B2227" s="133" t="s">
        <v>7633</v>
      </c>
      <c r="C2227" t="s">
        <v>3345</v>
      </c>
    </row>
    <row r="2228" ht="15" spans="1:3">
      <c r="A2228" s="355" t="s">
        <v>7634</v>
      </c>
      <c r="B2228" s="133" t="s">
        <v>7635</v>
      </c>
      <c r="C2228" t="s">
        <v>3345</v>
      </c>
    </row>
    <row r="2229" ht="15" spans="1:3">
      <c r="A2229" s="355" t="s">
        <v>7636</v>
      </c>
      <c r="B2229" s="133" t="s">
        <v>7637</v>
      </c>
      <c r="C2229" t="s">
        <v>3414</v>
      </c>
    </row>
    <row r="2230" ht="15" spans="1:3">
      <c r="A2230" s="355" t="s">
        <v>7638</v>
      </c>
      <c r="B2230" s="133" t="s">
        <v>7639</v>
      </c>
      <c r="C2230" t="s">
        <v>3345</v>
      </c>
    </row>
    <row r="2231" ht="15" spans="1:3">
      <c r="A2231" s="355" t="s">
        <v>7640</v>
      </c>
      <c r="B2231" s="133" t="s">
        <v>7641</v>
      </c>
      <c r="C2231" t="s">
        <v>3345</v>
      </c>
    </row>
    <row r="2232" ht="15" spans="1:3">
      <c r="A2232" s="355" t="s">
        <v>7642</v>
      </c>
      <c r="B2232" s="133" t="s">
        <v>7643</v>
      </c>
      <c r="C2232" t="s">
        <v>3345</v>
      </c>
    </row>
    <row r="2233" ht="15" spans="1:3">
      <c r="A2233" s="355" t="s">
        <v>7644</v>
      </c>
      <c r="B2233" s="133" t="s">
        <v>7645</v>
      </c>
      <c r="C2233" t="s">
        <v>3345</v>
      </c>
    </row>
    <row r="2234" ht="15" spans="1:3">
      <c r="A2234" s="355" t="s">
        <v>7646</v>
      </c>
      <c r="B2234" s="133" t="s">
        <v>7647</v>
      </c>
      <c r="C2234" t="s">
        <v>3345</v>
      </c>
    </row>
    <row r="2235" ht="15" spans="1:3">
      <c r="A2235" s="355" t="s">
        <v>7648</v>
      </c>
      <c r="B2235" s="133" t="s">
        <v>7649</v>
      </c>
      <c r="C2235" t="s">
        <v>3345</v>
      </c>
    </row>
    <row r="2236" ht="15" spans="1:3">
      <c r="A2236" s="355" t="s">
        <v>7650</v>
      </c>
      <c r="B2236" s="133" t="s">
        <v>7651</v>
      </c>
      <c r="C2236" t="s">
        <v>3345</v>
      </c>
    </row>
    <row r="2237" ht="15" spans="1:3">
      <c r="A2237" s="355" t="s">
        <v>7652</v>
      </c>
      <c r="B2237" s="133" t="s">
        <v>7653</v>
      </c>
      <c r="C2237" t="s">
        <v>3345</v>
      </c>
    </row>
    <row r="2238" ht="15" spans="1:3">
      <c r="A2238" s="355" t="s">
        <v>7654</v>
      </c>
      <c r="B2238" s="133" t="s">
        <v>7655</v>
      </c>
      <c r="C2238" t="s">
        <v>3345</v>
      </c>
    </row>
    <row r="2239" ht="15" spans="1:3">
      <c r="A2239" s="355" t="s">
        <v>7656</v>
      </c>
      <c r="B2239" s="133" t="s">
        <v>7657</v>
      </c>
      <c r="C2239" t="s">
        <v>3345</v>
      </c>
    </row>
    <row r="2240" ht="15" spans="1:3">
      <c r="A2240" s="355" t="s">
        <v>7658</v>
      </c>
      <c r="B2240" s="133" t="s">
        <v>7659</v>
      </c>
      <c r="C2240" t="s">
        <v>3345</v>
      </c>
    </row>
    <row r="2241" ht="15" spans="1:3">
      <c r="A2241" s="355" t="s">
        <v>7660</v>
      </c>
      <c r="B2241" s="133" t="s">
        <v>7661</v>
      </c>
      <c r="C2241" t="s">
        <v>3414</v>
      </c>
    </row>
    <row r="2242" ht="15" spans="1:3">
      <c r="A2242" s="355" t="s">
        <v>7662</v>
      </c>
      <c r="B2242" s="133" t="s">
        <v>7663</v>
      </c>
      <c r="C2242" t="s">
        <v>3345</v>
      </c>
    </row>
    <row r="2243" ht="15" spans="1:3">
      <c r="A2243" s="355" t="s">
        <v>7664</v>
      </c>
      <c r="B2243" s="133" t="s">
        <v>7665</v>
      </c>
      <c r="C2243" t="s">
        <v>3345</v>
      </c>
    </row>
    <row r="2244" ht="15" spans="1:3">
      <c r="A2244" s="355" t="s">
        <v>7666</v>
      </c>
      <c r="B2244" s="133" t="s">
        <v>7667</v>
      </c>
      <c r="C2244" t="s">
        <v>3345</v>
      </c>
    </row>
    <row r="2245" ht="15" spans="1:3">
      <c r="A2245" s="355" t="s">
        <v>7668</v>
      </c>
      <c r="B2245" s="133" t="s">
        <v>7669</v>
      </c>
      <c r="C2245" t="s">
        <v>3345</v>
      </c>
    </row>
    <row r="2246" ht="15" spans="1:3">
      <c r="A2246" s="355" t="s">
        <v>7670</v>
      </c>
      <c r="B2246" s="133" t="s">
        <v>7671</v>
      </c>
      <c r="C2246" t="s">
        <v>3345</v>
      </c>
    </row>
    <row r="2247" ht="15" spans="1:3">
      <c r="A2247" s="355" t="s">
        <v>7672</v>
      </c>
      <c r="B2247" s="133" t="s">
        <v>7673</v>
      </c>
      <c r="C2247" t="s">
        <v>3345</v>
      </c>
    </row>
    <row r="2248" ht="15" spans="1:3">
      <c r="A2248" s="355" t="s">
        <v>7674</v>
      </c>
      <c r="B2248" s="133" t="s">
        <v>7675</v>
      </c>
      <c r="C2248" t="s">
        <v>3414</v>
      </c>
    </row>
    <row r="2249" ht="15" spans="1:3">
      <c r="A2249" s="355" t="s">
        <v>7676</v>
      </c>
      <c r="B2249" s="133" t="s">
        <v>7677</v>
      </c>
      <c r="C2249" t="s">
        <v>3345</v>
      </c>
    </row>
    <row r="2250" ht="15" spans="1:3">
      <c r="A2250" s="355" t="s">
        <v>7678</v>
      </c>
      <c r="B2250" s="133" t="s">
        <v>7679</v>
      </c>
      <c r="C2250" t="s">
        <v>3345</v>
      </c>
    </row>
    <row r="2251" ht="15" spans="1:3">
      <c r="A2251" s="355" t="s">
        <v>7680</v>
      </c>
      <c r="B2251" s="133" t="s">
        <v>7681</v>
      </c>
      <c r="C2251" t="s">
        <v>3345</v>
      </c>
    </row>
    <row r="2252" ht="15" spans="1:3">
      <c r="A2252" s="355" t="s">
        <v>7682</v>
      </c>
      <c r="B2252" s="133" t="s">
        <v>7683</v>
      </c>
      <c r="C2252" t="s">
        <v>3345</v>
      </c>
    </row>
    <row r="2253" ht="15" spans="1:3">
      <c r="A2253" s="355" t="s">
        <v>7684</v>
      </c>
      <c r="B2253" s="133" t="s">
        <v>7685</v>
      </c>
      <c r="C2253" t="s">
        <v>3345</v>
      </c>
    </row>
    <row r="2254" ht="15" spans="1:3">
      <c r="A2254" s="355" t="s">
        <v>7686</v>
      </c>
      <c r="B2254" s="133" t="s">
        <v>7687</v>
      </c>
      <c r="C2254" t="s">
        <v>3345</v>
      </c>
    </row>
    <row r="2255" ht="15" spans="1:3">
      <c r="A2255" s="355" t="s">
        <v>7688</v>
      </c>
      <c r="B2255" s="133" t="s">
        <v>7689</v>
      </c>
      <c r="C2255" t="s">
        <v>3345</v>
      </c>
    </row>
    <row r="2256" ht="15" spans="1:3">
      <c r="A2256" s="355" t="s">
        <v>7690</v>
      </c>
      <c r="B2256" s="133" t="s">
        <v>7691</v>
      </c>
      <c r="C2256" t="s">
        <v>95</v>
      </c>
    </row>
    <row r="2257" ht="15" spans="1:3">
      <c r="A2257" s="355" t="s">
        <v>7692</v>
      </c>
      <c r="B2257" s="133" t="s">
        <v>7693</v>
      </c>
      <c r="C2257" t="s">
        <v>3414</v>
      </c>
    </row>
    <row r="2258" ht="15" spans="1:3">
      <c r="A2258" s="355" t="s">
        <v>7694</v>
      </c>
      <c r="B2258" s="133" t="s">
        <v>7695</v>
      </c>
      <c r="C2258" t="s">
        <v>3345</v>
      </c>
    </row>
    <row r="2259" ht="15" spans="1:3">
      <c r="A2259" s="355" t="s">
        <v>7696</v>
      </c>
      <c r="B2259" s="133" t="s">
        <v>7214</v>
      </c>
      <c r="C2259" t="s">
        <v>3345</v>
      </c>
    </row>
    <row r="2260" ht="15" spans="1:3">
      <c r="A2260" s="355" t="s">
        <v>7697</v>
      </c>
      <c r="B2260" s="133" t="s">
        <v>7698</v>
      </c>
      <c r="C2260" t="s">
        <v>3345</v>
      </c>
    </row>
    <row r="2261" ht="15" spans="1:3">
      <c r="A2261" s="355" t="s">
        <v>7699</v>
      </c>
      <c r="B2261" s="133" t="s">
        <v>7700</v>
      </c>
      <c r="C2261" t="s">
        <v>3345</v>
      </c>
    </row>
    <row r="2262" ht="15" spans="1:3">
      <c r="A2262" s="355" t="s">
        <v>7701</v>
      </c>
      <c r="B2262" s="133" t="s">
        <v>7702</v>
      </c>
      <c r="C2262" t="s">
        <v>3414</v>
      </c>
    </row>
    <row r="2263" ht="15" spans="1:3">
      <c r="A2263" s="355" t="s">
        <v>7703</v>
      </c>
      <c r="B2263" s="133" t="s">
        <v>7704</v>
      </c>
      <c r="C2263" t="s">
        <v>3345</v>
      </c>
    </row>
    <row r="2264" ht="15" spans="1:3">
      <c r="A2264" s="355" t="s">
        <v>7705</v>
      </c>
      <c r="B2264" s="133" t="s">
        <v>7706</v>
      </c>
      <c r="C2264" t="s">
        <v>3345</v>
      </c>
    </row>
    <row r="2265" ht="15" spans="1:3">
      <c r="A2265" s="355" t="s">
        <v>7707</v>
      </c>
      <c r="B2265" s="133" t="s">
        <v>7708</v>
      </c>
      <c r="C2265" t="s">
        <v>3345</v>
      </c>
    </row>
    <row r="2266" ht="15" spans="1:3">
      <c r="A2266" s="355" t="s">
        <v>7709</v>
      </c>
      <c r="B2266" s="133" t="s">
        <v>7710</v>
      </c>
      <c r="C2266" t="s">
        <v>3345</v>
      </c>
    </row>
    <row r="2267" ht="15" spans="1:3">
      <c r="A2267" s="355" t="s">
        <v>7711</v>
      </c>
      <c r="B2267" s="133" t="s">
        <v>7712</v>
      </c>
      <c r="C2267" t="s">
        <v>3414</v>
      </c>
    </row>
    <row r="2268" ht="15" spans="1:3">
      <c r="A2268" s="355" t="s">
        <v>7713</v>
      </c>
      <c r="B2268" s="133" t="s">
        <v>7173</v>
      </c>
      <c r="C2268" t="s">
        <v>3345</v>
      </c>
    </row>
    <row r="2269" ht="15" spans="1:3">
      <c r="A2269" s="355" t="s">
        <v>7714</v>
      </c>
      <c r="B2269" s="133" t="s">
        <v>7715</v>
      </c>
      <c r="C2269" t="s">
        <v>3345</v>
      </c>
    </row>
    <row r="2270" ht="15" spans="1:3">
      <c r="A2270" s="355" t="s">
        <v>7716</v>
      </c>
      <c r="B2270" s="133" t="s">
        <v>7717</v>
      </c>
      <c r="C2270" t="s">
        <v>3414</v>
      </c>
    </row>
    <row r="2271" ht="15" spans="1:3">
      <c r="A2271" s="355" t="s">
        <v>7718</v>
      </c>
      <c r="B2271" s="133" t="s">
        <v>7719</v>
      </c>
      <c r="C2271" t="s">
        <v>3345</v>
      </c>
    </row>
    <row r="2272" ht="15" spans="1:3">
      <c r="A2272" s="355" t="s">
        <v>7720</v>
      </c>
      <c r="B2272" s="133" t="s">
        <v>7721</v>
      </c>
      <c r="C2272" t="s">
        <v>3345</v>
      </c>
    </row>
    <row r="2273" ht="15" spans="1:3">
      <c r="A2273" s="355" t="s">
        <v>7722</v>
      </c>
      <c r="B2273" s="133" t="s">
        <v>7723</v>
      </c>
      <c r="C2273" t="s">
        <v>3345</v>
      </c>
    </row>
    <row r="2274" ht="15" spans="1:3">
      <c r="A2274" s="355" t="s">
        <v>7724</v>
      </c>
      <c r="B2274" s="133" t="s">
        <v>7725</v>
      </c>
      <c r="C2274" t="s">
        <v>3345</v>
      </c>
    </row>
    <row r="2275" ht="15" spans="1:3">
      <c r="A2275" s="355" t="s">
        <v>7726</v>
      </c>
      <c r="B2275" s="133" t="s">
        <v>7727</v>
      </c>
      <c r="C2275" t="s">
        <v>3345</v>
      </c>
    </row>
    <row r="2276" ht="15" spans="1:3">
      <c r="A2276" s="355" t="s">
        <v>7728</v>
      </c>
      <c r="B2276" s="133" t="s">
        <v>7729</v>
      </c>
      <c r="C2276" t="s">
        <v>3345</v>
      </c>
    </row>
    <row r="2277" ht="15" spans="1:3">
      <c r="A2277" s="355" t="s">
        <v>7730</v>
      </c>
      <c r="B2277" s="133" t="s">
        <v>7731</v>
      </c>
      <c r="C2277" t="s">
        <v>3345</v>
      </c>
    </row>
    <row r="2278" ht="15" spans="1:3">
      <c r="A2278" s="355" t="s">
        <v>7732</v>
      </c>
      <c r="B2278" s="133" t="s">
        <v>7733</v>
      </c>
      <c r="C2278" t="s">
        <v>3345</v>
      </c>
    </row>
    <row r="2279" ht="15" spans="1:3">
      <c r="A2279" s="355" t="s">
        <v>7734</v>
      </c>
      <c r="B2279" s="133" t="s">
        <v>7735</v>
      </c>
      <c r="C2279" t="s">
        <v>3345</v>
      </c>
    </row>
    <row r="2280" ht="15" spans="1:3">
      <c r="A2280" s="355" t="s">
        <v>7736</v>
      </c>
      <c r="B2280" s="133" t="s">
        <v>7737</v>
      </c>
      <c r="C2280" t="s">
        <v>3345</v>
      </c>
    </row>
    <row r="2281" ht="15" spans="1:3">
      <c r="A2281" s="355" t="s">
        <v>7738</v>
      </c>
      <c r="B2281" s="133" t="s">
        <v>7739</v>
      </c>
      <c r="C2281" t="s">
        <v>3345</v>
      </c>
    </row>
    <row r="2282" ht="15" spans="1:3">
      <c r="A2282" s="355" t="s">
        <v>7740</v>
      </c>
      <c r="B2282" s="133" t="s">
        <v>7741</v>
      </c>
      <c r="C2282" t="s">
        <v>3345</v>
      </c>
    </row>
    <row r="2283" ht="15" spans="1:3">
      <c r="A2283" s="355" t="s">
        <v>7742</v>
      </c>
      <c r="B2283" s="133" t="s">
        <v>7743</v>
      </c>
      <c r="C2283" t="s">
        <v>3345</v>
      </c>
    </row>
    <row r="2284" ht="15" spans="1:3">
      <c r="A2284" s="355" t="s">
        <v>7744</v>
      </c>
      <c r="B2284" s="133" t="s">
        <v>7745</v>
      </c>
      <c r="C2284" t="s">
        <v>3345</v>
      </c>
    </row>
    <row r="2285" ht="15" spans="1:3">
      <c r="A2285" s="355" t="s">
        <v>7746</v>
      </c>
      <c r="B2285" s="133" t="s">
        <v>7747</v>
      </c>
      <c r="C2285" t="s">
        <v>3345</v>
      </c>
    </row>
    <row r="2286" ht="15" spans="1:3">
      <c r="A2286" s="355" t="s">
        <v>7748</v>
      </c>
      <c r="B2286" s="133" t="s">
        <v>7749</v>
      </c>
      <c r="C2286" t="s">
        <v>95</v>
      </c>
    </row>
    <row r="2287" ht="15" spans="1:3">
      <c r="A2287" s="355" t="s">
        <v>7750</v>
      </c>
      <c r="B2287" s="133" t="s">
        <v>7751</v>
      </c>
      <c r="C2287" t="s">
        <v>3345</v>
      </c>
    </row>
    <row r="2288" ht="15" spans="1:3">
      <c r="A2288" s="355" t="s">
        <v>7752</v>
      </c>
      <c r="B2288" s="133" t="s">
        <v>7753</v>
      </c>
      <c r="C2288" t="s">
        <v>3345</v>
      </c>
    </row>
    <row r="2289" ht="15" spans="1:3">
      <c r="A2289" s="355" t="s">
        <v>7754</v>
      </c>
      <c r="B2289" s="133" t="s">
        <v>7755</v>
      </c>
      <c r="C2289" t="s">
        <v>3345</v>
      </c>
    </row>
    <row r="2290" ht="15" spans="1:3">
      <c r="A2290" s="355" t="s">
        <v>7756</v>
      </c>
      <c r="B2290" s="133" t="s">
        <v>7757</v>
      </c>
      <c r="C2290" t="s">
        <v>3345</v>
      </c>
    </row>
    <row r="2291" ht="15" spans="1:3">
      <c r="A2291" s="355" t="s">
        <v>7758</v>
      </c>
      <c r="B2291" s="133" t="s">
        <v>5175</v>
      </c>
      <c r="C2291" t="s">
        <v>3345</v>
      </c>
    </row>
    <row r="2292" ht="15" spans="1:3">
      <c r="A2292" s="355" t="s">
        <v>7759</v>
      </c>
      <c r="B2292" s="133" t="s">
        <v>7760</v>
      </c>
      <c r="C2292" t="s">
        <v>3345</v>
      </c>
    </row>
    <row r="2293" ht="15" spans="1:3">
      <c r="A2293" s="355" t="s">
        <v>7761</v>
      </c>
      <c r="B2293" s="133" t="s">
        <v>7762</v>
      </c>
      <c r="C2293" t="s">
        <v>3345</v>
      </c>
    </row>
    <row r="2294" ht="15" spans="1:3">
      <c r="A2294" s="355" t="s">
        <v>7763</v>
      </c>
      <c r="B2294" s="133" t="s">
        <v>7764</v>
      </c>
      <c r="C2294" t="s">
        <v>3345</v>
      </c>
    </row>
    <row r="2295" ht="15" spans="1:3">
      <c r="A2295" s="355" t="s">
        <v>7765</v>
      </c>
      <c r="B2295" s="133" t="s">
        <v>7766</v>
      </c>
      <c r="C2295" t="s">
        <v>3345</v>
      </c>
    </row>
    <row r="2296" ht="15" spans="1:3">
      <c r="A2296" s="355" t="s">
        <v>7767</v>
      </c>
      <c r="B2296" s="133" t="s">
        <v>7768</v>
      </c>
      <c r="C2296" t="s">
        <v>3345</v>
      </c>
    </row>
    <row r="2297" ht="15" spans="1:3">
      <c r="A2297" s="355" t="s">
        <v>7769</v>
      </c>
      <c r="B2297" s="133" t="s">
        <v>7770</v>
      </c>
      <c r="C2297" t="s">
        <v>3345</v>
      </c>
    </row>
    <row r="2298" ht="15" spans="1:3">
      <c r="A2298" s="355" t="s">
        <v>7771</v>
      </c>
      <c r="B2298" s="133" t="s">
        <v>7772</v>
      </c>
      <c r="C2298" t="s">
        <v>3345</v>
      </c>
    </row>
    <row r="2299" ht="15" spans="1:3">
      <c r="A2299" s="355" t="s">
        <v>7773</v>
      </c>
      <c r="B2299" s="133" t="s">
        <v>7774</v>
      </c>
      <c r="C2299" t="s">
        <v>3345</v>
      </c>
    </row>
    <row r="2300" ht="15" spans="1:3">
      <c r="A2300" s="355" t="s">
        <v>7775</v>
      </c>
      <c r="B2300" s="133" t="s">
        <v>7776</v>
      </c>
      <c r="C2300" t="s">
        <v>3345</v>
      </c>
    </row>
    <row r="2301" ht="15" spans="1:3">
      <c r="A2301" s="355" t="s">
        <v>7777</v>
      </c>
      <c r="B2301" s="133" t="s">
        <v>7778</v>
      </c>
      <c r="C2301" t="s">
        <v>3345</v>
      </c>
    </row>
    <row r="2302" ht="15" spans="1:3">
      <c r="A2302" s="355" t="s">
        <v>7779</v>
      </c>
      <c r="B2302" s="133" t="s">
        <v>7780</v>
      </c>
      <c r="C2302" t="s">
        <v>3345</v>
      </c>
    </row>
    <row r="2303" ht="15" spans="1:3">
      <c r="A2303" s="355" t="s">
        <v>7781</v>
      </c>
      <c r="B2303" s="133" t="s">
        <v>7782</v>
      </c>
      <c r="C2303" t="s">
        <v>3345</v>
      </c>
    </row>
    <row r="2304" ht="15" spans="1:3">
      <c r="A2304" s="355" t="s">
        <v>7783</v>
      </c>
      <c r="B2304" s="133" t="s">
        <v>7784</v>
      </c>
      <c r="C2304" t="s">
        <v>3345</v>
      </c>
    </row>
    <row r="2305" ht="15" spans="1:3">
      <c r="A2305" s="355" t="s">
        <v>7785</v>
      </c>
      <c r="B2305" s="133" t="s">
        <v>7786</v>
      </c>
      <c r="C2305" t="s">
        <v>3345</v>
      </c>
    </row>
    <row r="2306" ht="15" spans="1:3">
      <c r="A2306" s="355" t="s">
        <v>7787</v>
      </c>
      <c r="B2306" s="133" t="s">
        <v>7788</v>
      </c>
      <c r="C2306" t="s">
        <v>3345</v>
      </c>
    </row>
    <row r="2307" ht="15" spans="1:3">
      <c r="A2307" s="355" t="s">
        <v>7789</v>
      </c>
      <c r="B2307" s="133" t="s">
        <v>7790</v>
      </c>
      <c r="C2307" t="s">
        <v>3345</v>
      </c>
    </row>
    <row r="2308" ht="15" spans="1:3">
      <c r="A2308" s="355" t="s">
        <v>7791</v>
      </c>
      <c r="B2308" s="133" t="s">
        <v>7792</v>
      </c>
      <c r="C2308" t="s">
        <v>3345</v>
      </c>
    </row>
    <row r="2309" ht="15" spans="1:3">
      <c r="A2309" s="355" t="s">
        <v>7793</v>
      </c>
      <c r="B2309" s="133" t="s">
        <v>7794</v>
      </c>
      <c r="C2309" t="s">
        <v>3345</v>
      </c>
    </row>
    <row r="2310" ht="15" spans="1:3">
      <c r="A2310" s="355" t="s">
        <v>7795</v>
      </c>
      <c r="B2310" s="133" t="s">
        <v>7796</v>
      </c>
      <c r="C2310" t="s">
        <v>3345</v>
      </c>
    </row>
    <row r="2311" ht="15" spans="1:3">
      <c r="A2311" s="355" t="s">
        <v>7797</v>
      </c>
      <c r="B2311" s="133" t="s">
        <v>7798</v>
      </c>
      <c r="C2311" t="s">
        <v>3345</v>
      </c>
    </row>
    <row r="2312" ht="15" spans="1:3">
      <c r="A2312" s="355" t="s">
        <v>7799</v>
      </c>
      <c r="B2312" s="133" t="s">
        <v>7800</v>
      </c>
      <c r="C2312" t="s">
        <v>3345</v>
      </c>
    </row>
    <row r="2313" ht="15" spans="1:3">
      <c r="A2313" s="355" t="s">
        <v>7801</v>
      </c>
      <c r="B2313" s="133" t="s">
        <v>7802</v>
      </c>
      <c r="C2313" t="s">
        <v>3345</v>
      </c>
    </row>
    <row r="2314" ht="15" spans="1:3">
      <c r="A2314" s="355" t="s">
        <v>7803</v>
      </c>
      <c r="B2314" s="133" t="s">
        <v>7804</v>
      </c>
      <c r="C2314" t="s">
        <v>3345</v>
      </c>
    </row>
    <row r="2315" ht="15" spans="1:3">
      <c r="A2315" s="355" t="s">
        <v>7805</v>
      </c>
      <c r="B2315" s="133" t="s">
        <v>7806</v>
      </c>
      <c r="C2315" t="s">
        <v>3345</v>
      </c>
    </row>
    <row r="2316" ht="15" spans="1:3">
      <c r="A2316" s="355" t="s">
        <v>7807</v>
      </c>
      <c r="B2316" s="133" t="s">
        <v>7808</v>
      </c>
      <c r="C2316" t="s">
        <v>3345</v>
      </c>
    </row>
    <row r="2317" ht="15" spans="1:3">
      <c r="A2317" s="355" t="s">
        <v>7809</v>
      </c>
      <c r="B2317" s="133" t="s">
        <v>7810</v>
      </c>
      <c r="C2317" t="s">
        <v>3345</v>
      </c>
    </row>
    <row r="2318" ht="15" spans="1:3">
      <c r="A2318" s="355" t="s">
        <v>7811</v>
      </c>
      <c r="B2318" s="133" t="s">
        <v>7812</v>
      </c>
      <c r="C2318" t="s">
        <v>3345</v>
      </c>
    </row>
    <row r="2319" ht="15" spans="1:3">
      <c r="A2319" s="355" t="s">
        <v>7813</v>
      </c>
      <c r="B2319" s="133" t="s">
        <v>7814</v>
      </c>
      <c r="C2319" t="s">
        <v>3345</v>
      </c>
    </row>
    <row r="2320" ht="15" spans="1:3">
      <c r="A2320" s="355" t="s">
        <v>7815</v>
      </c>
      <c r="B2320" s="133" t="s">
        <v>7816</v>
      </c>
      <c r="C2320" t="s">
        <v>3345</v>
      </c>
    </row>
    <row r="2321" ht="15" spans="1:3">
      <c r="A2321" s="355" t="s">
        <v>7817</v>
      </c>
      <c r="B2321" s="133" t="s">
        <v>7818</v>
      </c>
      <c r="C2321" t="s">
        <v>3345</v>
      </c>
    </row>
    <row r="2322" ht="15" spans="1:3">
      <c r="A2322" s="355" t="s">
        <v>7819</v>
      </c>
      <c r="B2322" s="133" t="s">
        <v>7820</v>
      </c>
      <c r="C2322" t="s">
        <v>3345</v>
      </c>
    </row>
    <row r="2323" ht="15" spans="1:3">
      <c r="A2323" s="355" t="s">
        <v>7821</v>
      </c>
      <c r="B2323" s="133" t="s">
        <v>7822</v>
      </c>
      <c r="C2323" t="s">
        <v>3345</v>
      </c>
    </row>
    <row r="2324" ht="15" spans="1:3">
      <c r="A2324" s="355" t="s">
        <v>7823</v>
      </c>
      <c r="B2324" s="133" t="s">
        <v>7824</v>
      </c>
      <c r="C2324" t="s">
        <v>3345</v>
      </c>
    </row>
    <row r="2325" ht="15" spans="1:3">
      <c r="A2325" s="355" t="s">
        <v>7825</v>
      </c>
      <c r="B2325" s="133" t="s">
        <v>7826</v>
      </c>
      <c r="C2325" t="s">
        <v>95</v>
      </c>
    </row>
    <row r="2326" ht="15" spans="1:3">
      <c r="A2326" s="355" t="s">
        <v>7827</v>
      </c>
      <c r="B2326" s="133" t="s">
        <v>7828</v>
      </c>
      <c r="C2326" t="s">
        <v>3414</v>
      </c>
    </row>
    <row r="2327" ht="15" spans="1:3">
      <c r="A2327" s="355" t="s">
        <v>7829</v>
      </c>
      <c r="B2327" s="133" t="s">
        <v>7830</v>
      </c>
      <c r="C2327" t="s">
        <v>3345</v>
      </c>
    </row>
    <row r="2328" ht="15" spans="1:3">
      <c r="A2328" s="355" t="s">
        <v>7831</v>
      </c>
      <c r="B2328" s="133" t="s">
        <v>7832</v>
      </c>
      <c r="C2328" t="s">
        <v>3345</v>
      </c>
    </row>
    <row r="2329" ht="15" spans="1:3">
      <c r="A2329" s="355" t="s">
        <v>7833</v>
      </c>
      <c r="B2329" s="133" t="s">
        <v>7834</v>
      </c>
      <c r="C2329" t="s">
        <v>3345</v>
      </c>
    </row>
    <row r="2330" ht="15" spans="1:3">
      <c r="A2330" s="355" t="s">
        <v>7835</v>
      </c>
      <c r="B2330" s="133" t="s">
        <v>7836</v>
      </c>
      <c r="C2330" t="s">
        <v>3345</v>
      </c>
    </row>
    <row r="2331" ht="15" spans="1:3">
      <c r="A2331" s="355" t="s">
        <v>7837</v>
      </c>
      <c r="B2331" s="133" t="s">
        <v>7838</v>
      </c>
      <c r="C2331" t="s">
        <v>3345</v>
      </c>
    </row>
    <row r="2332" ht="15" spans="1:3">
      <c r="A2332" s="355" t="s">
        <v>7839</v>
      </c>
      <c r="B2332" s="133" t="s">
        <v>7840</v>
      </c>
      <c r="C2332" t="s">
        <v>3345</v>
      </c>
    </row>
    <row r="2333" ht="15" spans="1:3">
      <c r="A2333" s="355" t="s">
        <v>7841</v>
      </c>
      <c r="B2333" s="133" t="s">
        <v>7842</v>
      </c>
      <c r="C2333" t="s">
        <v>3345</v>
      </c>
    </row>
    <row r="2334" ht="15" spans="1:3">
      <c r="A2334" s="355" t="s">
        <v>7843</v>
      </c>
      <c r="B2334" s="133" t="s">
        <v>7844</v>
      </c>
      <c r="C2334" t="s">
        <v>3345</v>
      </c>
    </row>
    <row r="2335" ht="15" spans="1:3">
      <c r="A2335" s="355" t="s">
        <v>7845</v>
      </c>
      <c r="B2335" s="133" t="s">
        <v>7846</v>
      </c>
      <c r="C2335" t="s">
        <v>3345</v>
      </c>
    </row>
    <row r="2336" ht="15" spans="1:3">
      <c r="A2336" s="355" t="s">
        <v>7847</v>
      </c>
      <c r="B2336" s="133" t="s">
        <v>7848</v>
      </c>
      <c r="C2336" t="s">
        <v>3345</v>
      </c>
    </row>
    <row r="2337" ht="15" spans="1:3">
      <c r="A2337" s="355" t="s">
        <v>7849</v>
      </c>
      <c r="B2337" s="133" t="s">
        <v>7850</v>
      </c>
      <c r="C2337" t="s">
        <v>3345</v>
      </c>
    </row>
    <row r="2338" ht="15" spans="1:3">
      <c r="A2338" s="355" t="s">
        <v>7851</v>
      </c>
      <c r="B2338" s="133" t="s">
        <v>7852</v>
      </c>
      <c r="C2338" t="s">
        <v>3345</v>
      </c>
    </row>
    <row r="2339" ht="15" spans="1:3">
      <c r="A2339" s="355" t="s">
        <v>7853</v>
      </c>
      <c r="B2339" s="133" t="s">
        <v>7854</v>
      </c>
      <c r="C2339" t="s">
        <v>3345</v>
      </c>
    </row>
    <row r="2340" ht="15" spans="1:3">
      <c r="A2340" s="355" t="s">
        <v>7855</v>
      </c>
      <c r="B2340" s="133" t="s">
        <v>7856</v>
      </c>
      <c r="C2340" t="s">
        <v>3345</v>
      </c>
    </row>
    <row r="2341" ht="15" spans="1:3">
      <c r="A2341" s="355" t="s">
        <v>7857</v>
      </c>
      <c r="B2341" s="133" t="s">
        <v>7858</v>
      </c>
      <c r="C2341" t="s">
        <v>3345</v>
      </c>
    </row>
    <row r="2342" ht="15" spans="1:3">
      <c r="A2342" s="355" t="s">
        <v>7859</v>
      </c>
      <c r="B2342" s="133" t="s">
        <v>7860</v>
      </c>
      <c r="C2342" t="s">
        <v>3345</v>
      </c>
    </row>
    <row r="2343" ht="15" spans="1:3">
      <c r="A2343" s="355" t="s">
        <v>7861</v>
      </c>
      <c r="B2343" s="133" t="s">
        <v>7862</v>
      </c>
      <c r="C2343" t="s">
        <v>3345</v>
      </c>
    </row>
    <row r="2344" ht="15" spans="1:3">
      <c r="A2344" s="355" t="s">
        <v>7863</v>
      </c>
      <c r="B2344" s="133" t="s">
        <v>7864</v>
      </c>
      <c r="C2344" t="s">
        <v>3345</v>
      </c>
    </row>
    <row r="2345" ht="15" spans="1:3">
      <c r="A2345" s="355" t="s">
        <v>7865</v>
      </c>
      <c r="B2345" s="133" t="s">
        <v>7866</v>
      </c>
      <c r="C2345" t="s">
        <v>3345</v>
      </c>
    </row>
    <row r="2346" ht="15" spans="1:3">
      <c r="A2346" s="355" t="s">
        <v>7867</v>
      </c>
      <c r="B2346" s="133" t="s">
        <v>7868</v>
      </c>
      <c r="C2346" t="s">
        <v>3345</v>
      </c>
    </row>
    <row r="2347" ht="15" spans="1:3">
      <c r="A2347" s="355" t="s">
        <v>7869</v>
      </c>
      <c r="B2347" s="133" t="s">
        <v>7870</v>
      </c>
      <c r="C2347" t="s">
        <v>3414</v>
      </c>
    </row>
    <row r="2348" ht="15" spans="1:3">
      <c r="A2348" s="355" t="s">
        <v>7871</v>
      </c>
      <c r="B2348" s="133" t="s">
        <v>7872</v>
      </c>
      <c r="C2348" t="s">
        <v>3345</v>
      </c>
    </row>
    <row r="2349" ht="15" spans="1:3">
      <c r="A2349" s="355" t="s">
        <v>7873</v>
      </c>
      <c r="B2349" s="133" t="s">
        <v>7874</v>
      </c>
      <c r="C2349" t="s">
        <v>3345</v>
      </c>
    </row>
    <row r="2350" ht="15" spans="1:3">
      <c r="A2350" s="355" t="s">
        <v>7875</v>
      </c>
      <c r="B2350" s="133" t="s">
        <v>7876</v>
      </c>
      <c r="C2350" t="s">
        <v>3345</v>
      </c>
    </row>
    <row r="2351" ht="15" spans="1:3">
      <c r="A2351" s="355" t="s">
        <v>7877</v>
      </c>
      <c r="B2351" s="133" t="s">
        <v>7878</v>
      </c>
      <c r="C2351" t="s">
        <v>3345</v>
      </c>
    </row>
    <row r="2352" ht="15" spans="1:3">
      <c r="A2352" s="355" t="s">
        <v>7879</v>
      </c>
      <c r="B2352" s="133" t="s">
        <v>7880</v>
      </c>
      <c r="C2352" t="s">
        <v>3345</v>
      </c>
    </row>
    <row r="2353" ht="15" spans="1:3">
      <c r="A2353" s="355" t="s">
        <v>7881</v>
      </c>
      <c r="B2353" s="133" t="s">
        <v>7882</v>
      </c>
      <c r="C2353" t="s">
        <v>3345</v>
      </c>
    </row>
    <row r="2354" ht="15" spans="1:3">
      <c r="A2354" s="355" t="s">
        <v>7883</v>
      </c>
      <c r="B2354" s="133" t="s">
        <v>7884</v>
      </c>
      <c r="C2354" t="s">
        <v>3414</v>
      </c>
    </row>
    <row r="2355" ht="15" spans="1:3">
      <c r="A2355" s="355" t="s">
        <v>7885</v>
      </c>
      <c r="B2355" s="133" t="s">
        <v>7886</v>
      </c>
      <c r="C2355" t="s">
        <v>3345</v>
      </c>
    </row>
    <row r="2356" ht="15" spans="1:3">
      <c r="A2356" s="355" t="s">
        <v>7887</v>
      </c>
      <c r="B2356" s="133" t="s">
        <v>7888</v>
      </c>
      <c r="C2356" t="s">
        <v>3345</v>
      </c>
    </row>
    <row r="2357" ht="15" spans="1:3">
      <c r="A2357" s="355" t="s">
        <v>7889</v>
      </c>
      <c r="B2357" s="133" t="s">
        <v>7890</v>
      </c>
      <c r="C2357" t="s">
        <v>3345</v>
      </c>
    </row>
    <row r="2358" ht="15" spans="1:3">
      <c r="A2358" s="355" t="s">
        <v>7891</v>
      </c>
      <c r="B2358" s="133" t="s">
        <v>7892</v>
      </c>
      <c r="C2358" t="s">
        <v>3345</v>
      </c>
    </row>
    <row r="2359" ht="15" spans="1:3">
      <c r="A2359" s="355" t="s">
        <v>7893</v>
      </c>
      <c r="B2359" s="133" t="s">
        <v>7894</v>
      </c>
      <c r="C2359" t="s">
        <v>3345</v>
      </c>
    </row>
    <row r="2360" ht="15" spans="1:3">
      <c r="A2360" s="355" t="s">
        <v>7895</v>
      </c>
      <c r="B2360" s="133" t="s">
        <v>7896</v>
      </c>
      <c r="C2360" t="s">
        <v>3414</v>
      </c>
    </row>
    <row r="2361" ht="15" spans="1:3">
      <c r="A2361" s="355" t="s">
        <v>7897</v>
      </c>
      <c r="B2361" s="133" t="s">
        <v>7898</v>
      </c>
      <c r="C2361" t="s">
        <v>3345</v>
      </c>
    </row>
    <row r="2362" ht="15" spans="1:3">
      <c r="A2362" s="355" t="s">
        <v>7899</v>
      </c>
      <c r="B2362" s="133" t="s">
        <v>7900</v>
      </c>
      <c r="C2362" t="s">
        <v>3345</v>
      </c>
    </row>
    <row r="2363" ht="15" spans="1:3">
      <c r="A2363" s="355" t="s">
        <v>7901</v>
      </c>
      <c r="B2363" s="133" t="s">
        <v>7902</v>
      </c>
      <c r="C2363" t="s">
        <v>3345</v>
      </c>
    </row>
    <row r="2364" ht="15" spans="1:3">
      <c r="A2364" s="355" t="s">
        <v>7903</v>
      </c>
      <c r="B2364" s="133" t="s">
        <v>7904</v>
      </c>
      <c r="C2364" t="s">
        <v>3345</v>
      </c>
    </row>
    <row r="2365" ht="15" spans="1:3">
      <c r="A2365" s="355" t="s">
        <v>7905</v>
      </c>
      <c r="B2365" s="133" t="s">
        <v>7906</v>
      </c>
      <c r="C2365" t="s">
        <v>3345</v>
      </c>
    </row>
    <row r="2366" ht="15" spans="1:3">
      <c r="A2366" s="355" t="s">
        <v>7907</v>
      </c>
      <c r="B2366" s="133" t="s">
        <v>7908</v>
      </c>
      <c r="C2366" t="s">
        <v>3345</v>
      </c>
    </row>
    <row r="2367" ht="15" spans="1:3">
      <c r="A2367" s="355" t="s">
        <v>7909</v>
      </c>
      <c r="B2367" s="133" t="s">
        <v>7910</v>
      </c>
      <c r="C2367" t="s">
        <v>3345</v>
      </c>
    </row>
    <row r="2368" ht="15" spans="1:3">
      <c r="A2368" s="355" t="s">
        <v>7911</v>
      </c>
      <c r="B2368" s="133" t="s">
        <v>7912</v>
      </c>
      <c r="C2368" t="s">
        <v>3414</v>
      </c>
    </row>
    <row r="2369" ht="15" spans="1:3">
      <c r="A2369" s="355" t="s">
        <v>7913</v>
      </c>
      <c r="B2369" s="133" t="s">
        <v>7914</v>
      </c>
      <c r="C2369" t="s">
        <v>3345</v>
      </c>
    </row>
    <row r="2370" ht="15" spans="1:3">
      <c r="A2370" s="355" t="s">
        <v>7915</v>
      </c>
      <c r="B2370" s="133" t="s">
        <v>7916</v>
      </c>
      <c r="C2370" t="s">
        <v>3345</v>
      </c>
    </row>
    <row r="2371" ht="15" spans="1:3">
      <c r="A2371" s="355" t="s">
        <v>7917</v>
      </c>
      <c r="B2371" s="133" t="s">
        <v>7918</v>
      </c>
      <c r="C2371" t="s">
        <v>3345</v>
      </c>
    </row>
    <row r="2372" ht="15" spans="1:3">
      <c r="A2372" s="355" t="s">
        <v>7919</v>
      </c>
      <c r="B2372" s="133" t="s">
        <v>7920</v>
      </c>
      <c r="C2372" t="s">
        <v>3345</v>
      </c>
    </row>
    <row r="2373" ht="15" spans="1:3">
      <c r="A2373" s="355" t="s">
        <v>7921</v>
      </c>
      <c r="B2373" s="133" t="s">
        <v>7922</v>
      </c>
      <c r="C2373" t="s">
        <v>3345</v>
      </c>
    </row>
    <row r="2374" ht="15" spans="1:3">
      <c r="A2374" s="355" t="s">
        <v>7923</v>
      </c>
      <c r="B2374" s="133" t="s">
        <v>7924</v>
      </c>
      <c r="C2374" t="s">
        <v>3345</v>
      </c>
    </row>
    <row r="2375" ht="15" spans="1:3">
      <c r="A2375" s="355" t="s">
        <v>7925</v>
      </c>
      <c r="B2375" s="133" t="s">
        <v>7926</v>
      </c>
      <c r="C2375" t="s">
        <v>3414</v>
      </c>
    </row>
    <row r="2376" ht="15" spans="1:3">
      <c r="A2376" s="355" t="s">
        <v>7927</v>
      </c>
      <c r="B2376" s="133" t="s">
        <v>7928</v>
      </c>
      <c r="C2376" t="s">
        <v>3345</v>
      </c>
    </row>
    <row r="2377" ht="15" spans="1:3">
      <c r="A2377" s="355" t="s">
        <v>7929</v>
      </c>
      <c r="B2377" s="133" t="s">
        <v>7930</v>
      </c>
      <c r="C2377" t="s">
        <v>3345</v>
      </c>
    </row>
    <row r="2378" ht="15" spans="1:3">
      <c r="A2378" s="355" t="s">
        <v>7931</v>
      </c>
      <c r="B2378" s="133" t="s">
        <v>7932</v>
      </c>
      <c r="C2378" t="s">
        <v>3345</v>
      </c>
    </row>
    <row r="2379" ht="15" spans="1:3">
      <c r="A2379" s="355" t="s">
        <v>7933</v>
      </c>
      <c r="B2379" s="133" t="s">
        <v>7934</v>
      </c>
      <c r="C2379" t="s">
        <v>3345</v>
      </c>
    </row>
    <row r="2380" ht="15" spans="1:3">
      <c r="A2380" s="355" t="s">
        <v>7935</v>
      </c>
      <c r="B2380" s="133" t="s">
        <v>7936</v>
      </c>
      <c r="C2380" t="s">
        <v>3345</v>
      </c>
    </row>
    <row r="2381" ht="15" spans="1:3">
      <c r="A2381" s="355" t="s">
        <v>7937</v>
      </c>
      <c r="B2381" s="133" t="s">
        <v>7938</v>
      </c>
      <c r="C2381" t="s">
        <v>3345</v>
      </c>
    </row>
    <row r="2382" ht="15" spans="1:3">
      <c r="A2382" s="355" t="s">
        <v>7939</v>
      </c>
      <c r="B2382" s="133" t="s">
        <v>7940</v>
      </c>
      <c r="C2382" t="s">
        <v>3345</v>
      </c>
    </row>
    <row r="2383" ht="15" spans="1:3">
      <c r="A2383" s="355" t="s">
        <v>7941</v>
      </c>
      <c r="B2383" s="133" t="s">
        <v>7942</v>
      </c>
      <c r="C2383" t="s">
        <v>3345</v>
      </c>
    </row>
    <row r="2384" ht="15" spans="1:3">
      <c r="A2384" s="355" t="s">
        <v>7943</v>
      </c>
      <c r="B2384" s="133" t="s">
        <v>7944</v>
      </c>
      <c r="C2384" t="s">
        <v>3345</v>
      </c>
    </row>
    <row r="2385" ht="15" spans="1:3">
      <c r="A2385" s="355" t="s">
        <v>7945</v>
      </c>
      <c r="B2385" s="133" t="s">
        <v>7946</v>
      </c>
      <c r="C2385" t="s">
        <v>3414</v>
      </c>
    </row>
    <row r="2386" ht="15" spans="1:3">
      <c r="A2386" s="355" t="s">
        <v>7947</v>
      </c>
      <c r="B2386" s="133" t="s">
        <v>7948</v>
      </c>
      <c r="C2386" t="s">
        <v>3345</v>
      </c>
    </row>
    <row r="2387" ht="15" spans="1:3">
      <c r="A2387" s="355" t="s">
        <v>7949</v>
      </c>
      <c r="B2387" s="133" t="s">
        <v>7950</v>
      </c>
      <c r="C2387" t="s">
        <v>3345</v>
      </c>
    </row>
    <row r="2388" ht="15" spans="1:3">
      <c r="A2388" s="355" t="s">
        <v>7951</v>
      </c>
      <c r="B2388" s="133" t="s">
        <v>7952</v>
      </c>
      <c r="C2388" t="s">
        <v>3345</v>
      </c>
    </row>
    <row r="2389" ht="15" spans="1:3">
      <c r="A2389" s="355" t="s">
        <v>7953</v>
      </c>
      <c r="B2389" s="133" t="s">
        <v>7954</v>
      </c>
      <c r="C2389" t="s">
        <v>3345</v>
      </c>
    </row>
    <row r="2390" ht="15" spans="1:3">
      <c r="A2390" s="355" t="s">
        <v>7955</v>
      </c>
      <c r="B2390" s="133" t="s">
        <v>7956</v>
      </c>
      <c r="C2390" t="s">
        <v>3345</v>
      </c>
    </row>
    <row r="2391" ht="15" spans="1:3">
      <c r="A2391" s="355" t="s">
        <v>7957</v>
      </c>
      <c r="B2391" s="133" t="s">
        <v>7958</v>
      </c>
      <c r="C2391" t="s">
        <v>3345</v>
      </c>
    </row>
    <row r="2392" ht="15" spans="1:3">
      <c r="A2392" s="355" t="s">
        <v>7959</v>
      </c>
      <c r="B2392" s="133" t="s">
        <v>7960</v>
      </c>
      <c r="C2392" t="s">
        <v>3345</v>
      </c>
    </row>
    <row r="2393" ht="15" spans="1:3">
      <c r="A2393" s="355" t="s">
        <v>7961</v>
      </c>
      <c r="B2393" s="133" t="s">
        <v>7962</v>
      </c>
      <c r="C2393" t="s">
        <v>3414</v>
      </c>
    </row>
    <row r="2394" ht="15" spans="1:3">
      <c r="A2394" s="355" t="s">
        <v>7963</v>
      </c>
      <c r="B2394" s="133" t="s">
        <v>7964</v>
      </c>
      <c r="C2394" t="s">
        <v>3345</v>
      </c>
    </row>
    <row r="2395" ht="15" spans="1:3">
      <c r="A2395" s="355" t="s">
        <v>7965</v>
      </c>
      <c r="B2395" s="133" t="s">
        <v>7966</v>
      </c>
      <c r="C2395" t="s">
        <v>3345</v>
      </c>
    </row>
    <row r="2396" ht="15" spans="1:3">
      <c r="A2396" s="355" t="s">
        <v>7967</v>
      </c>
      <c r="B2396" s="133" t="s">
        <v>7968</v>
      </c>
      <c r="C2396" t="s">
        <v>3345</v>
      </c>
    </row>
    <row r="2397" ht="15" spans="1:3">
      <c r="A2397" s="355" t="s">
        <v>7969</v>
      </c>
      <c r="B2397" s="133" t="s">
        <v>7970</v>
      </c>
      <c r="C2397" t="s">
        <v>3345</v>
      </c>
    </row>
    <row r="2398" ht="15" spans="1:3">
      <c r="A2398" s="355" t="s">
        <v>7971</v>
      </c>
      <c r="B2398" s="133" t="s">
        <v>7972</v>
      </c>
      <c r="C2398" t="s">
        <v>3345</v>
      </c>
    </row>
    <row r="2399" ht="15" spans="1:3">
      <c r="A2399" s="355" t="s">
        <v>7973</v>
      </c>
      <c r="B2399" s="133" t="s">
        <v>7974</v>
      </c>
      <c r="C2399" t="s">
        <v>3414</v>
      </c>
    </row>
    <row r="2400" ht="15" spans="1:3">
      <c r="A2400" s="355" t="s">
        <v>7975</v>
      </c>
      <c r="B2400" s="133" t="s">
        <v>6001</v>
      </c>
      <c r="C2400" t="s">
        <v>3345</v>
      </c>
    </row>
    <row r="2401" ht="15" spans="1:3">
      <c r="A2401" s="355" t="s">
        <v>7976</v>
      </c>
      <c r="B2401" s="133" t="s">
        <v>7977</v>
      </c>
      <c r="C2401" t="s">
        <v>3345</v>
      </c>
    </row>
    <row r="2402" ht="15" spans="1:3">
      <c r="A2402" s="355" t="s">
        <v>7978</v>
      </c>
      <c r="B2402" s="133" t="s">
        <v>7979</v>
      </c>
      <c r="C2402" t="s">
        <v>3345</v>
      </c>
    </row>
    <row r="2403" ht="15" spans="1:3">
      <c r="A2403" s="355" t="s">
        <v>7980</v>
      </c>
      <c r="B2403" s="133" t="s">
        <v>7981</v>
      </c>
      <c r="C2403" t="s">
        <v>3345</v>
      </c>
    </row>
    <row r="2404" ht="15" spans="1:3">
      <c r="A2404" s="355" t="s">
        <v>7982</v>
      </c>
      <c r="B2404" s="133" t="s">
        <v>7983</v>
      </c>
      <c r="C2404" t="s">
        <v>3345</v>
      </c>
    </row>
    <row r="2405" ht="15" spans="1:3">
      <c r="A2405" s="355" t="s">
        <v>7984</v>
      </c>
      <c r="B2405" s="133" t="s">
        <v>7985</v>
      </c>
      <c r="C2405" t="s">
        <v>3414</v>
      </c>
    </row>
    <row r="2406" ht="15" spans="1:3">
      <c r="A2406" s="355" t="s">
        <v>7986</v>
      </c>
      <c r="B2406" s="133" t="s">
        <v>6001</v>
      </c>
      <c r="C2406" t="s">
        <v>3345</v>
      </c>
    </row>
    <row r="2407" ht="15" spans="1:3">
      <c r="A2407" s="355" t="s">
        <v>7987</v>
      </c>
      <c r="B2407" s="133" t="s">
        <v>7988</v>
      </c>
      <c r="C2407" t="s">
        <v>3345</v>
      </c>
    </row>
    <row r="2408" ht="15" spans="1:3">
      <c r="A2408" s="355" t="s">
        <v>7989</v>
      </c>
      <c r="B2408" s="133" t="s">
        <v>7990</v>
      </c>
      <c r="C2408" t="s">
        <v>3345</v>
      </c>
    </row>
    <row r="2409" ht="15" spans="1:3">
      <c r="A2409" s="355" t="s">
        <v>7991</v>
      </c>
      <c r="B2409" s="133" t="s">
        <v>7992</v>
      </c>
      <c r="C2409" t="s">
        <v>3345</v>
      </c>
    </row>
    <row r="2410" ht="15" spans="1:3">
      <c r="A2410" s="355" t="s">
        <v>7993</v>
      </c>
      <c r="B2410" s="133" t="s">
        <v>7994</v>
      </c>
      <c r="C2410" t="s">
        <v>3345</v>
      </c>
    </row>
    <row r="2411" ht="15" spans="1:3">
      <c r="A2411" s="355" t="s">
        <v>7995</v>
      </c>
      <c r="B2411" s="133" t="s">
        <v>7996</v>
      </c>
      <c r="C2411" t="s">
        <v>3345</v>
      </c>
    </row>
    <row r="2412" ht="15" spans="1:3">
      <c r="A2412" s="355" t="s">
        <v>7997</v>
      </c>
      <c r="B2412" s="133" t="s">
        <v>7998</v>
      </c>
      <c r="C2412" t="s">
        <v>3345</v>
      </c>
    </row>
    <row r="2413" ht="15" spans="1:3">
      <c r="A2413" s="355" t="s">
        <v>7999</v>
      </c>
      <c r="B2413" s="133" t="s">
        <v>8000</v>
      </c>
      <c r="C2413" t="s">
        <v>3345</v>
      </c>
    </row>
    <row r="2414" ht="15" spans="1:3">
      <c r="A2414" s="355" t="s">
        <v>8001</v>
      </c>
      <c r="B2414" s="133" t="s">
        <v>8002</v>
      </c>
      <c r="C2414" t="s">
        <v>3345</v>
      </c>
    </row>
    <row r="2415" ht="15" spans="1:3">
      <c r="A2415" s="355" t="s">
        <v>8003</v>
      </c>
      <c r="B2415" s="133" t="s">
        <v>8004</v>
      </c>
      <c r="C2415" t="s">
        <v>3345</v>
      </c>
    </row>
    <row r="2416" ht="15" spans="1:3">
      <c r="A2416" s="355" t="s">
        <v>8005</v>
      </c>
      <c r="B2416" s="133" t="s">
        <v>8006</v>
      </c>
      <c r="C2416" t="s">
        <v>3345</v>
      </c>
    </row>
    <row r="2417" ht="15" spans="1:3">
      <c r="A2417" s="355" t="s">
        <v>8007</v>
      </c>
      <c r="B2417" s="133" t="s">
        <v>8008</v>
      </c>
      <c r="C2417" t="s">
        <v>3414</v>
      </c>
    </row>
    <row r="2418" ht="15" spans="1:3">
      <c r="A2418" s="355" t="s">
        <v>8009</v>
      </c>
      <c r="B2418" s="133" t="s">
        <v>8010</v>
      </c>
      <c r="C2418" t="s">
        <v>3345</v>
      </c>
    </row>
    <row r="2419" ht="15" spans="1:3">
      <c r="A2419" s="355" t="s">
        <v>8011</v>
      </c>
      <c r="B2419" s="133" t="s">
        <v>8012</v>
      </c>
      <c r="C2419" t="s">
        <v>3345</v>
      </c>
    </row>
    <row r="2420" ht="15" spans="1:3">
      <c r="A2420" s="355" t="s">
        <v>8013</v>
      </c>
      <c r="B2420" s="133" t="s">
        <v>8014</v>
      </c>
      <c r="C2420" t="s">
        <v>3345</v>
      </c>
    </row>
    <row r="2421" ht="15" spans="1:3">
      <c r="A2421" s="355" t="s">
        <v>8015</v>
      </c>
      <c r="B2421" s="133" t="s">
        <v>8016</v>
      </c>
      <c r="C2421" t="s">
        <v>3345</v>
      </c>
    </row>
    <row r="2422" ht="15" spans="1:3">
      <c r="A2422" s="355" t="s">
        <v>8017</v>
      </c>
      <c r="B2422" s="133" t="s">
        <v>8018</v>
      </c>
      <c r="C2422" t="s">
        <v>3345</v>
      </c>
    </row>
    <row r="2423" ht="15" spans="1:3">
      <c r="A2423" s="355" t="s">
        <v>8019</v>
      </c>
      <c r="B2423" s="133" t="s">
        <v>8020</v>
      </c>
      <c r="C2423" t="s">
        <v>3345</v>
      </c>
    </row>
    <row r="2424" ht="15" spans="1:3">
      <c r="A2424" s="355" t="s">
        <v>8021</v>
      </c>
      <c r="B2424" s="133" t="s">
        <v>8022</v>
      </c>
      <c r="C2424" t="s">
        <v>3345</v>
      </c>
    </row>
    <row r="2425" ht="15" spans="1:3">
      <c r="A2425" s="355" t="s">
        <v>8023</v>
      </c>
      <c r="B2425" s="133" t="s">
        <v>8024</v>
      </c>
      <c r="C2425" t="s">
        <v>3345</v>
      </c>
    </row>
    <row r="2426" ht="15" spans="1:3">
      <c r="A2426" s="355" t="s">
        <v>8025</v>
      </c>
      <c r="B2426" s="133" t="s">
        <v>8026</v>
      </c>
      <c r="C2426" t="s">
        <v>3345</v>
      </c>
    </row>
    <row r="2427" ht="15" spans="1:3">
      <c r="A2427" s="355" t="s">
        <v>8027</v>
      </c>
      <c r="B2427" s="133" t="s">
        <v>8028</v>
      </c>
      <c r="C2427" t="s">
        <v>3414</v>
      </c>
    </row>
    <row r="2428" ht="15" spans="1:3">
      <c r="A2428" s="355" t="s">
        <v>8029</v>
      </c>
      <c r="B2428" s="133" t="s">
        <v>8030</v>
      </c>
      <c r="C2428" t="s">
        <v>3345</v>
      </c>
    </row>
    <row r="2429" ht="15" spans="1:3">
      <c r="A2429" s="355" t="s">
        <v>8031</v>
      </c>
      <c r="B2429" s="133" t="s">
        <v>8032</v>
      </c>
      <c r="C2429" t="s">
        <v>3345</v>
      </c>
    </row>
    <row r="2430" ht="15" spans="1:3">
      <c r="A2430" s="355" t="s">
        <v>8033</v>
      </c>
      <c r="B2430" s="133" t="s">
        <v>8034</v>
      </c>
      <c r="C2430" t="s">
        <v>3345</v>
      </c>
    </row>
    <row r="2431" ht="15" spans="1:3">
      <c r="A2431" s="355" t="s">
        <v>8035</v>
      </c>
      <c r="B2431" s="133" t="s">
        <v>8036</v>
      </c>
      <c r="C2431" t="s">
        <v>3345</v>
      </c>
    </row>
    <row r="2432" ht="15" spans="1:3">
      <c r="A2432" s="355" t="s">
        <v>8037</v>
      </c>
      <c r="B2432" s="133" t="s">
        <v>8038</v>
      </c>
      <c r="C2432" t="s">
        <v>3345</v>
      </c>
    </row>
    <row r="2433" ht="15" spans="1:3">
      <c r="A2433" s="355" t="s">
        <v>8039</v>
      </c>
      <c r="B2433" s="133" t="s">
        <v>8040</v>
      </c>
      <c r="C2433" t="s">
        <v>3345</v>
      </c>
    </row>
    <row r="2434" ht="15" spans="1:3">
      <c r="A2434" s="355" t="s">
        <v>8041</v>
      </c>
      <c r="B2434" s="133" t="s">
        <v>8042</v>
      </c>
      <c r="C2434" t="s">
        <v>3414</v>
      </c>
    </row>
    <row r="2435" ht="15" spans="1:3">
      <c r="A2435" s="355" t="s">
        <v>8043</v>
      </c>
      <c r="B2435" s="133" t="s">
        <v>8044</v>
      </c>
      <c r="C2435" t="s">
        <v>3345</v>
      </c>
    </row>
    <row r="2436" ht="15" spans="1:3">
      <c r="A2436" s="355" t="s">
        <v>8045</v>
      </c>
      <c r="B2436" s="133" t="s">
        <v>8046</v>
      </c>
      <c r="C2436" t="s">
        <v>3345</v>
      </c>
    </row>
    <row r="2437" ht="15" spans="1:3">
      <c r="A2437" s="355" t="s">
        <v>8047</v>
      </c>
      <c r="B2437" s="133" t="s">
        <v>8048</v>
      </c>
      <c r="C2437" t="s">
        <v>3345</v>
      </c>
    </row>
    <row r="2438" ht="15" spans="1:3">
      <c r="A2438" s="355" t="s">
        <v>8049</v>
      </c>
      <c r="B2438" s="133" t="s">
        <v>8050</v>
      </c>
      <c r="C2438" t="s">
        <v>3345</v>
      </c>
    </row>
    <row r="2439" ht="15" spans="1:3">
      <c r="A2439" s="355" t="s">
        <v>8051</v>
      </c>
      <c r="B2439" s="133" t="s">
        <v>8052</v>
      </c>
      <c r="C2439" t="s">
        <v>3345</v>
      </c>
    </row>
    <row r="2440" ht="15" spans="1:3">
      <c r="A2440" s="355" t="s">
        <v>8053</v>
      </c>
      <c r="B2440" s="133" t="s">
        <v>8054</v>
      </c>
      <c r="C2440" t="s">
        <v>3345</v>
      </c>
    </row>
    <row r="2441" ht="15" spans="1:3">
      <c r="A2441" s="355" t="s">
        <v>8055</v>
      </c>
      <c r="B2441" s="133" t="s">
        <v>8056</v>
      </c>
      <c r="C2441" t="s">
        <v>3345</v>
      </c>
    </row>
    <row r="2442" ht="15" spans="1:3">
      <c r="A2442" s="355" t="s">
        <v>8057</v>
      </c>
      <c r="B2442" s="133" t="s">
        <v>8058</v>
      </c>
      <c r="C2442" t="s">
        <v>3345</v>
      </c>
    </row>
    <row r="2443" ht="15" spans="1:3">
      <c r="A2443" s="355" t="s">
        <v>8059</v>
      </c>
      <c r="B2443" s="133" t="s">
        <v>8060</v>
      </c>
      <c r="C2443" t="s">
        <v>3345</v>
      </c>
    </row>
    <row r="2444" ht="15" spans="1:3">
      <c r="A2444" s="355" t="s">
        <v>8061</v>
      </c>
      <c r="B2444" s="133" t="s">
        <v>8062</v>
      </c>
      <c r="C2444" t="s">
        <v>3345</v>
      </c>
    </row>
    <row r="2445" ht="15" spans="1:3">
      <c r="A2445" s="355" t="s">
        <v>8063</v>
      </c>
      <c r="B2445" s="133" t="s">
        <v>8064</v>
      </c>
      <c r="C2445" t="s">
        <v>3414</v>
      </c>
    </row>
    <row r="2446" ht="15" spans="1:3">
      <c r="A2446" s="355" t="s">
        <v>8065</v>
      </c>
      <c r="B2446" s="133" t="s">
        <v>8066</v>
      </c>
      <c r="C2446" t="s">
        <v>3345</v>
      </c>
    </row>
    <row r="2447" ht="15" spans="1:3">
      <c r="A2447" s="355" t="s">
        <v>8067</v>
      </c>
      <c r="B2447" s="133" t="s">
        <v>8068</v>
      </c>
      <c r="C2447" t="s">
        <v>3345</v>
      </c>
    </row>
    <row r="2448" ht="15" spans="1:3">
      <c r="A2448" s="355" t="s">
        <v>8069</v>
      </c>
      <c r="B2448" s="133" t="s">
        <v>8070</v>
      </c>
      <c r="C2448" t="s">
        <v>3345</v>
      </c>
    </row>
    <row r="2449" ht="15" spans="1:3">
      <c r="A2449" s="355" t="s">
        <v>8071</v>
      </c>
      <c r="B2449" s="133" t="s">
        <v>8072</v>
      </c>
      <c r="C2449" t="s">
        <v>3345</v>
      </c>
    </row>
    <row r="2450" ht="15" spans="1:3">
      <c r="A2450" s="355" t="s">
        <v>8073</v>
      </c>
      <c r="B2450" s="133" t="s">
        <v>8074</v>
      </c>
      <c r="C2450" t="s">
        <v>3345</v>
      </c>
    </row>
    <row r="2451" ht="15" spans="1:3">
      <c r="A2451" s="355" t="s">
        <v>8075</v>
      </c>
      <c r="B2451" s="133" t="s">
        <v>8076</v>
      </c>
      <c r="C2451" t="s">
        <v>3345</v>
      </c>
    </row>
    <row r="2452" ht="15" spans="1:3">
      <c r="A2452" s="355" t="s">
        <v>8077</v>
      </c>
      <c r="B2452" s="133" t="s">
        <v>8078</v>
      </c>
      <c r="C2452" t="s">
        <v>3414</v>
      </c>
    </row>
    <row r="2453" ht="15" spans="1:3">
      <c r="A2453" s="355" t="s">
        <v>8079</v>
      </c>
      <c r="B2453" s="133" t="s">
        <v>8080</v>
      </c>
      <c r="C2453" t="s">
        <v>3345</v>
      </c>
    </row>
    <row r="2454" ht="15" spans="1:3">
      <c r="A2454" s="355" t="s">
        <v>8081</v>
      </c>
      <c r="B2454" s="133" t="s">
        <v>8082</v>
      </c>
      <c r="C2454" t="s">
        <v>3345</v>
      </c>
    </row>
    <row r="2455" ht="15" spans="1:3">
      <c r="A2455" s="355" t="s">
        <v>8083</v>
      </c>
      <c r="B2455" s="133" t="s">
        <v>8084</v>
      </c>
      <c r="C2455" t="s">
        <v>3345</v>
      </c>
    </row>
    <row r="2456" ht="15" spans="1:3">
      <c r="A2456" s="355" t="s">
        <v>8085</v>
      </c>
      <c r="B2456" s="133" t="s">
        <v>8086</v>
      </c>
      <c r="C2456" t="s">
        <v>3345</v>
      </c>
    </row>
    <row r="2457" ht="15" spans="1:3">
      <c r="A2457" s="355" t="s">
        <v>8087</v>
      </c>
      <c r="B2457" s="133" t="s">
        <v>8088</v>
      </c>
      <c r="C2457" t="s">
        <v>3345</v>
      </c>
    </row>
    <row r="2458" ht="15" spans="1:3">
      <c r="A2458" s="355" t="s">
        <v>8089</v>
      </c>
      <c r="B2458" s="133" t="s">
        <v>8090</v>
      </c>
      <c r="C2458" t="s">
        <v>3345</v>
      </c>
    </row>
    <row r="2459" ht="15" spans="1:3">
      <c r="A2459" s="355" t="s">
        <v>8091</v>
      </c>
      <c r="B2459" s="133" t="s">
        <v>8092</v>
      </c>
      <c r="C2459" t="s">
        <v>3345</v>
      </c>
    </row>
    <row r="2460" ht="15" spans="1:3">
      <c r="A2460" s="355" t="s">
        <v>8093</v>
      </c>
      <c r="B2460" s="133" t="s">
        <v>8094</v>
      </c>
      <c r="C2460" t="s">
        <v>3414</v>
      </c>
    </row>
    <row r="2461" ht="15" spans="1:3">
      <c r="A2461" s="355" t="s">
        <v>8095</v>
      </c>
      <c r="B2461" s="133" t="s">
        <v>8096</v>
      </c>
      <c r="C2461" t="s">
        <v>3345</v>
      </c>
    </row>
    <row r="2462" ht="15" spans="1:3">
      <c r="A2462" s="355" t="s">
        <v>8097</v>
      </c>
      <c r="B2462" s="133" t="s">
        <v>8098</v>
      </c>
      <c r="C2462" t="s">
        <v>3345</v>
      </c>
    </row>
    <row r="2463" ht="15" spans="1:3">
      <c r="A2463" s="355" t="s">
        <v>8099</v>
      </c>
      <c r="B2463" s="133" t="s">
        <v>8100</v>
      </c>
      <c r="C2463" t="s">
        <v>3345</v>
      </c>
    </row>
    <row r="2464" ht="15" spans="1:3">
      <c r="A2464" s="355" t="s">
        <v>8101</v>
      </c>
      <c r="B2464" s="133" t="s">
        <v>8102</v>
      </c>
      <c r="C2464" t="s">
        <v>3345</v>
      </c>
    </row>
    <row r="2465" ht="15" spans="1:3">
      <c r="A2465" s="355" t="s">
        <v>8103</v>
      </c>
      <c r="B2465" s="133" t="s">
        <v>8104</v>
      </c>
      <c r="C2465" t="s">
        <v>3345</v>
      </c>
    </row>
    <row r="2466" ht="15" spans="1:3">
      <c r="A2466" s="355" t="s">
        <v>8105</v>
      </c>
      <c r="B2466" s="133" t="s">
        <v>8106</v>
      </c>
      <c r="C2466" t="s">
        <v>3345</v>
      </c>
    </row>
    <row r="2467" ht="15" spans="1:3">
      <c r="A2467" s="355" t="s">
        <v>8107</v>
      </c>
      <c r="B2467" s="133" t="s">
        <v>8108</v>
      </c>
      <c r="C2467" t="s">
        <v>3345</v>
      </c>
    </row>
    <row r="2468" ht="15" spans="1:3">
      <c r="A2468" s="355" t="s">
        <v>8109</v>
      </c>
      <c r="B2468" s="133" t="s">
        <v>8110</v>
      </c>
      <c r="C2468" t="s">
        <v>3345</v>
      </c>
    </row>
    <row r="2469" ht="15" spans="1:3">
      <c r="A2469" s="355" t="s">
        <v>8111</v>
      </c>
      <c r="B2469" s="133" t="s">
        <v>8112</v>
      </c>
      <c r="C2469" t="s">
        <v>3414</v>
      </c>
    </row>
    <row r="2470" ht="15" spans="1:3">
      <c r="A2470" s="355" t="s">
        <v>8113</v>
      </c>
      <c r="B2470" s="133" t="s">
        <v>8114</v>
      </c>
      <c r="C2470" t="s">
        <v>3345</v>
      </c>
    </row>
    <row r="2471" ht="15" spans="1:3">
      <c r="A2471" s="355" t="s">
        <v>8115</v>
      </c>
      <c r="B2471" s="133" t="s">
        <v>8116</v>
      </c>
      <c r="C2471" t="s">
        <v>3345</v>
      </c>
    </row>
    <row r="2472" ht="15" spans="1:3">
      <c r="A2472" s="355" t="s">
        <v>8117</v>
      </c>
      <c r="B2472" s="133" t="s">
        <v>8118</v>
      </c>
      <c r="C2472" t="s">
        <v>3345</v>
      </c>
    </row>
    <row r="2473" ht="15" spans="1:3">
      <c r="A2473" s="355" t="s">
        <v>8119</v>
      </c>
      <c r="B2473" s="133" t="s">
        <v>8120</v>
      </c>
      <c r="C2473" t="s">
        <v>3345</v>
      </c>
    </row>
    <row r="2474" ht="15" spans="1:3">
      <c r="A2474" s="355" t="s">
        <v>8121</v>
      </c>
      <c r="B2474" s="133" t="s">
        <v>8122</v>
      </c>
      <c r="C2474" t="s">
        <v>3345</v>
      </c>
    </row>
    <row r="2475" ht="15" spans="1:3">
      <c r="A2475" s="355" t="s">
        <v>8123</v>
      </c>
      <c r="B2475" s="133" t="s">
        <v>8124</v>
      </c>
      <c r="C2475" t="s">
        <v>3414</v>
      </c>
    </row>
    <row r="2476" ht="15" spans="1:3">
      <c r="A2476" s="355" t="s">
        <v>8125</v>
      </c>
      <c r="B2476" s="133" t="s">
        <v>8126</v>
      </c>
      <c r="C2476" t="s">
        <v>3345</v>
      </c>
    </row>
    <row r="2477" ht="15" spans="1:3">
      <c r="A2477" s="355" t="s">
        <v>8127</v>
      </c>
      <c r="B2477" s="133" t="s">
        <v>8128</v>
      </c>
      <c r="C2477" t="s">
        <v>3345</v>
      </c>
    </row>
    <row r="2478" ht="15" spans="1:3">
      <c r="A2478" s="355" t="s">
        <v>8129</v>
      </c>
      <c r="B2478" s="133" t="s">
        <v>8130</v>
      </c>
      <c r="C2478" t="s">
        <v>3345</v>
      </c>
    </row>
    <row r="2479" ht="15" spans="1:3">
      <c r="A2479" s="355" t="s">
        <v>8131</v>
      </c>
      <c r="B2479" s="133" t="s">
        <v>8132</v>
      </c>
      <c r="C2479" t="s">
        <v>3414</v>
      </c>
    </row>
    <row r="2480" ht="15" spans="1:3">
      <c r="A2480" s="355" t="s">
        <v>8133</v>
      </c>
      <c r="B2480" s="133" t="s">
        <v>8134</v>
      </c>
      <c r="C2480" t="s">
        <v>3345</v>
      </c>
    </row>
    <row r="2481" ht="15" spans="1:3">
      <c r="A2481" s="355" t="s">
        <v>8135</v>
      </c>
      <c r="B2481" s="133" t="s">
        <v>8136</v>
      </c>
      <c r="C2481" t="s">
        <v>3345</v>
      </c>
    </row>
    <row r="2482" ht="15" spans="1:3">
      <c r="A2482" s="355" t="s">
        <v>8137</v>
      </c>
      <c r="B2482" s="133" t="s">
        <v>8138</v>
      </c>
      <c r="C2482" t="s">
        <v>3345</v>
      </c>
    </row>
    <row r="2483" ht="15" spans="1:3">
      <c r="A2483" s="355" t="s">
        <v>8139</v>
      </c>
      <c r="B2483" s="133" t="s">
        <v>8140</v>
      </c>
      <c r="C2483" t="s">
        <v>3345</v>
      </c>
    </row>
    <row r="2484" ht="15" spans="1:3">
      <c r="A2484" s="355" t="s">
        <v>8141</v>
      </c>
      <c r="B2484" s="133" t="s">
        <v>8142</v>
      </c>
      <c r="C2484" t="s">
        <v>3345</v>
      </c>
    </row>
    <row r="2485" ht="15" spans="1:3">
      <c r="A2485" s="355" t="s">
        <v>8143</v>
      </c>
      <c r="B2485" s="133" t="s">
        <v>8144</v>
      </c>
      <c r="C2485" t="s">
        <v>3345</v>
      </c>
    </row>
    <row r="2486" ht="15" spans="1:3">
      <c r="A2486" s="355" t="s">
        <v>8145</v>
      </c>
      <c r="B2486" s="133" t="s">
        <v>8146</v>
      </c>
      <c r="C2486" t="s">
        <v>3345</v>
      </c>
    </row>
    <row r="2487" ht="15" spans="1:3">
      <c r="A2487" s="355" t="s">
        <v>8147</v>
      </c>
      <c r="B2487" s="133" t="s">
        <v>8148</v>
      </c>
      <c r="C2487" t="s">
        <v>3345</v>
      </c>
    </row>
    <row r="2488" ht="15" spans="1:3">
      <c r="A2488" s="355" t="s">
        <v>8149</v>
      </c>
      <c r="B2488" s="133" t="s">
        <v>8150</v>
      </c>
      <c r="C2488" t="s">
        <v>3345</v>
      </c>
    </row>
    <row r="2489" ht="15" spans="1:3">
      <c r="A2489" s="355" t="s">
        <v>8151</v>
      </c>
      <c r="B2489" s="133" t="s">
        <v>8152</v>
      </c>
      <c r="C2489" t="s">
        <v>3345</v>
      </c>
    </row>
    <row r="2490" ht="15" spans="1:3">
      <c r="A2490" s="355" t="s">
        <v>8153</v>
      </c>
      <c r="B2490" s="133" t="s">
        <v>8154</v>
      </c>
      <c r="C2490" t="s">
        <v>3345</v>
      </c>
    </row>
    <row r="2491" ht="15" spans="1:3">
      <c r="A2491" s="355" t="s">
        <v>8155</v>
      </c>
      <c r="B2491" s="133" t="s">
        <v>8156</v>
      </c>
      <c r="C2491" t="s">
        <v>3345</v>
      </c>
    </row>
    <row r="2492" ht="15" spans="1:3">
      <c r="A2492" s="355" t="s">
        <v>8157</v>
      </c>
      <c r="B2492" s="133" t="s">
        <v>8158</v>
      </c>
      <c r="C2492" t="s">
        <v>3345</v>
      </c>
    </row>
    <row r="2493" ht="15" spans="1:3">
      <c r="A2493" s="355" t="s">
        <v>8159</v>
      </c>
      <c r="B2493" s="133" t="s">
        <v>8160</v>
      </c>
      <c r="C2493" t="s">
        <v>3414</v>
      </c>
    </row>
    <row r="2494" ht="15" spans="1:3">
      <c r="A2494" s="355" t="s">
        <v>8161</v>
      </c>
      <c r="B2494" s="133" t="s">
        <v>8162</v>
      </c>
      <c r="C2494" t="s">
        <v>3345</v>
      </c>
    </row>
    <row r="2495" ht="15" spans="1:3">
      <c r="A2495" s="355" t="s">
        <v>8163</v>
      </c>
      <c r="B2495" s="133" t="s">
        <v>8164</v>
      </c>
      <c r="C2495" t="s">
        <v>3345</v>
      </c>
    </row>
    <row r="2496" ht="15" spans="1:3">
      <c r="A2496" s="355" t="s">
        <v>8165</v>
      </c>
      <c r="B2496" s="133" t="s">
        <v>8166</v>
      </c>
      <c r="C2496" t="s">
        <v>3345</v>
      </c>
    </row>
    <row r="2497" ht="15" spans="1:3">
      <c r="A2497" s="355" t="s">
        <v>8167</v>
      </c>
      <c r="B2497" s="133" t="s">
        <v>8168</v>
      </c>
      <c r="C2497" t="s">
        <v>3345</v>
      </c>
    </row>
    <row r="2498" ht="15" spans="1:3">
      <c r="A2498" s="355" t="s">
        <v>8169</v>
      </c>
      <c r="B2498" s="133" t="s">
        <v>8170</v>
      </c>
      <c r="C2498" t="s">
        <v>3345</v>
      </c>
    </row>
    <row r="2499" ht="15" spans="1:3">
      <c r="A2499" s="355" t="s">
        <v>8171</v>
      </c>
      <c r="B2499" s="133" t="s">
        <v>8172</v>
      </c>
      <c r="C2499" t="s">
        <v>3345</v>
      </c>
    </row>
    <row r="2500" ht="15" spans="1:3">
      <c r="A2500" s="355" t="s">
        <v>8173</v>
      </c>
      <c r="B2500" s="133" t="s">
        <v>8174</v>
      </c>
      <c r="C2500" t="s">
        <v>3345</v>
      </c>
    </row>
    <row r="2501" ht="15" spans="1:3">
      <c r="A2501" s="355" t="s">
        <v>8175</v>
      </c>
      <c r="B2501" s="133" t="s">
        <v>8176</v>
      </c>
      <c r="C2501" t="s">
        <v>3345</v>
      </c>
    </row>
    <row r="2502" ht="15" spans="1:3">
      <c r="A2502" s="355" t="s">
        <v>8177</v>
      </c>
      <c r="B2502" s="133" t="s">
        <v>8178</v>
      </c>
      <c r="C2502" t="s">
        <v>3345</v>
      </c>
    </row>
    <row r="2503" ht="15" spans="1:3">
      <c r="A2503" s="355" t="s">
        <v>8179</v>
      </c>
      <c r="B2503" s="133" t="s">
        <v>8180</v>
      </c>
      <c r="C2503" t="s">
        <v>3345</v>
      </c>
    </row>
    <row r="2504" ht="15" spans="1:3">
      <c r="A2504" s="355" t="s">
        <v>8181</v>
      </c>
      <c r="B2504" s="133" t="s">
        <v>8182</v>
      </c>
      <c r="C2504" t="s">
        <v>3345</v>
      </c>
    </row>
    <row r="2505" ht="15" spans="1:3">
      <c r="A2505" s="355" t="s">
        <v>8183</v>
      </c>
      <c r="B2505" s="133" t="s">
        <v>8184</v>
      </c>
      <c r="C2505" t="s">
        <v>3345</v>
      </c>
    </row>
    <row r="2506" ht="15" spans="1:3">
      <c r="A2506" s="355" t="s">
        <v>8185</v>
      </c>
      <c r="B2506" s="133" t="s">
        <v>8186</v>
      </c>
      <c r="C2506" t="s">
        <v>3345</v>
      </c>
    </row>
    <row r="2507" ht="15" spans="1:3">
      <c r="A2507" s="355" t="s">
        <v>8187</v>
      </c>
      <c r="B2507" s="133" t="s">
        <v>8188</v>
      </c>
      <c r="C2507" t="s">
        <v>3345</v>
      </c>
    </row>
    <row r="2508" ht="15" spans="1:3">
      <c r="A2508" s="355" t="s">
        <v>8189</v>
      </c>
      <c r="B2508" s="133" t="s">
        <v>8190</v>
      </c>
      <c r="C2508" t="s">
        <v>3345</v>
      </c>
    </row>
    <row r="2509" ht="15" spans="1:3">
      <c r="A2509" s="355" t="s">
        <v>8191</v>
      </c>
      <c r="B2509" s="133" t="s">
        <v>8192</v>
      </c>
      <c r="C2509" t="s">
        <v>3345</v>
      </c>
    </row>
    <row r="2510" ht="15" spans="1:3">
      <c r="A2510" s="355" t="s">
        <v>8193</v>
      </c>
      <c r="B2510" s="133" t="s">
        <v>8194</v>
      </c>
      <c r="C2510" t="s">
        <v>3345</v>
      </c>
    </row>
    <row r="2511" ht="15" spans="1:3">
      <c r="A2511" s="355" t="s">
        <v>8195</v>
      </c>
      <c r="B2511" s="133" t="s">
        <v>8196</v>
      </c>
      <c r="C2511" t="s">
        <v>3345</v>
      </c>
    </row>
    <row r="2512" ht="15" spans="1:3">
      <c r="A2512" s="355" t="s">
        <v>8197</v>
      </c>
      <c r="B2512" s="133" t="s">
        <v>8198</v>
      </c>
      <c r="C2512" t="s">
        <v>3414</v>
      </c>
    </row>
    <row r="2513" ht="15" spans="1:3">
      <c r="A2513" s="355" t="s">
        <v>8199</v>
      </c>
      <c r="B2513" s="133" t="s">
        <v>8200</v>
      </c>
      <c r="C2513" t="s">
        <v>3345</v>
      </c>
    </row>
    <row r="2514" ht="15" spans="1:3">
      <c r="A2514" s="355" t="s">
        <v>8201</v>
      </c>
      <c r="B2514" s="133" t="s">
        <v>8202</v>
      </c>
      <c r="C2514" t="s">
        <v>3345</v>
      </c>
    </row>
    <row r="2515" ht="15" spans="1:3">
      <c r="A2515" s="355" t="s">
        <v>8203</v>
      </c>
      <c r="B2515" s="133" t="s">
        <v>8204</v>
      </c>
      <c r="C2515" t="s">
        <v>3345</v>
      </c>
    </row>
    <row r="2516" ht="15" spans="1:3">
      <c r="A2516" s="355" t="s">
        <v>8205</v>
      </c>
      <c r="B2516" s="133" t="s">
        <v>8206</v>
      </c>
      <c r="C2516" t="s">
        <v>3345</v>
      </c>
    </row>
    <row r="2517" ht="15" spans="1:3">
      <c r="A2517" s="355" t="s">
        <v>8207</v>
      </c>
      <c r="B2517" s="133" t="s">
        <v>8208</v>
      </c>
      <c r="C2517" t="s">
        <v>3345</v>
      </c>
    </row>
    <row r="2518" ht="15" spans="1:3">
      <c r="A2518" s="355" t="s">
        <v>8209</v>
      </c>
      <c r="B2518" s="133" t="s">
        <v>8210</v>
      </c>
      <c r="C2518" t="s">
        <v>3345</v>
      </c>
    </row>
    <row r="2519" ht="15" spans="1:3">
      <c r="A2519" s="355" t="s">
        <v>8211</v>
      </c>
      <c r="B2519" s="133" t="s">
        <v>8212</v>
      </c>
      <c r="C2519" t="s">
        <v>3345</v>
      </c>
    </row>
    <row r="2520" ht="15" spans="1:3">
      <c r="A2520" s="355" t="s">
        <v>8213</v>
      </c>
      <c r="B2520" s="133" t="s">
        <v>8214</v>
      </c>
      <c r="C2520" t="s">
        <v>3345</v>
      </c>
    </row>
    <row r="2521" ht="15" spans="1:3">
      <c r="A2521" s="355" t="s">
        <v>8215</v>
      </c>
      <c r="B2521" s="133" t="s">
        <v>8216</v>
      </c>
      <c r="C2521" t="s">
        <v>3345</v>
      </c>
    </row>
    <row r="2522" ht="15" spans="1:3">
      <c r="A2522" s="355" t="s">
        <v>8217</v>
      </c>
      <c r="B2522" s="133" t="s">
        <v>8218</v>
      </c>
      <c r="C2522" t="s">
        <v>3345</v>
      </c>
    </row>
    <row r="2523" ht="15" spans="1:3">
      <c r="A2523" s="355" t="s">
        <v>8219</v>
      </c>
      <c r="B2523" s="133" t="s">
        <v>8220</v>
      </c>
      <c r="C2523" t="s">
        <v>3345</v>
      </c>
    </row>
    <row r="2524" ht="15" spans="1:3">
      <c r="A2524" s="355" t="s">
        <v>8221</v>
      </c>
      <c r="B2524" s="133" t="s">
        <v>8222</v>
      </c>
      <c r="C2524" t="s">
        <v>3345</v>
      </c>
    </row>
    <row r="2525" ht="15" spans="1:3">
      <c r="A2525" s="355" t="s">
        <v>8223</v>
      </c>
      <c r="B2525" s="133" t="s">
        <v>8224</v>
      </c>
      <c r="C2525" t="s">
        <v>3345</v>
      </c>
    </row>
    <row r="2526" ht="15" spans="1:3">
      <c r="A2526" s="355" t="s">
        <v>8225</v>
      </c>
      <c r="B2526" s="133" t="s">
        <v>8226</v>
      </c>
      <c r="C2526" t="s">
        <v>3345</v>
      </c>
    </row>
    <row r="2527" ht="15" spans="1:3">
      <c r="A2527" s="355" t="s">
        <v>8227</v>
      </c>
      <c r="B2527" s="133" t="s">
        <v>8228</v>
      </c>
      <c r="C2527" t="s">
        <v>3345</v>
      </c>
    </row>
    <row r="2528" ht="15" spans="1:3">
      <c r="A2528" s="355" t="s">
        <v>8229</v>
      </c>
      <c r="B2528" s="133" t="s">
        <v>8230</v>
      </c>
      <c r="C2528" t="s">
        <v>3345</v>
      </c>
    </row>
    <row r="2529" ht="15" spans="1:3">
      <c r="A2529" s="355" t="s">
        <v>8231</v>
      </c>
      <c r="B2529" s="133" t="s">
        <v>8232</v>
      </c>
      <c r="C2529" t="s">
        <v>3345</v>
      </c>
    </row>
    <row r="2530" ht="15" spans="1:3">
      <c r="A2530" s="355" t="s">
        <v>8233</v>
      </c>
      <c r="B2530" s="133" t="s">
        <v>8234</v>
      </c>
      <c r="C2530" t="s">
        <v>95</v>
      </c>
    </row>
    <row r="2531" ht="15" spans="1:3">
      <c r="A2531" s="355" t="s">
        <v>8235</v>
      </c>
      <c r="B2531" s="133" t="s">
        <v>8236</v>
      </c>
      <c r="C2531" t="s">
        <v>3414</v>
      </c>
    </row>
    <row r="2532" ht="15" spans="1:3">
      <c r="A2532" s="355" t="s">
        <v>8237</v>
      </c>
      <c r="B2532" s="133" t="s">
        <v>8238</v>
      </c>
      <c r="C2532" t="s">
        <v>3345</v>
      </c>
    </row>
    <row r="2533" ht="15" spans="1:3">
      <c r="A2533" s="355" t="s">
        <v>8239</v>
      </c>
      <c r="B2533" s="133" t="s">
        <v>8240</v>
      </c>
      <c r="C2533" t="s">
        <v>3345</v>
      </c>
    </row>
    <row r="2534" ht="15" spans="1:3">
      <c r="A2534" s="355" t="s">
        <v>8241</v>
      </c>
      <c r="B2534" s="133" t="s">
        <v>8242</v>
      </c>
      <c r="C2534" t="s">
        <v>3345</v>
      </c>
    </row>
    <row r="2535" ht="15" spans="1:3">
      <c r="A2535" s="355" t="s">
        <v>8243</v>
      </c>
      <c r="B2535" s="133" t="s">
        <v>8244</v>
      </c>
      <c r="C2535" t="s">
        <v>3345</v>
      </c>
    </row>
    <row r="2536" ht="15" spans="1:3">
      <c r="A2536" s="355" t="s">
        <v>8245</v>
      </c>
      <c r="B2536" s="133" t="s">
        <v>7165</v>
      </c>
      <c r="C2536" t="s">
        <v>3345</v>
      </c>
    </row>
    <row r="2537" ht="15" spans="1:3">
      <c r="A2537" s="355" t="s">
        <v>8246</v>
      </c>
      <c r="B2537" s="133" t="s">
        <v>8247</v>
      </c>
      <c r="C2537" t="s">
        <v>3345</v>
      </c>
    </row>
    <row r="2538" ht="15" spans="1:3">
      <c r="A2538" s="355" t="s">
        <v>8248</v>
      </c>
      <c r="B2538" s="133" t="s">
        <v>8249</v>
      </c>
      <c r="C2538" t="s">
        <v>3345</v>
      </c>
    </row>
    <row r="2539" ht="15" spans="1:3">
      <c r="A2539" s="355" t="s">
        <v>8250</v>
      </c>
      <c r="B2539" s="133" t="s">
        <v>8251</v>
      </c>
      <c r="C2539" t="s">
        <v>3345</v>
      </c>
    </row>
    <row r="2540" ht="15" spans="1:3">
      <c r="A2540" s="355" t="s">
        <v>8252</v>
      </c>
      <c r="B2540" s="133" t="s">
        <v>8253</v>
      </c>
      <c r="C2540" t="s">
        <v>3345</v>
      </c>
    </row>
    <row r="2541" ht="15" spans="1:3">
      <c r="A2541" s="355" t="s">
        <v>8254</v>
      </c>
      <c r="B2541" s="133" t="s">
        <v>8255</v>
      </c>
      <c r="C2541" t="s">
        <v>3345</v>
      </c>
    </row>
    <row r="2542" ht="15" spans="1:3">
      <c r="A2542" s="355" t="s">
        <v>8256</v>
      </c>
      <c r="B2542" s="133" t="s">
        <v>8257</v>
      </c>
      <c r="C2542" t="s">
        <v>3414</v>
      </c>
    </row>
    <row r="2543" ht="15" spans="1:3">
      <c r="A2543" s="355" t="s">
        <v>8258</v>
      </c>
      <c r="B2543" s="133" t="s">
        <v>8259</v>
      </c>
      <c r="C2543" t="s">
        <v>3345</v>
      </c>
    </row>
    <row r="2544" ht="15" spans="1:3">
      <c r="A2544" s="355" t="s">
        <v>8260</v>
      </c>
      <c r="B2544" s="133" t="s">
        <v>8261</v>
      </c>
      <c r="C2544" t="s">
        <v>3345</v>
      </c>
    </row>
    <row r="2545" ht="15" spans="1:3">
      <c r="A2545" s="355" t="s">
        <v>8262</v>
      </c>
      <c r="B2545" s="133" t="s">
        <v>8263</v>
      </c>
      <c r="C2545" t="s">
        <v>3345</v>
      </c>
    </row>
    <row r="2546" ht="15" spans="1:3">
      <c r="A2546" s="355" t="s">
        <v>8264</v>
      </c>
      <c r="B2546" s="133" t="s">
        <v>8265</v>
      </c>
      <c r="C2546" t="s">
        <v>3345</v>
      </c>
    </row>
    <row r="2547" ht="15" spans="1:3">
      <c r="A2547" s="355" t="s">
        <v>8266</v>
      </c>
      <c r="B2547" s="133" t="s">
        <v>8267</v>
      </c>
      <c r="C2547" t="s">
        <v>3414</v>
      </c>
    </row>
    <row r="2548" ht="15" spans="1:3">
      <c r="A2548" s="355" t="s">
        <v>8268</v>
      </c>
      <c r="B2548" s="133" t="s">
        <v>8269</v>
      </c>
      <c r="C2548" t="s">
        <v>3345</v>
      </c>
    </row>
    <row r="2549" ht="15" spans="1:3">
      <c r="A2549" s="355" t="s">
        <v>8270</v>
      </c>
      <c r="B2549" s="133" t="s">
        <v>8271</v>
      </c>
      <c r="C2549" t="s">
        <v>3345</v>
      </c>
    </row>
    <row r="2550" ht="15" spans="1:3">
      <c r="A2550" s="355" t="s">
        <v>8272</v>
      </c>
      <c r="B2550" s="133" t="s">
        <v>8273</v>
      </c>
      <c r="C2550" t="s">
        <v>3345</v>
      </c>
    </row>
    <row r="2551" ht="15" spans="1:3">
      <c r="A2551" s="355" t="s">
        <v>8274</v>
      </c>
      <c r="B2551" s="133" t="s">
        <v>8275</v>
      </c>
      <c r="C2551" t="s">
        <v>3345</v>
      </c>
    </row>
    <row r="2552" ht="15" spans="1:3">
      <c r="A2552" s="355" t="s">
        <v>8276</v>
      </c>
      <c r="B2552" s="133" t="s">
        <v>8277</v>
      </c>
      <c r="C2552" t="s">
        <v>3345</v>
      </c>
    </row>
    <row r="2553" ht="15" spans="1:3">
      <c r="A2553" s="355" t="s">
        <v>8278</v>
      </c>
      <c r="B2553" s="133" t="s">
        <v>8279</v>
      </c>
      <c r="C2553" t="s">
        <v>3345</v>
      </c>
    </row>
    <row r="2554" ht="15" spans="1:3">
      <c r="A2554" s="355" t="s">
        <v>8280</v>
      </c>
      <c r="B2554" s="133" t="s">
        <v>8281</v>
      </c>
      <c r="C2554" t="s">
        <v>3345</v>
      </c>
    </row>
    <row r="2555" ht="15" spans="1:3">
      <c r="A2555" s="355" t="s">
        <v>8282</v>
      </c>
      <c r="B2555" s="133" t="s">
        <v>8283</v>
      </c>
      <c r="C2555" t="s">
        <v>3345</v>
      </c>
    </row>
    <row r="2556" ht="15" spans="1:3">
      <c r="A2556" s="355" t="s">
        <v>8284</v>
      </c>
      <c r="B2556" s="133" t="s">
        <v>8285</v>
      </c>
      <c r="C2556" t="s">
        <v>3345</v>
      </c>
    </row>
    <row r="2557" ht="15" spans="1:3">
      <c r="A2557" s="355" t="s">
        <v>8286</v>
      </c>
      <c r="B2557" s="133" t="s">
        <v>8287</v>
      </c>
      <c r="C2557" t="s">
        <v>3345</v>
      </c>
    </row>
    <row r="2558" ht="15" spans="1:3">
      <c r="A2558" s="355" t="s">
        <v>8288</v>
      </c>
      <c r="B2558" s="133" t="s">
        <v>8289</v>
      </c>
      <c r="C2558" t="s">
        <v>3345</v>
      </c>
    </row>
    <row r="2559" ht="15" spans="1:3">
      <c r="A2559" s="355" t="s">
        <v>8290</v>
      </c>
      <c r="B2559" s="133" t="s">
        <v>8291</v>
      </c>
      <c r="C2559" t="s">
        <v>3345</v>
      </c>
    </row>
    <row r="2560" ht="15" spans="1:3">
      <c r="A2560" s="355" t="s">
        <v>8292</v>
      </c>
      <c r="B2560" s="133" t="s">
        <v>8293</v>
      </c>
      <c r="C2560" t="s">
        <v>3345</v>
      </c>
    </row>
    <row r="2561" ht="15" spans="1:3">
      <c r="A2561" s="355" t="s">
        <v>8294</v>
      </c>
      <c r="B2561" s="133" t="s">
        <v>8295</v>
      </c>
      <c r="C2561" t="s">
        <v>3345</v>
      </c>
    </row>
    <row r="2562" ht="15" spans="1:3">
      <c r="A2562" s="355" t="s">
        <v>8296</v>
      </c>
      <c r="B2562" s="133" t="s">
        <v>8297</v>
      </c>
      <c r="C2562" t="s">
        <v>3414</v>
      </c>
    </row>
    <row r="2563" ht="15" spans="1:3">
      <c r="A2563" s="355" t="s">
        <v>8298</v>
      </c>
      <c r="B2563" s="133" t="s">
        <v>8299</v>
      </c>
      <c r="C2563" t="s">
        <v>3345</v>
      </c>
    </row>
    <row r="2564" ht="15" spans="1:3">
      <c r="A2564" s="355" t="s">
        <v>8300</v>
      </c>
      <c r="B2564" s="133" t="s">
        <v>8301</v>
      </c>
      <c r="C2564" t="s">
        <v>3345</v>
      </c>
    </row>
    <row r="2565" ht="15" spans="1:3">
      <c r="A2565" s="355" t="s">
        <v>8302</v>
      </c>
      <c r="B2565" s="133" t="s">
        <v>8303</v>
      </c>
      <c r="C2565" t="s">
        <v>3345</v>
      </c>
    </row>
    <row r="2566" ht="15" spans="1:3">
      <c r="A2566" s="355" t="s">
        <v>8304</v>
      </c>
      <c r="B2566" s="133" t="s">
        <v>8305</v>
      </c>
      <c r="C2566" t="s">
        <v>3345</v>
      </c>
    </row>
    <row r="2567" ht="15" spans="1:3">
      <c r="A2567" s="355" t="s">
        <v>8306</v>
      </c>
      <c r="B2567" s="133" t="s">
        <v>8307</v>
      </c>
      <c r="C2567" t="s">
        <v>3345</v>
      </c>
    </row>
    <row r="2568" ht="15" spans="1:3">
      <c r="A2568" s="355" t="s">
        <v>8308</v>
      </c>
      <c r="B2568" s="133" t="s">
        <v>8309</v>
      </c>
      <c r="C2568" t="s">
        <v>3345</v>
      </c>
    </row>
    <row r="2569" ht="15" spans="1:3">
      <c r="A2569" s="355" t="s">
        <v>8310</v>
      </c>
      <c r="B2569" s="133" t="s">
        <v>8311</v>
      </c>
      <c r="C2569" t="s">
        <v>3414</v>
      </c>
    </row>
    <row r="2570" ht="15" spans="1:3">
      <c r="A2570" s="355" t="s">
        <v>8312</v>
      </c>
      <c r="B2570" s="133" t="s">
        <v>8313</v>
      </c>
      <c r="C2570" t="s">
        <v>3345</v>
      </c>
    </row>
    <row r="2571" ht="15" spans="1:3">
      <c r="A2571" s="355" t="s">
        <v>8314</v>
      </c>
      <c r="B2571" s="133" t="s">
        <v>8315</v>
      </c>
      <c r="C2571" t="s">
        <v>3345</v>
      </c>
    </row>
    <row r="2572" ht="15" spans="1:3">
      <c r="A2572" s="355" t="s">
        <v>8316</v>
      </c>
      <c r="B2572" s="133" t="s">
        <v>8317</v>
      </c>
      <c r="C2572" t="s">
        <v>3345</v>
      </c>
    </row>
    <row r="2573" ht="15" spans="1:3">
      <c r="A2573" s="355" t="s">
        <v>8318</v>
      </c>
      <c r="B2573" s="133" t="s">
        <v>8319</v>
      </c>
      <c r="C2573" t="s">
        <v>3345</v>
      </c>
    </row>
    <row r="2574" ht="15" spans="1:3">
      <c r="A2574" s="355" t="s">
        <v>8320</v>
      </c>
      <c r="B2574" s="133" t="s">
        <v>8321</v>
      </c>
      <c r="C2574" t="s">
        <v>3345</v>
      </c>
    </row>
    <row r="2575" ht="15" spans="1:3">
      <c r="A2575" s="355" t="s">
        <v>8322</v>
      </c>
      <c r="B2575" s="133" t="s">
        <v>8323</v>
      </c>
      <c r="C2575" t="s">
        <v>3345</v>
      </c>
    </row>
    <row r="2576" ht="15" spans="1:3">
      <c r="A2576" s="355" t="s">
        <v>8324</v>
      </c>
      <c r="B2576" s="133" t="s">
        <v>8325</v>
      </c>
      <c r="C2576" t="s">
        <v>3345</v>
      </c>
    </row>
    <row r="2577" ht="15" spans="1:3">
      <c r="A2577" s="355" t="s">
        <v>8326</v>
      </c>
      <c r="B2577" s="133" t="s">
        <v>8327</v>
      </c>
      <c r="C2577" t="s">
        <v>3345</v>
      </c>
    </row>
    <row r="2578" ht="15" spans="1:3">
      <c r="A2578" s="355" t="s">
        <v>8328</v>
      </c>
      <c r="B2578" s="133" t="s">
        <v>8329</v>
      </c>
      <c r="C2578" t="s">
        <v>3414</v>
      </c>
    </row>
    <row r="2579" ht="15" spans="1:3">
      <c r="A2579" s="355" t="s">
        <v>8330</v>
      </c>
      <c r="B2579" s="133" t="s">
        <v>8331</v>
      </c>
      <c r="C2579" t="s">
        <v>3345</v>
      </c>
    </row>
    <row r="2580" ht="15" spans="1:3">
      <c r="A2580" s="355" t="s">
        <v>8332</v>
      </c>
      <c r="B2580" s="133" t="s">
        <v>8333</v>
      </c>
      <c r="C2580" t="s">
        <v>3345</v>
      </c>
    </row>
    <row r="2581" ht="15" spans="1:3">
      <c r="A2581" s="355" t="s">
        <v>8334</v>
      </c>
      <c r="B2581" s="133" t="s">
        <v>8335</v>
      </c>
      <c r="C2581" t="s">
        <v>3345</v>
      </c>
    </row>
    <row r="2582" ht="15" spans="1:3">
      <c r="A2582" s="355" t="s">
        <v>8336</v>
      </c>
      <c r="B2582" s="133" t="s">
        <v>8337</v>
      </c>
      <c r="C2582" t="s">
        <v>3345</v>
      </c>
    </row>
    <row r="2583" ht="15" spans="1:3">
      <c r="A2583" s="355" t="s">
        <v>8338</v>
      </c>
      <c r="B2583" s="133" t="s">
        <v>8339</v>
      </c>
      <c r="C2583" t="s">
        <v>3345</v>
      </c>
    </row>
    <row r="2584" ht="15" spans="1:3">
      <c r="A2584" s="355" t="s">
        <v>8340</v>
      </c>
      <c r="B2584" s="133" t="s">
        <v>8341</v>
      </c>
      <c r="C2584" t="s">
        <v>3345</v>
      </c>
    </row>
    <row r="2585" ht="15" spans="1:3">
      <c r="A2585" s="355" t="s">
        <v>8342</v>
      </c>
      <c r="B2585" s="133" t="s">
        <v>8343</v>
      </c>
      <c r="C2585" t="s">
        <v>3345</v>
      </c>
    </row>
    <row r="2586" ht="15" spans="1:3">
      <c r="A2586" s="355" t="s">
        <v>8344</v>
      </c>
      <c r="B2586" s="133" t="s">
        <v>8345</v>
      </c>
      <c r="C2586" t="s">
        <v>3345</v>
      </c>
    </row>
    <row r="2587" ht="15" spans="1:3">
      <c r="A2587" s="355" t="s">
        <v>8346</v>
      </c>
      <c r="B2587" s="133" t="s">
        <v>8347</v>
      </c>
      <c r="C2587" t="s">
        <v>3345</v>
      </c>
    </row>
    <row r="2588" ht="15" spans="1:3">
      <c r="A2588" s="355" t="s">
        <v>8348</v>
      </c>
      <c r="B2588" s="133" t="s">
        <v>8349</v>
      </c>
      <c r="C2588" t="s">
        <v>3345</v>
      </c>
    </row>
    <row r="2589" ht="15" spans="1:3">
      <c r="A2589" s="355" t="s">
        <v>8350</v>
      </c>
      <c r="B2589" s="133" t="s">
        <v>8351</v>
      </c>
      <c r="C2589" t="s">
        <v>3414</v>
      </c>
    </row>
    <row r="2590" ht="15" spans="1:3">
      <c r="A2590" s="355" t="s">
        <v>8352</v>
      </c>
      <c r="B2590" s="133" t="s">
        <v>8353</v>
      </c>
      <c r="C2590" t="s">
        <v>3345</v>
      </c>
    </row>
    <row r="2591" ht="15" spans="1:3">
      <c r="A2591" s="355" t="s">
        <v>8354</v>
      </c>
      <c r="B2591" s="133" t="s">
        <v>8355</v>
      </c>
      <c r="C2591" t="s">
        <v>3345</v>
      </c>
    </row>
    <row r="2592" ht="15" spans="1:3">
      <c r="A2592" s="355" t="s">
        <v>8356</v>
      </c>
      <c r="B2592" s="133" t="s">
        <v>8357</v>
      </c>
      <c r="C2592" t="s">
        <v>3345</v>
      </c>
    </row>
    <row r="2593" ht="15" spans="1:3">
      <c r="A2593" s="355" t="s">
        <v>8358</v>
      </c>
      <c r="B2593" s="133" t="s">
        <v>8359</v>
      </c>
      <c r="C2593" t="s">
        <v>3345</v>
      </c>
    </row>
    <row r="2594" ht="15" spans="1:3">
      <c r="A2594" s="355" t="s">
        <v>8360</v>
      </c>
      <c r="B2594" s="133" t="s">
        <v>8361</v>
      </c>
      <c r="C2594" t="s">
        <v>3345</v>
      </c>
    </row>
    <row r="2595" ht="15" spans="1:3">
      <c r="A2595" s="355" t="s">
        <v>8362</v>
      </c>
      <c r="B2595" s="133" t="s">
        <v>8363</v>
      </c>
      <c r="C2595" t="s">
        <v>3345</v>
      </c>
    </row>
    <row r="2596" ht="15" spans="1:3">
      <c r="A2596" s="355" t="s">
        <v>8364</v>
      </c>
      <c r="B2596" s="133" t="s">
        <v>8365</v>
      </c>
      <c r="C2596" t="s">
        <v>3345</v>
      </c>
    </row>
    <row r="2597" ht="15" spans="1:3">
      <c r="A2597" s="355" t="s">
        <v>8366</v>
      </c>
      <c r="B2597" s="133" t="s">
        <v>8367</v>
      </c>
      <c r="C2597" t="s">
        <v>3345</v>
      </c>
    </row>
    <row r="2598" ht="15" spans="1:3">
      <c r="A2598" s="355" t="s">
        <v>8368</v>
      </c>
      <c r="B2598" s="133" t="s">
        <v>8369</v>
      </c>
      <c r="C2598" t="s">
        <v>3414</v>
      </c>
    </row>
    <row r="2599" ht="15" spans="1:3">
      <c r="A2599" s="355" t="s">
        <v>8370</v>
      </c>
      <c r="B2599" s="133" t="s">
        <v>8371</v>
      </c>
      <c r="C2599" t="s">
        <v>3345</v>
      </c>
    </row>
    <row r="2600" ht="15" spans="1:3">
      <c r="A2600" s="355" t="s">
        <v>8372</v>
      </c>
      <c r="B2600" s="133" t="s">
        <v>8373</v>
      </c>
      <c r="C2600" t="s">
        <v>3345</v>
      </c>
    </row>
    <row r="2601" ht="15" spans="1:3">
      <c r="A2601" s="355" t="s">
        <v>8374</v>
      </c>
      <c r="B2601" s="133" t="s">
        <v>8375</v>
      </c>
      <c r="C2601" t="s">
        <v>3345</v>
      </c>
    </row>
    <row r="2602" ht="15" spans="1:3">
      <c r="A2602" s="355" t="s">
        <v>8376</v>
      </c>
      <c r="B2602" s="133" t="s">
        <v>8377</v>
      </c>
      <c r="C2602" t="s">
        <v>3345</v>
      </c>
    </row>
    <row r="2603" ht="15" spans="1:3">
      <c r="A2603" s="355" t="s">
        <v>8378</v>
      </c>
      <c r="B2603" s="133" t="s">
        <v>8379</v>
      </c>
      <c r="C2603" t="s">
        <v>3345</v>
      </c>
    </row>
    <row r="2604" ht="15" spans="1:3">
      <c r="A2604" s="355" t="s">
        <v>8380</v>
      </c>
      <c r="B2604" s="133" t="s">
        <v>8381</v>
      </c>
      <c r="C2604" t="s">
        <v>3345</v>
      </c>
    </row>
    <row r="2605" ht="15" spans="1:3">
      <c r="A2605" s="355" t="s">
        <v>8382</v>
      </c>
      <c r="B2605" s="133" t="s">
        <v>8383</v>
      </c>
      <c r="C2605" t="s">
        <v>3345</v>
      </c>
    </row>
    <row r="2606" ht="15" spans="1:3">
      <c r="A2606" s="355" t="s">
        <v>8384</v>
      </c>
      <c r="B2606" s="133" t="s">
        <v>8385</v>
      </c>
      <c r="C2606" t="s">
        <v>3345</v>
      </c>
    </row>
    <row r="2607" ht="15" spans="1:3">
      <c r="A2607" s="355" t="s">
        <v>8386</v>
      </c>
      <c r="B2607" s="133" t="s">
        <v>8387</v>
      </c>
      <c r="C2607" t="s">
        <v>3345</v>
      </c>
    </row>
    <row r="2608" ht="15" spans="1:3">
      <c r="A2608" s="355" t="s">
        <v>8388</v>
      </c>
      <c r="B2608" s="133" t="s">
        <v>8389</v>
      </c>
      <c r="C2608" t="s">
        <v>3345</v>
      </c>
    </row>
    <row r="2609" ht="15" spans="1:3">
      <c r="A2609" s="355" t="s">
        <v>8390</v>
      </c>
      <c r="B2609" s="133" t="s">
        <v>8391</v>
      </c>
      <c r="C2609" t="s">
        <v>3345</v>
      </c>
    </row>
    <row r="2610" ht="15" spans="1:3">
      <c r="A2610" s="355" t="s">
        <v>8392</v>
      </c>
      <c r="B2610" s="133" t="s">
        <v>8393</v>
      </c>
      <c r="C2610" t="s">
        <v>3345</v>
      </c>
    </row>
    <row r="2611" ht="15" spans="1:3">
      <c r="A2611" s="355" t="s">
        <v>8394</v>
      </c>
      <c r="B2611" s="133" t="s">
        <v>8395</v>
      </c>
      <c r="C2611" t="s">
        <v>3345</v>
      </c>
    </row>
    <row r="2612" ht="15" spans="1:3">
      <c r="A2612" s="355" t="s">
        <v>8396</v>
      </c>
      <c r="B2612" s="133" t="s">
        <v>8397</v>
      </c>
      <c r="C2612" t="s">
        <v>3345</v>
      </c>
    </row>
    <row r="2613" ht="15" spans="1:3">
      <c r="A2613" s="355" t="s">
        <v>8398</v>
      </c>
      <c r="B2613" s="133" t="s">
        <v>8399</v>
      </c>
      <c r="C2613" t="s">
        <v>3345</v>
      </c>
    </row>
    <row r="2614" ht="15" spans="1:3">
      <c r="A2614" s="355" t="s">
        <v>8400</v>
      </c>
      <c r="B2614" s="133" t="s">
        <v>8401</v>
      </c>
      <c r="C2614" t="s">
        <v>3345</v>
      </c>
    </row>
    <row r="2615" ht="15" spans="1:3">
      <c r="A2615" s="355" t="s">
        <v>8402</v>
      </c>
      <c r="B2615" s="133" t="s">
        <v>8403</v>
      </c>
      <c r="C2615" t="s">
        <v>3414</v>
      </c>
    </row>
    <row r="2616" ht="15" spans="1:3">
      <c r="A2616" s="355" t="s">
        <v>8404</v>
      </c>
      <c r="B2616" s="133" t="s">
        <v>8405</v>
      </c>
      <c r="C2616" t="s">
        <v>3345</v>
      </c>
    </row>
    <row r="2617" ht="15" spans="1:3">
      <c r="A2617" s="355" t="s">
        <v>8406</v>
      </c>
      <c r="B2617" s="133" t="s">
        <v>8407</v>
      </c>
      <c r="C2617" t="s">
        <v>3345</v>
      </c>
    </row>
    <row r="2618" ht="15" spans="1:3">
      <c r="A2618" s="355" t="s">
        <v>8408</v>
      </c>
      <c r="B2618" s="133" t="s">
        <v>8409</v>
      </c>
      <c r="C2618" t="s">
        <v>3345</v>
      </c>
    </row>
    <row r="2619" ht="15" spans="1:3">
      <c r="A2619" s="355" t="s">
        <v>8410</v>
      </c>
      <c r="B2619" s="133" t="s">
        <v>8411</v>
      </c>
      <c r="C2619" t="s">
        <v>3345</v>
      </c>
    </row>
    <row r="2620" ht="15" spans="1:3">
      <c r="A2620" s="355" t="s">
        <v>8412</v>
      </c>
      <c r="B2620" s="133" t="s">
        <v>8413</v>
      </c>
      <c r="C2620" t="s">
        <v>3345</v>
      </c>
    </row>
    <row r="2621" ht="15" spans="1:3">
      <c r="A2621" s="355" t="s">
        <v>8414</v>
      </c>
      <c r="B2621" s="133" t="s">
        <v>8415</v>
      </c>
      <c r="C2621" t="s">
        <v>3345</v>
      </c>
    </row>
    <row r="2622" ht="15" spans="1:3">
      <c r="A2622" s="355" t="s">
        <v>8416</v>
      </c>
      <c r="B2622" s="133" t="s">
        <v>8417</v>
      </c>
      <c r="C2622" t="s">
        <v>3345</v>
      </c>
    </row>
    <row r="2623" ht="15" spans="1:3">
      <c r="A2623" s="355" t="s">
        <v>8418</v>
      </c>
      <c r="B2623" s="133" t="s">
        <v>8419</v>
      </c>
      <c r="C2623" t="s">
        <v>3345</v>
      </c>
    </row>
    <row r="2624" ht="15" spans="1:3">
      <c r="A2624" s="355" t="s">
        <v>8420</v>
      </c>
      <c r="B2624" s="133" t="s">
        <v>8421</v>
      </c>
      <c r="C2624" t="s">
        <v>3345</v>
      </c>
    </row>
    <row r="2625" ht="15" spans="1:3">
      <c r="A2625" s="355" t="s">
        <v>8422</v>
      </c>
      <c r="B2625" s="133" t="s">
        <v>8423</v>
      </c>
      <c r="C2625" t="s">
        <v>3345</v>
      </c>
    </row>
    <row r="2626" ht="15" spans="1:3">
      <c r="A2626" s="355" t="s">
        <v>8424</v>
      </c>
      <c r="B2626" s="133" t="s">
        <v>8425</v>
      </c>
      <c r="C2626" t="s">
        <v>3345</v>
      </c>
    </row>
    <row r="2627" ht="15" spans="1:3">
      <c r="A2627" s="355" t="s">
        <v>8426</v>
      </c>
      <c r="B2627" s="133" t="s">
        <v>8427</v>
      </c>
      <c r="C2627" t="s">
        <v>3345</v>
      </c>
    </row>
    <row r="2628" ht="15" spans="1:3">
      <c r="A2628" s="355" t="s">
        <v>8428</v>
      </c>
      <c r="B2628" s="133" t="s">
        <v>8429</v>
      </c>
      <c r="C2628" t="s">
        <v>95</v>
      </c>
    </row>
    <row r="2629" ht="15" spans="1:3">
      <c r="A2629" s="355" t="s">
        <v>8430</v>
      </c>
      <c r="B2629" s="133" t="s">
        <v>8431</v>
      </c>
      <c r="C2629" t="s">
        <v>3414</v>
      </c>
    </row>
    <row r="2630" ht="15" spans="1:3">
      <c r="A2630" s="355" t="s">
        <v>8432</v>
      </c>
      <c r="B2630" s="133" t="s">
        <v>8433</v>
      </c>
      <c r="C2630" t="s">
        <v>3345</v>
      </c>
    </row>
    <row r="2631" ht="15" spans="1:3">
      <c r="A2631" s="355" t="s">
        <v>8434</v>
      </c>
      <c r="B2631" s="133" t="s">
        <v>8435</v>
      </c>
      <c r="C2631" t="s">
        <v>3345</v>
      </c>
    </row>
    <row r="2632" ht="15" spans="1:3">
      <c r="A2632" s="355" t="s">
        <v>8436</v>
      </c>
      <c r="B2632" s="133" t="s">
        <v>8437</v>
      </c>
      <c r="C2632" t="s">
        <v>3345</v>
      </c>
    </row>
    <row r="2633" ht="15" spans="1:3">
      <c r="A2633" s="355" t="s">
        <v>8438</v>
      </c>
      <c r="B2633" s="133" t="s">
        <v>8439</v>
      </c>
      <c r="C2633" t="s">
        <v>3345</v>
      </c>
    </row>
    <row r="2634" ht="15" spans="1:3">
      <c r="A2634" s="355" t="s">
        <v>8440</v>
      </c>
      <c r="B2634" s="133" t="s">
        <v>8441</v>
      </c>
      <c r="C2634" t="s">
        <v>3345</v>
      </c>
    </row>
    <row r="2635" ht="15" spans="1:3">
      <c r="A2635" s="355" t="s">
        <v>8442</v>
      </c>
      <c r="B2635" s="133" t="s">
        <v>8443</v>
      </c>
      <c r="C2635" t="s">
        <v>3345</v>
      </c>
    </row>
    <row r="2636" ht="15" spans="1:3">
      <c r="A2636" s="355" t="s">
        <v>8444</v>
      </c>
      <c r="B2636" s="133" t="s">
        <v>8445</v>
      </c>
      <c r="C2636" t="s">
        <v>3345</v>
      </c>
    </row>
    <row r="2637" ht="15" spans="1:3">
      <c r="A2637" s="355" t="s">
        <v>8446</v>
      </c>
      <c r="B2637" s="133" t="s">
        <v>8447</v>
      </c>
      <c r="C2637" t="s">
        <v>3345</v>
      </c>
    </row>
    <row r="2638" ht="15" spans="1:3">
      <c r="A2638" s="355" t="s">
        <v>8448</v>
      </c>
      <c r="B2638" s="133" t="s">
        <v>8449</v>
      </c>
      <c r="C2638" t="s">
        <v>3345</v>
      </c>
    </row>
    <row r="2639" ht="15" spans="1:3">
      <c r="A2639" s="355" t="s">
        <v>8450</v>
      </c>
      <c r="B2639" s="133" t="s">
        <v>8451</v>
      </c>
      <c r="C2639" t="s">
        <v>3345</v>
      </c>
    </row>
    <row r="2640" ht="15" spans="1:3">
      <c r="A2640" s="355" t="s">
        <v>8452</v>
      </c>
      <c r="B2640" s="133" t="s">
        <v>8453</v>
      </c>
      <c r="C2640" t="s">
        <v>3345</v>
      </c>
    </row>
    <row r="2641" ht="15" spans="1:3">
      <c r="A2641" s="355" t="s">
        <v>8454</v>
      </c>
      <c r="B2641" s="133" t="s">
        <v>8455</v>
      </c>
      <c r="C2641" t="s">
        <v>3345</v>
      </c>
    </row>
    <row r="2642" ht="15" spans="1:3">
      <c r="A2642" s="355" t="s">
        <v>8456</v>
      </c>
      <c r="B2642" s="133" t="s">
        <v>8457</v>
      </c>
      <c r="C2642" t="s">
        <v>3345</v>
      </c>
    </row>
    <row r="2643" ht="15" spans="1:3">
      <c r="A2643" s="355" t="s">
        <v>8458</v>
      </c>
      <c r="B2643" s="133" t="s">
        <v>8459</v>
      </c>
      <c r="C2643" t="s">
        <v>3345</v>
      </c>
    </row>
    <row r="2644" ht="15" spans="1:3">
      <c r="A2644" s="355" t="s">
        <v>8460</v>
      </c>
      <c r="B2644" s="133" t="s">
        <v>8461</v>
      </c>
      <c r="C2644" t="s">
        <v>3414</v>
      </c>
    </row>
    <row r="2645" ht="15" spans="1:3">
      <c r="A2645" s="355" t="s">
        <v>8462</v>
      </c>
      <c r="B2645" s="133" t="s">
        <v>8463</v>
      </c>
      <c r="C2645" t="s">
        <v>3345</v>
      </c>
    </row>
    <row r="2646" ht="15" spans="1:3">
      <c r="A2646" s="355" t="s">
        <v>8464</v>
      </c>
      <c r="B2646" s="133" t="s">
        <v>8465</v>
      </c>
      <c r="C2646" t="s">
        <v>3345</v>
      </c>
    </row>
    <row r="2647" ht="15" spans="1:3">
      <c r="A2647" s="355" t="s">
        <v>8466</v>
      </c>
      <c r="B2647" s="133" t="s">
        <v>8467</v>
      </c>
      <c r="C2647" t="s">
        <v>3345</v>
      </c>
    </row>
    <row r="2648" ht="15" spans="1:3">
      <c r="A2648" s="355" t="s">
        <v>8468</v>
      </c>
      <c r="B2648" s="133" t="s">
        <v>8469</v>
      </c>
      <c r="C2648" t="s">
        <v>3345</v>
      </c>
    </row>
    <row r="2649" ht="15" spans="1:3">
      <c r="A2649" s="355" t="s">
        <v>8470</v>
      </c>
      <c r="B2649" s="133" t="s">
        <v>8471</v>
      </c>
      <c r="C2649" t="s">
        <v>3345</v>
      </c>
    </row>
    <row r="2650" ht="15" spans="1:3">
      <c r="A2650" s="355" t="s">
        <v>8472</v>
      </c>
      <c r="B2650" s="133" t="s">
        <v>8473</v>
      </c>
      <c r="C2650" t="s">
        <v>3345</v>
      </c>
    </row>
    <row r="2651" ht="15" spans="1:3">
      <c r="A2651" s="355" t="s">
        <v>8474</v>
      </c>
      <c r="B2651" s="133" t="s">
        <v>8475</v>
      </c>
      <c r="C2651" t="s">
        <v>3345</v>
      </c>
    </row>
    <row r="2652" ht="15" spans="1:3">
      <c r="A2652" s="355" t="s">
        <v>8476</v>
      </c>
      <c r="B2652" s="133" t="s">
        <v>8477</v>
      </c>
      <c r="C2652" t="s">
        <v>3345</v>
      </c>
    </row>
    <row r="2653" ht="15" spans="1:3">
      <c r="A2653" s="355" t="s">
        <v>8478</v>
      </c>
      <c r="B2653" s="133" t="s">
        <v>8479</v>
      </c>
      <c r="C2653" t="s">
        <v>3345</v>
      </c>
    </row>
    <row r="2654" ht="15" spans="1:3">
      <c r="A2654" s="355" t="s">
        <v>8480</v>
      </c>
      <c r="B2654" s="133" t="s">
        <v>8481</v>
      </c>
      <c r="C2654" t="s">
        <v>3414</v>
      </c>
    </row>
    <row r="2655" ht="15" spans="1:3">
      <c r="A2655" s="355" t="s">
        <v>8482</v>
      </c>
      <c r="B2655" s="133" t="s">
        <v>8483</v>
      </c>
      <c r="C2655" t="s">
        <v>3345</v>
      </c>
    </row>
    <row r="2656" ht="15" spans="1:3">
      <c r="A2656" s="355" t="s">
        <v>8484</v>
      </c>
      <c r="B2656" s="133" t="s">
        <v>8485</v>
      </c>
      <c r="C2656" t="s">
        <v>3345</v>
      </c>
    </row>
    <row r="2657" ht="15" spans="1:3">
      <c r="A2657" s="355" t="s">
        <v>8486</v>
      </c>
      <c r="B2657" s="133" t="s">
        <v>8487</v>
      </c>
      <c r="C2657" t="s">
        <v>3345</v>
      </c>
    </row>
    <row r="2658" ht="15" spans="1:3">
      <c r="A2658" s="355" t="s">
        <v>8488</v>
      </c>
      <c r="B2658" s="133" t="s">
        <v>8489</v>
      </c>
      <c r="C2658" t="s">
        <v>3345</v>
      </c>
    </row>
    <row r="2659" ht="15" spans="1:3">
      <c r="A2659" s="355" t="s">
        <v>8490</v>
      </c>
      <c r="B2659" s="133" t="s">
        <v>8491</v>
      </c>
      <c r="C2659" t="s">
        <v>3345</v>
      </c>
    </row>
    <row r="2660" ht="15" spans="1:3">
      <c r="A2660" s="355" t="s">
        <v>8492</v>
      </c>
      <c r="B2660" s="133" t="s">
        <v>8493</v>
      </c>
      <c r="C2660" t="s">
        <v>3345</v>
      </c>
    </row>
    <row r="2661" ht="15" spans="1:3">
      <c r="A2661" s="355" t="s">
        <v>8494</v>
      </c>
      <c r="B2661" s="133" t="s">
        <v>8495</v>
      </c>
      <c r="C2661" t="s">
        <v>3345</v>
      </c>
    </row>
    <row r="2662" ht="15" spans="1:3">
      <c r="A2662" s="355" t="s">
        <v>8496</v>
      </c>
      <c r="B2662" s="133" t="s">
        <v>8497</v>
      </c>
      <c r="C2662" t="s">
        <v>3345</v>
      </c>
    </row>
    <row r="2663" ht="15" spans="1:3">
      <c r="A2663" s="355" t="s">
        <v>8498</v>
      </c>
      <c r="B2663" s="133" t="s">
        <v>8499</v>
      </c>
      <c r="C2663" t="s">
        <v>3345</v>
      </c>
    </row>
    <row r="2664" ht="15" spans="1:3">
      <c r="A2664" s="355" t="s">
        <v>8500</v>
      </c>
      <c r="B2664" s="133" t="s">
        <v>8501</v>
      </c>
      <c r="C2664" t="s">
        <v>3414</v>
      </c>
    </row>
    <row r="2665" ht="15" spans="1:3">
      <c r="A2665" s="355" t="s">
        <v>8502</v>
      </c>
      <c r="B2665" s="133" t="s">
        <v>8503</v>
      </c>
      <c r="C2665" t="s">
        <v>3345</v>
      </c>
    </row>
    <row r="2666" ht="15" spans="1:3">
      <c r="A2666" s="355" t="s">
        <v>8504</v>
      </c>
      <c r="B2666" s="133" t="s">
        <v>8505</v>
      </c>
      <c r="C2666" t="s">
        <v>3345</v>
      </c>
    </row>
    <row r="2667" ht="15" spans="1:3">
      <c r="A2667" s="355" t="s">
        <v>8506</v>
      </c>
      <c r="B2667" s="133" t="s">
        <v>8507</v>
      </c>
      <c r="C2667" t="s">
        <v>3345</v>
      </c>
    </row>
    <row r="2668" ht="15" spans="1:3">
      <c r="A2668" s="355" t="s">
        <v>8508</v>
      </c>
      <c r="B2668" s="133" t="s">
        <v>8509</v>
      </c>
      <c r="C2668" t="s">
        <v>3345</v>
      </c>
    </row>
    <row r="2669" ht="15" spans="1:3">
      <c r="A2669" s="355" t="s">
        <v>8510</v>
      </c>
      <c r="B2669" s="133" t="s">
        <v>8511</v>
      </c>
      <c r="C2669" t="s">
        <v>3345</v>
      </c>
    </row>
    <row r="2670" ht="15" spans="1:3">
      <c r="A2670" s="355" t="s">
        <v>8512</v>
      </c>
      <c r="B2670" s="133" t="s">
        <v>8513</v>
      </c>
      <c r="C2670" t="s">
        <v>3414</v>
      </c>
    </row>
    <row r="2671" ht="15" spans="1:3">
      <c r="A2671" s="355" t="s">
        <v>8514</v>
      </c>
      <c r="B2671" s="133" t="s">
        <v>8515</v>
      </c>
      <c r="C2671" t="s">
        <v>3345</v>
      </c>
    </row>
    <row r="2672" ht="15" spans="1:3">
      <c r="A2672" s="355" t="s">
        <v>8516</v>
      </c>
      <c r="B2672" s="133" t="s">
        <v>8517</v>
      </c>
      <c r="C2672" t="s">
        <v>3345</v>
      </c>
    </row>
    <row r="2673" ht="15" spans="1:3">
      <c r="A2673" s="355" t="s">
        <v>8518</v>
      </c>
      <c r="B2673" s="133" t="s">
        <v>8519</v>
      </c>
      <c r="C2673" t="s">
        <v>3345</v>
      </c>
    </row>
    <row r="2674" ht="15" spans="1:3">
      <c r="A2674" s="355" t="s">
        <v>8520</v>
      </c>
      <c r="B2674" s="133" t="s">
        <v>8521</v>
      </c>
      <c r="C2674" t="s">
        <v>3345</v>
      </c>
    </row>
    <row r="2675" ht="15" spans="1:3">
      <c r="A2675" s="355" t="s">
        <v>8522</v>
      </c>
      <c r="B2675" s="133" t="s">
        <v>8523</v>
      </c>
      <c r="C2675" t="s">
        <v>3345</v>
      </c>
    </row>
    <row r="2676" ht="15" spans="1:3">
      <c r="A2676" s="355" t="s">
        <v>8524</v>
      </c>
      <c r="B2676" s="133" t="s">
        <v>8525</v>
      </c>
      <c r="C2676" t="s">
        <v>3345</v>
      </c>
    </row>
    <row r="2677" ht="15" spans="1:3">
      <c r="A2677" s="355" t="s">
        <v>8526</v>
      </c>
      <c r="B2677" s="133" t="s">
        <v>8527</v>
      </c>
      <c r="C2677" t="s">
        <v>3345</v>
      </c>
    </row>
    <row r="2678" ht="15" spans="1:3">
      <c r="A2678" s="355" t="s">
        <v>8528</v>
      </c>
      <c r="B2678" s="133" t="s">
        <v>8529</v>
      </c>
      <c r="C2678" t="s">
        <v>3345</v>
      </c>
    </row>
    <row r="2679" ht="15" spans="1:3">
      <c r="A2679" s="355" t="s">
        <v>8530</v>
      </c>
      <c r="B2679" s="133" t="s">
        <v>8531</v>
      </c>
      <c r="C2679" t="s">
        <v>3345</v>
      </c>
    </row>
    <row r="2680" ht="15" spans="1:3">
      <c r="A2680" s="355" t="s">
        <v>8532</v>
      </c>
      <c r="B2680" s="133" t="s">
        <v>8533</v>
      </c>
      <c r="C2680" t="s">
        <v>3345</v>
      </c>
    </row>
    <row r="2681" ht="15" spans="1:3">
      <c r="A2681" s="355" t="s">
        <v>8534</v>
      </c>
      <c r="B2681" s="133" t="s">
        <v>8535</v>
      </c>
      <c r="C2681" t="s">
        <v>3345</v>
      </c>
    </row>
    <row r="2682" ht="15" spans="1:3">
      <c r="A2682" s="355" t="s">
        <v>8536</v>
      </c>
      <c r="B2682" s="133" t="s">
        <v>8537</v>
      </c>
      <c r="C2682" t="s">
        <v>3414</v>
      </c>
    </row>
    <row r="2683" ht="15" spans="1:3">
      <c r="A2683" s="355" t="s">
        <v>8538</v>
      </c>
      <c r="B2683" s="133" t="s">
        <v>8539</v>
      </c>
      <c r="C2683" t="s">
        <v>3345</v>
      </c>
    </row>
    <row r="2684" ht="15" spans="1:3">
      <c r="A2684" s="355" t="s">
        <v>8540</v>
      </c>
      <c r="B2684" s="133" t="s">
        <v>8541</v>
      </c>
      <c r="C2684" t="s">
        <v>3345</v>
      </c>
    </row>
    <row r="2685" ht="15" spans="1:3">
      <c r="A2685" s="355" t="s">
        <v>8542</v>
      </c>
      <c r="B2685" s="133" t="s">
        <v>8543</v>
      </c>
      <c r="C2685" t="s">
        <v>3345</v>
      </c>
    </row>
    <row r="2686" ht="15" spans="1:3">
      <c r="A2686" s="355" t="s">
        <v>8544</v>
      </c>
      <c r="B2686" s="133" t="s">
        <v>8545</v>
      </c>
      <c r="C2686" t="s">
        <v>3345</v>
      </c>
    </row>
    <row r="2687" ht="15" spans="1:3">
      <c r="A2687" s="355" t="s">
        <v>8546</v>
      </c>
      <c r="B2687" s="133" t="s">
        <v>8547</v>
      </c>
      <c r="C2687" t="s">
        <v>3345</v>
      </c>
    </row>
    <row r="2688" ht="15" spans="1:3">
      <c r="A2688" s="355" t="s">
        <v>8548</v>
      </c>
      <c r="B2688" s="133" t="s">
        <v>8549</v>
      </c>
      <c r="C2688" t="s">
        <v>3414</v>
      </c>
    </row>
    <row r="2689" ht="15" spans="1:3">
      <c r="A2689" s="355" t="s">
        <v>8550</v>
      </c>
      <c r="B2689" s="133" t="s">
        <v>8551</v>
      </c>
      <c r="C2689" t="s">
        <v>3345</v>
      </c>
    </row>
    <row r="2690" ht="15" spans="1:3">
      <c r="A2690" s="355" t="s">
        <v>8552</v>
      </c>
      <c r="B2690" s="133" t="s">
        <v>8553</v>
      </c>
      <c r="C2690" t="s">
        <v>3345</v>
      </c>
    </row>
    <row r="2691" ht="15" spans="1:3">
      <c r="A2691" s="355" t="s">
        <v>8554</v>
      </c>
      <c r="B2691" s="133" t="s">
        <v>8555</v>
      </c>
      <c r="C2691" t="s">
        <v>3345</v>
      </c>
    </row>
    <row r="2692" ht="15" spans="1:3">
      <c r="A2692" s="355" t="s">
        <v>8556</v>
      </c>
      <c r="B2692" s="133" t="s">
        <v>8557</v>
      </c>
      <c r="C2692" t="s">
        <v>3345</v>
      </c>
    </row>
    <row r="2693" ht="15" spans="1:3">
      <c r="A2693" s="355" t="s">
        <v>8558</v>
      </c>
      <c r="B2693" s="133" t="s">
        <v>8559</v>
      </c>
      <c r="C2693" t="s">
        <v>3345</v>
      </c>
    </row>
    <row r="2694" ht="15" spans="1:3">
      <c r="A2694" s="355" t="s">
        <v>8560</v>
      </c>
      <c r="B2694" s="133" t="s">
        <v>8561</v>
      </c>
      <c r="C2694" t="s">
        <v>3345</v>
      </c>
    </row>
    <row r="2695" ht="15" spans="1:3">
      <c r="A2695" s="355" t="s">
        <v>8562</v>
      </c>
      <c r="B2695" s="133" t="s">
        <v>8563</v>
      </c>
      <c r="C2695" t="s">
        <v>3345</v>
      </c>
    </row>
    <row r="2696" ht="15" spans="1:3">
      <c r="A2696" s="355" t="s">
        <v>8564</v>
      </c>
      <c r="B2696" s="133" t="s">
        <v>8565</v>
      </c>
      <c r="C2696" t="s">
        <v>3345</v>
      </c>
    </row>
    <row r="2697" ht="15" spans="1:3">
      <c r="A2697" s="355" t="s">
        <v>8566</v>
      </c>
      <c r="B2697" s="133" t="s">
        <v>8567</v>
      </c>
      <c r="C2697" t="s">
        <v>3345</v>
      </c>
    </row>
    <row r="2698" ht="15" spans="1:3">
      <c r="A2698" s="355" t="s">
        <v>8568</v>
      </c>
      <c r="B2698" s="133" t="s">
        <v>8569</v>
      </c>
      <c r="C2698" t="s">
        <v>3345</v>
      </c>
    </row>
    <row r="2699" ht="15" spans="1:3">
      <c r="A2699" s="355" t="s">
        <v>8570</v>
      </c>
      <c r="B2699" s="133" t="s">
        <v>8571</v>
      </c>
      <c r="C2699" t="s">
        <v>3414</v>
      </c>
    </row>
    <row r="2700" ht="15" spans="1:3">
      <c r="A2700" s="355" t="s">
        <v>8572</v>
      </c>
      <c r="B2700" s="133" t="s">
        <v>8573</v>
      </c>
      <c r="C2700" t="s">
        <v>3345</v>
      </c>
    </row>
    <row r="2701" ht="15" spans="1:3">
      <c r="A2701" s="355" t="s">
        <v>8574</v>
      </c>
      <c r="B2701" s="133" t="s">
        <v>8575</v>
      </c>
      <c r="C2701" t="s">
        <v>3345</v>
      </c>
    </row>
    <row r="2702" ht="15" spans="1:3">
      <c r="A2702" s="355" t="s">
        <v>8576</v>
      </c>
      <c r="B2702" s="133" t="s">
        <v>8577</v>
      </c>
      <c r="C2702" t="s">
        <v>3345</v>
      </c>
    </row>
    <row r="2703" ht="15" spans="1:3">
      <c r="A2703" s="355" t="s">
        <v>8578</v>
      </c>
      <c r="B2703" s="133" t="s">
        <v>8579</v>
      </c>
      <c r="C2703" t="s">
        <v>3345</v>
      </c>
    </row>
    <row r="2704" ht="15" spans="1:3">
      <c r="A2704" s="355" t="s">
        <v>8580</v>
      </c>
      <c r="B2704" s="133" t="s">
        <v>8581</v>
      </c>
      <c r="C2704" t="s">
        <v>3345</v>
      </c>
    </row>
    <row r="2705" ht="15" spans="1:3">
      <c r="A2705" s="355" t="s">
        <v>8582</v>
      </c>
      <c r="B2705" s="133" t="s">
        <v>8583</v>
      </c>
      <c r="C2705" t="s">
        <v>3345</v>
      </c>
    </row>
    <row r="2706" ht="15" spans="1:3">
      <c r="A2706" s="355" t="s">
        <v>8584</v>
      </c>
      <c r="B2706" s="133" t="s">
        <v>8585</v>
      </c>
      <c r="C2706" t="s">
        <v>3345</v>
      </c>
    </row>
    <row r="2707" ht="15" spans="1:3">
      <c r="A2707" s="355" t="s">
        <v>8586</v>
      </c>
      <c r="B2707" s="133" t="s">
        <v>8587</v>
      </c>
      <c r="C2707" t="s">
        <v>3345</v>
      </c>
    </row>
    <row r="2708" ht="15" spans="1:3">
      <c r="A2708" s="355" t="s">
        <v>8588</v>
      </c>
      <c r="B2708" s="133" t="s">
        <v>8589</v>
      </c>
      <c r="C2708" t="s">
        <v>3414</v>
      </c>
    </row>
    <row r="2709" ht="15" spans="1:3">
      <c r="A2709" s="355" t="s">
        <v>8590</v>
      </c>
      <c r="B2709" s="133" t="s">
        <v>8591</v>
      </c>
      <c r="C2709" t="s">
        <v>3345</v>
      </c>
    </row>
    <row r="2710" ht="15" spans="1:3">
      <c r="A2710" s="355" t="s">
        <v>8592</v>
      </c>
      <c r="B2710" s="133" t="s">
        <v>8593</v>
      </c>
      <c r="C2710" t="s">
        <v>3345</v>
      </c>
    </row>
    <row r="2711" ht="15" spans="1:3">
      <c r="A2711" s="355" t="s">
        <v>8594</v>
      </c>
      <c r="B2711" s="133" t="s">
        <v>8595</v>
      </c>
      <c r="C2711" t="s">
        <v>3345</v>
      </c>
    </row>
    <row r="2712" ht="15" spans="1:3">
      <c r="A2712" s="355" t="s">
        <v>8596</v>
      </c>
      <c r="B2712" s="133" t="s">
        <v>8597</v>
      </c>
      <c r="C2712" t="s">
        <v>3345</v>
      </c>
    </row>
    <row r="2713" ht="15" spans="1:3">
      <c r="A2713" s="355" t="s">
        <v>8598</v>
      </c>
      <c r="B2713" s="133" t="s">
        <v>8599</v>
      </c>
      <c r="C2713" t="s">
        <v>3345</v>
      </c>
    </row>
    <row r="2714" ht="15" spans="1:3">
      <c r="A2714" s="355" t="s">
        <v>8600</v>
      </c>
      <c r="B2714" s="133" t="s">
        <v>8601</v>
      </c>
      <c r="C2714" t="s">
        <v>3345</v>
      </c>
    </row>
    <row r="2715" ht="15" spans="1:3">
      <c r="A2715" s="355" t="s">
        <v>8602</v>
      </c>
      <c r="B2715" s="133" t="s">
        <v>8603</v>
      </c>
      <c r="C2715" t="s">
        <v>3345</v>
      </c>
    </row>
    <row r="2716" ht="15" spans="1:3">
      <c r="A2716" s="355" t="s">
        <v>8604</v>
      </c>
      <c r="B2716" s="133" t="s">
        <v>8605</v>
      </c>
      <c r="C2716" t="s">
        <v>3345</v>
      </c>
    </row>
    <row r="2717" ht="15" spans="1:3">
      <c r="A2717" s="355" t="s">
        <v>8606</v>
      </c>
      <c r="B2717" s="133" t="s">
        <v>8607</v>
      </c>
      <c r="C2717" t="s">
        <v>3345</v>
      </c>
    </row>
    <row r="2718" ht="15" spans="1:3">
      <c r="A2718" s="355" t="s">
        <v>8608</v>
      </c>
      <c r="B2718" s="133" t="s">
        <v>8609</v>
      </c>
      <c r="C2718" t="s">
        <v>3345</v>
      </c>
    </row>
    <row r="2719" ht="15" spans="1:3">
      <c r="A2719" s="355" t="s">
        <v>8610</v>
      </c>
      <c r="B2719" s="133" t="s">
        <v>8611</v>
      </c>
      <c r="C2719" t="s">
        <v>3414</v>
      </c>
    </row>
    <row r="2720" ht="15" spans="1:3">
      <c r="A2720" s="355" t="s">
        <v>8612</v>
      </c>
      <c r="B2720" s="133" t="s">
        <v>8613</v>
      </c>
      <c r="C2720" t="s">
        <v>3345</v>
      </c>
    </row>
    <row r="2721" ht="15" spans="1:3">
      <c r="A2721" s="355" t="s">
        <v>8614</v>
      </c>
      <c r="B2721" s="133" t="s">
        <v>8615</v>
      </c>
      <c r="C2721" t="s">
        <v>3345</v>
      </c>
    </row>
    <row r="2722" ht="15" spans="1:3">
      <c r="A2722" s="355" t="s">
        <v>8616</v>
      </c>
      <c r="B2722" s="133" t="s">
        <v>8617</v>
      </c>
      <c r="C2722" t="s">
        <v>3345</v>
      </c>
    </row>
    <row r="2723" ht="15" spans="1:3">
      <c r="A2723" s="355" t="s">
        <v>8618</v>
      </c>
      <c r="B2723" s="133" t="s">
        <v>8619</v>
      </c>
      <c r="C2723" t="s">
        <v>3345</v>
      </c>
    </row>
    <row r="2724" ht="15" spans="1:3">
      <c r="A2724" s="355" t="s">
        <v>8620</v>
      </c>
      <c r="B2724" s="133" t="s">
        <v>8621</v>
      </c>
      <c r="C2724" t="s">
        <v>3345</v>
      </c>
    </row>
    <row r="2725" ht="15" spans="1:3">
      <c r="A2725" s="355" t="s">
        <v>8622</v>
      </c>
      <c r="B2725" s="133" t="s">
        <v>8623</v>
      </c>
      <c r="C2725" t="s">
        <v>3345</v>
      </c>
    </row>
    <row r="2726" ht="15" spans="1:3">
      <c r="A2726" s="355" t="s">
        <v>8624</v>
      </c>
      <c r="B2726" s="133" t="s">
        <v>8625</v>
      </c>
      <c r="C2726" t="s">
        <v>3345</v>
      </c>
    </row>
    <row r="2727" ht="15" spans="1:3">
      <c r="A2727" s="355" t="s">
        <v>8626</v>
      </c>
      <c r="B2727" s="133" t="s">
        <v>8627</v>
      </c>
      <c r="C2727" t="s">
        <v>3345</v>
      </c>
    </row>
    <row r="2728" ht="15" spans="1:3">
      <c r="A2728" s="355" t="s">
        <v>8628</v>
      </c>
      <c r="B2728" s="133" t="s">
        <v>8629</v>
      </c>
      <c r="C2728" t="s">
        <v>3345</v>
      </c>
    </row>
    <row r="2729" ht="15" spans="1:3">
      <c r="A2729" s="355" t="s">
        <v>8630</v>
      </c>
      <c r="B2729" s="133" t="s">
        <v>8631</v>
      </c>
      <c r="C2729" t="s">
        <v>3345</v>
      </c>
    </row>
    <row r="2730" ht="15" spans="1:3">
      <c r="A2730" s="355" t="s">
        <v>8632</v>
      </c>
      <c r="B2730" s="133" t="s">
        <v>8633</v>
      </c>
      <c r="C2730" t="s">
        <v>3345</v>
      </c>
    </row>
    <row r="2731" ht="15" spans="1:3">
      <c r="A2731" s="355" t="s">
        <v>8634</v>
      </c>
      <c r="B2731" s="133" t="s">
        <v>8635</v>
      </c>
      <c r="C2731" t="s">
        <v>3345</v>
      </c>
    </row>
    <row r="2732" ht="15" spans="1:3">
      <c r="A2732" s="355" t="s">
        <v>8636</v>
      </c>
      <c r="B2732" s="133" t="s">
        <v>8637</v>
      </c>
      <c r="C2732" t="s">
        <v>3345</v>
      </c>
    </row>
    <row r="2733" ht="15" spans="1:3">
      <c r="A2733" s="355" t="s">
        <v>8638</v>
      </c>
      <c r="B2733" s="133" t="s">
        <v>8639</v>
      </c>
      <c r="C2733" t="s">
        <v>3414</v>
      </c>
    </row>
    <row r="2734" ht="15" spans="1:3">
      <c r="A2734" s="355" t="s">
        <v>8640</v>
      </c>
      <c r="B2734" s="133" t="s">
        <v>8641</v>
      </c>
      <c r="C2734" t="s">
        <v>3345</v>
      </c>
    </row>
    <row r="2735" ht="15" spans="1:3">
      <c r="A2735" s="355" t="s">
        <v>8642</v>
      </c>
      <c r="B2735" s="133" t="s">
        <v>8643</v>
      </c>
      <c r="C2735" t="s">
        <v>3345</v>
      </c>
    </row>
    <row r="2736" ht="15" spans="1:3">
      <c r="A2736" s="355" t="s">
        <v>8644</v>
      </c>
      <c r="B2736" s="133" t="s">
        <v>8645</v>
      </c>
      <c r="C2736" t="s">
        <v>3345</v>
      </c>
    </row>
    <row r="2737" ht="15" spans="1:3">
      <c r="A2737" s="355" t="s">
        <v>8646</v>
      </c>
      <c r="B2737" s="133" t="s">
        <v>8647</v>
      </c>
      <c r="C2737" t="s">
        <v>3345</v>
      </c>
    </row>
    <row r="2738" ht="15" spans="1:3">
      <c r="A2738" s="355" t="s">
        <v>8648</v>
      </c>
      <c r="B2738" s="133" t="s">
        <v>8649</v>
      </c>
      <c r="C2738" t="s">
        <v>3345</v>
      </c>
    </row>
    <row r="2739" ht="15" spans="1:3">
      <c r="A2739" s="355" t="s">
        <v>8650</v>
      </c>
      <c r="B2739" s="133" t="s">
        <v>8651</v>
      </c>
      <c r="C2739" t="s">
        <v>3345</v>
      </c>
    </row>
    <row r="2740" ht="15" spans="1:3">
      <c r="A2740" s="355" t="s">
        <v>8652</v>
      </c>
      <c r="B2740" s="133" t="s">
        <v>8653</v>
      </c>
      <c r="C2740" t="s">
        <v>3345</v>
      </c>
    </row>
    <row r="2741" ht="15" spans="1:3">
      <c r="A2741" s="355" t="s">
        <v>8654</v>
      </c>
      <c r="B2741" s="133" t="s">
        <v>8655</v>
      </c>
      <c r="C2741" t="s">
        <v>3345</v>
      </c>
    </row>
    <row r="2742" ht="15" spans="1:3">
      <c r="A2742" s="355" t="s">
        <v>8656</v>
      </c>
      <c r="B2742" s="133" t="s">
        <v>8657</v>
      </c>
      <c r="C2742" t="s">
        <v>3414</v>
      </c>
    </row>
    <row r="2743" ht="15" spans="1:3">
      <c r="A2743" s="355" t="s">
        <v>8658</v>
      </c>
      <c r="B2743" s="133" t="s">
        <v>8659</v>
      </c>
      <c r="C2743" t="s">
        <v>3345</v>
      </c>
    </row>
    <row r="2744" ht="15" spans="1:3">
      <c r="A2744" s="355" t="s">
        <v>8660</v>
      </c>
      <c r="B2744" s="133" t="s">
        <v>8661</v>
      </c>
      <c r="C2744" t="s">
        <v>3345</v>
      </c>
    </row>
    <row r="2745" ht="15" spans="1:3">
      <c r="A2745" s="355" t="s">
        <v>8662</v>
      </c>
      <c r="B2745" s="133" t="s">
        <v>8663</v>
      </c>
      <c r="C2745" t="s">
        <v>3345</v>
      </c>
    </row>
    <row r="2746" ht="15" spans="1:3">
      <c r="A2746" s="355" t="s">
        <v>8664</v>
      </c>
      <c r="B2746" s="133" t="s">
        <v>8665</v>
      </c>
      <c r="C2746" t="s">
        <v>3414</v>
      </c>
    </row>
    <row r="2747" ht="15" spans="1:3">
      <c r="A2747" s="355" t="s">
        <v>8666</v>
      </c>
      <c r="B2747" s="133" t="s">
        <v>8667</v>
      </c>
      <c r="C2747" t="s">
        <v>3345</v>
      </c>
    </row>
    <row r="2748" ht="15" spans="1:3">
      <c r="A2748" s="355" t="s">
        <v>8668</v>
      </c>
      <c r="B2748" s="133" t="s">
        <v>8669</v>
      </c>
      <c r="C2748" t="s">
        <v>3345</v>
      </c>
    </row>
    <row r="2749" ht="15" spans="1:3">
      <c r="A2749" s="355" t="s">
        <v>8670</v>
      </c>
      <c r="B2749" s="133" t="s">
        <v>8671</v>
      </c>
      <c r="C2749" t="s">
        <v>3345</v>
      </c>
    </row>
    <row r="2750" ht="15" spans="1:3">
      <c r="A2750" s="355" t="s">
        <v>8672</v>
      </c>
      <c r="B2750" s="133" t="s">
        <v>8673</v>
      </c>
      <c r="C2750" t="s">
        <v>3345</v>
      </c>
    </row>
    <row r="2751" ht="15" spans="1:3">
      <c r="A2751" s="355" t="s">
        <v>8674</v>
      </c>
      <c r="B2751" s="133" t="s">
        <v>8675</v>
      </c>
      <c r="C2751" t="s">
        <v>3345</v>
      </c>
    </row>
    <row r="2752" ht="15" spans="1:3">
      <c r="A2752" s="355" t="s">
        <v>8676</v>
      </c>
      <c r="B2752" s="133" t="s">
        <v>8677</v>
      </c>
      <c r="C2752" t="s">
        <v>3345</v>
      </c>
    </row>
    <row r="2753" ht="15" spans="1:3">
      <c r="A2753" s="355" t="s">
        <v>8678</v>
      </c>
      <c r="B2753" s="133" t="s">
        <v>8679</v>
      </c>
      <c r="C2753" t="s">
        <v>3345</v>
      </c>
    </row>
    <row r="2754" ht="15" spans="1:3">
      <c r="A2754" s="355" t="s">
        <v>8680</v>
      </c>
      <c r="B2754" s="133" t="s">
        <v>8681</v>
      </c>
      <c r="C2754" t="s">
        <v>3345</v>
      </c>
    </row>
    <row r="2755" ht="15" spans="1:3">
      <c r="A2755" s="355" t="s">
        <v>8682</v>
      </c>
      <c r="B2755" s="133" t="s">
        <v>8683</v>
      </c>
      <c r="C2755" t="s">
        <v>3345</v>
      </c>
    </row>
    <row r="2756" ht="15" spans="1:3">
      <c r="A2756" s="355" t="s">
        <v>8684</v>
      </c>
      <c r="B2756" s="133" t="s">
        <v>8685</v>
      </c>
      <c r="C2756" t="s">
        <v>3345</v>
      </c>
    </row>
    <row r="2757" ht="15" spans="1:3">
      <c r="A2757" s="355" t="s">
        <v>8686</v>
      </c>
      <c r="B2757" s="133" t="s">
        <v>8687</v>
      </c>
      <c r="C2757" t="s">
        <v>3345</v>
      </c>
    </row>
    <row r="2758" ht="15" spans="1:3">
      <c r="A2758" s="355" t="s">
        <v>8688</v>
      </c>
      <c r="B2758" s="133" t="s">
        <v>8689</v>
      </c>
      <c r="C2758" t="s">
        <v>3345</v>
      </c>
    </row>
    <row r="2759" ht="15" spans="1:3">
      <c r="A2759" s="355" t="s">
        <v>8690</v>
      </c>
      <c r="B2759" s="133" t="s">
        <v>8691</v>
      </c>
      <c r="C2759" t="s">
        <v>3414</v>
      </c>
    </row>
    <row r="2760" ht="15" spans="1:3">
      <c r="A2760" s="355" t="s">
        <v>8692</v>
      </c>
      <c r="B2760" s="133" t="s">
        <v>8693</v>
      </c>
      <c r="C2760" t="s">
        <v>3345</v>
      </c>
    </row>
    <row r="2761" ht="15" spans="1:3">
      <c r="A2761" s="355" t="s">
        <v>8694</v>
      </c>
      <c r="B2761" s="133" t="s">
        <v>8695</v>
      </c>
      <c r="C2761" t="s">
        <v>3345</v>
      </c>
    </row>
    <row r="2762" ht="15" spans="1:3">
      <c r="A2762" s="355" t="s">
        <v>8696</v>
      </c>
      <c r="B2762" s="133" t="s">
        <v>8697</v>
      </c>
      <c r="C2762" t="s">
        <v>3345</v>
      </c>
    </row>
    <row r="2763" ht="15" spans="1:3">
      <c r="A2763" s="355" t="s">
        <v>8698</v>
      </c>
      <c r="B2763" s="133" t="s">
        <v>8699</v>
      </c>
      <c r="C2763" t="s">
        <v>3345</v>
      </c>
    </row>
    <row r="2764" ht="15" spans="1:3">
      <c r="A2764" s="355" t="s">
        <v>8700</v>
      </c>
      <c r="B2764" s="133" t="s">
        <v>8701</v>
      </c>
      <c r="C2764" t="s">
        <v>3345</v>
      </c>
    </row>
    <row r="2765" ht="15" spans="1:3">
      <c r="A2765" s="355" t="s">
        <v>8702</v>
      </c>
      <c r="B2765" s="133" t="s">
        <v>8703</v>
      </c>
      <c r="C2765" t="s">
        <v>3414</v>
      </c>
    </row>
    <row r="2766" ht="15" spans="1:3">
      <c r="A2766" s="355" t="s">
        <v>8704</v>
      </c>
      <c r="B2766" s="133" t="s">
        <v>8705</v>
      </c>
      <c r="C2766" t="s">
        <v>3345</v>
      </c>
    </row>
    <row r="2767" ht="15" spans="1:3">
      <c r="A2767" s="355" t="s">
        <v>8706</v>
      </c>
      <c r="B2767" s="133" t="s">
        <v>8707</v>
      </c>
      <c r="C2767" t="s">
        <v>3345</v>
      </c>
    </row>
    <row r="2768" ht="15" spans="1:3">
      <c r="A2768" s="355" t="s">
        <v>8708</v>
      </c>
      <c r="B2768" s="133" t="s">
        <v>8709</v>
      </c>
      <c r="C2768" t="s">
        <v>3345</v>
      </c>
    </row>
    <row r="2769" ht="15" spans="1:3">
      <c r="A2769" s="355" t="s">
        <v>8710</v>
      </c>
      <c r="B2769" s="133" t="s">
        <v>8711</v>
      </c>
      <c r="C2769" t="s">
        <v>3345</v>
      </c>
    </row>
    <row r="2770" ht="15" spans="1:3">
      <c r="A2770" s="355" t="s">
        <v>8712</v>
      </c>
      <c r="B2770" s="133" t="s">
        <v>8713</v>
      </c>
      <c r="C2770" t="s">
        <v>3414</v>
      </c>
    </row>
    <row r="2771" ht="15" spans="1:3">
      <c r="A2771" s="355" t="s">
        <v>8714</v>
      </c>
      <c r="B2771" s="133" t="s">
        <v>8715</v>
      </c>
      <c r="C2771" t="s">
        <v>3345</v>
      </c>
    </row>
    <row r="2772" ht="15" spans="1:3">
      <c r="A2772" s="355" t="s">
        <v>8716</v>
      </c>
      <c r="B2772" s="133" t="s">
        <v>8717</v>
      </c>
      <c r="C2772" t="s">
        <v>3345</v>
      </c>
    </row>
    <row r="2773" ht="15" spans="1:3">
      <c r="A2773" s="355" t="s">
        <v>8718</v>
      </c>
      <c r="B2773" s="133" t="s">
        <v>8719</v>
      </c>
      <c r="C2773" t="s">
        <v>3345</v>
      </c>
    </row>
    <row r="2774" ht="15" spans="1:3">
      <c r="A2774" s="355" t="s">
        <v>8720</v>
      </c>
      <c r="B2774" s="133" t="s">
        <v>8721</v>
      </c>
      <c r="C2774" t="s">
        <v>95</v>
      </c>
    </row>
    <row r="2775" ht="15" spans="1:3">
      <c r="A2775" s="355" t="s">
        <v>8722</v>
      </c>
      <c r="B2775" s="133" t="s">
        <v>8723</v>
      </c>
      <c r="C2775" t="s">
        <v>3414</v>
      </c>
    </row>
    <row r="2776" ht="15" spans="1:3">
      <c r="A2776" s="355" t="s">
        <v>8724</v>
      </c>
      <c r="B2776" s="133" t="s">
        <v>8725</v>
      </c>
      <c r="C2776" t="s">
        <v>3345</v>
      </c>
    </row>
    <row r="2777" ht="15" spans="1:3">
      <c r="A2777" s="355" t="s">
        <v>8726</v>
      </c>
      <c r="B2777" s="133" t="s">
        <v>8727</v>
      </c>
      <c r="C2777" t="s">
        <v>3345</v>
      </c>
    </row>
    <row r="2778" ht="15" spans="1:3">
      <c r="A2778" s="355" t="s">
        <v>8728</v>
      </c>
      <c r="B2778" s="133" t="s">
        <v>8729</v>
      </c>
      <c r="C2778" t="s">
        <v>3345</v>
      </c>
    </row>
    <row r="2779" ht="15" spans="1:3">
      <c r="A2779" s="355" t="s">
        <v>8730</v>
      </c>
      <c r="B2779" s="133" t="s">
        <v>8731</v>
      </c>
      <c r="C2779" t="s">
        <v>3345</v>
      </c>
    </row>
    <row r="2780" ht="15" spans="1:3">
      <c r="A2780" s="355" t="s">
        <v>8732</v>
      </c>
      <c r="B2780" s="133" t="s">
        <v>8733</v>
      </c>
      <c r="C2780" t="s">
        <v>3345</v>
      </c>
    </row>
    <row r="2781" ht="15" spans="1:3">
      <c r="A2781" s="355" t="s">
        <v>8734</v>
      </c>
      <c r="B2781" s="133" t="s">
        <v>8735</v>
      </c>
      <c r="C2781" t="s">
        <v>3345</v>
      </c>
    </row>
    <row r="2782" ht="15" spans="1:3">
      <c r="A2782" s="355" t="s">
        <v>8736</v>
      </c>
      <c r="B2782" s="133" t="s">
        <v>8737</v>
      </c>
      <c r="C2782" t="s">
        <v>3345</v>
      </c>
    </row>
    <row r="2783" ht="15" spans="1:3">
      <c r="A2783" s="355" t="s">
        <v>8738</v>
      </c>
      <c r="B2783" s="133" t="s">
        <v>8739</v>
      </c>
      <c r="C2783" t="s">
        <v>3345</v>
      </c>
    </row>
    <row r="2784" ht="15" spans="1:3">
      <c r="A2784" s="355" t="s">
        <v>8740</v>
      </c>
      <c r="B2784" s="133" t="s">
        <v>8741</v>
      </c>
      <c r="C2784" t="s">
        <v>3414</v>
      </c>
    </row>
    <row r="2785" ht="15" spans="1:3">
      <c r="A2785" s="355" t="s">
        <v>8742</v>
      </c>
      <c r="B2785" s="133" t="s">
        <v>8743</v>
      </c>
      <c r="C2785" t="s">
        <v>3345</v>
      </c>
    </row>
    <row r="2786" ht="15" spans="1:3">
      <c r="A2786" s="355" t="s">
        <v>8744</v>
      </c>
      <c r="B2786" s="133" t="s">
        <v>8745</v>
      </c>
      <c r="C2786" t="s">
        <v>3345</v>
      </c>
    </row>
    <row r="2787" ht="15" spans="1:3">
      <c r="A2787" s="355" t="s">
        <v>8746</v>
      </c>
      <c r="B2787" s="133" t="s">
        <v>8747</v>
      </c>
      <c r="C2787" t="s">
        <v>3345</v>
      </c>
    </row>
    <row r="2788" ht="15" spans="1:3">
      <c r="A2788" s="355" t="s">
        <v>8748</v>
      </c>
      <c r="B2788" s="133" t="s">
        <v>8749</v>
      </c>
      <c r="C2788" t="s">
        <v>3345</v>
      </c>
    </row>
    <row r="2789" ht="15" spans="1:3">
      <c r="A2789" s="355" t="s">
        <v>8750</v>
      </c>
      <c r="B2789" s="133" t="s">
        <v>8751</v>
      </c>
      <c r="C2789" t="s">
        <v>3345</v>
      </c>
    </row>
    <row r="2790" ht="15" spans="1:3">
      <c r="A2790" s="355" t="s">
        <v>8752</v>
      </c>
      <c r="B2790" s="133" t="s">
        <v>8753</v>
      </c>
      <c r="C2790" t="s">
        <v>3345</v>
      </c>
    </row>
    <row r="2791" ht="15" spans="1:3">
      <c r="A2791" s="355" t="s">
        <v>8754</v>
      </c>
      <c r="B2791" s="133" t="s">
        <v>8755</v>
      </c>
      <c r="C2791" t="s">
        <v>3345</v>
      </c>
    </row>
    <row r="2792" ht="15" spans="1:3">
      <c r="A2792" s="355" t="s">
        <v>8756</v>
      </c>
      <c r="B2792" s="133" t="s">
        <v>8757</v>
      </c>
      <c r="C2792" t="s">
        <v>3345</v>
      </c>
    </row>
    <row r="2793" ht="15" spans="1:3">
      <c r="A2793" s="355" t="s">
        <v>8758</v>
      </c>
      <c r="B2793" s="133" t="s">
        <v>8759</v>
      </c>
      <c r="C2793" t="s">
        <v>3345</v>
      </c>
    </row>
    <row r="2794" ht="15" spans="1:3">
      <c r="A2794" s="355" t="s">
        <v>8760</v>
      </c>
      <c r="B2794" s="133" t="s">
        <v>8761</v>
      </c>
      <c r="C2794" t="s">
        <v>3345</v>
      </c>
    </row>
    <row r="2795" ht="15" spans="1:3">
      <c r="A2795" s="355" t="s">
        <v>8762</v>
      </c>
      <c r="B2795" s="133" t="s">
        <v>8763</v>
      </c>
      <c r="C2795" t="s">
        <v>3345</v>
      </c>
    </row>
    <row r="2796" ht="15" spans="1:3">
      <c r="A2796" s="355" t="s">
        <v>8764</v>
      </c>
      <c r="B2796" s="133" t="s">
        <v>8765</v>
      </c>
      <c r="C2796" t="s">
        <v>3345</v>
      </c>
    </row>
    <row r="2797" ht="15" spans="1:3">
      <c r="A2797" s="355" t="s">
        <v>8766</v>
      </c>
      <c r="B2797" s="133" t="s">
        <v>8767</v>
      </c>
      <c r="C2797" t="s">
        <v>3345</v>
      </c>
    </row>
    <row r="2798" ht="15" spans="1:3">
      <c r="A2798" s="355" t="s">
        <v>8768</v>
      </c>
      <c r="B2798" s="133" t="s">
        <v>8769</v>
      </c>
      <c r="C2798" t="s">
        <v>3345</v>
      </c>
    </row>
    <row r="2799" ht="15" spans="1:3">
      <c r="A2799" s="355" t="s">
        <v>8770</v>
      </c>
      <c r="B2799" s="133" t="s">
        <v>8771</v>
      </c>
      <c r="C2799" t="s">
        <v>3345</v>
      </c>
    </row>
    <row r="2800" ht="15" spans="1:3">
      <c r="A2800" s="355" t="s">
        <v>8772</v>
      </c>
      <c r="B2800" s="133" t="s">
        <v>8773</v>
      </c>
      <c r="C2800" t="s">
        <v>3345</v>
      </c>
    </row>
    <row r="2801" ht="15" spans="1:3">
      <c r="A2801" s="355" t="s">
        <v>8774</v>
      </c>
      <c r="B2801" s="133" t="s">
        <v>8775</v>
      </c>
      <c r="C2801" t="s">
        <v>3345</v>
      </c>
    </row>
    <row r="2802" ht="15" spans="1:3">
      <c r="A2802" s="355" t="s">
        <v>8776</v>
      </c>
      <c r="B2802" s="133" t="s">
        <v>8777</v>
      </c>
      <c r="C2802" t="s">
        <v>3345</v>
      </c>
    </row>
    <row r="2803" ht="15" spans="1:3">
      <c r="A2803" s="355" t="s">
        <v>8778</v>
      </c>
      <c r="B2803" s="133" t="s">
        <v>8779</v>
      </c>
      <c r="C2803" t="s">
        <v>3414</v>
      </c>
    </row>
    <row r="2804" ht="15" spans="1:3">
      <c r="A2804" s="355" t="s">
        <v>8780</v>
      </c>
      <c r="B2804" s="133" t="s">
        <v>8781</v>
      </c>
      <c r="C2804" t="s">
        <v>3345</v>
      </c>
    </row>
    <row r="2805" ht="15" spans="1:3">
      <c r="A2805" s="355" t="s">
        <v>8782</v>
      </c>
      <c r="B2805" s="133" t="s">
        <v>8783</v>
      </c>
      <c r="C2805" t="s">
        <v>3345</v>
      </c>
    </row>
    <row r="2806" ht="15" spans="1:3">
      <c r="A2806" s="355" t="s">
        <v>8784</v>
      </c>
      <c r="B2806" s="133" t="s">
        <v>8785</v>
      </c>
      <c r="C2806" t="s">
        <v>3345</v>
      </c>
    </row>
    <row r="2807" ht="15" spans="1:3">
      <c r="A2807" s="355" t="s">
        <v>8786</v>
      </c>
      <c r="B2807" s="133" t="s">
        <v>8787</v>
      </c>
      <c r="C2807" t="s">
        <v>3345</v>
      </c>
    </row>
    <row r="2808" ht="15" spans="1:3">
      <c r="A2808" s="355" t="s">
        <v>8788</v>
      </c>
      <c r="B2808" s="133" t="s">
        <v>8789</v>
      </c>
      <c r="C2808" t="s">
        <v>3345</v>
      </c>
    </row>
    <row r="2809" ht="15" spans="1:3">
      <c r="A2809" s="355" t="s">
        <v>8790</v>
      </c>
      <c r="B2809" s="133" t="s">
        <v>8791</v>
      </c>
      <c r="C2809" t="s">
        <v>3345</v>
      </c>
    </row>
    <row r="2810" ht="15" spans="1:3">
      <c r="A2810" s="355" t="s">
        <v>8792</v>
      </c>
      <c r="B2810" s="133" t="s">
        <v>8793</v>
      </c>
      <c r="C2810" t="s">
        <v>3345</v>
      </c>
    </row>
    <row r="2811" ht="15" spans="1:3">
      <c r="A2811" s="355" t="s">
        <v>8794</v>
      </c>
      <c r="B2811" s="133" t="s">
        <v>8795</v>
      </c>
      <c r="C2811" t="s">
        <v>3345</v>
      </c>
    </row>
    <row r="2812" ht="15" spans="1:3">
      <c r="A2812" s="355" t="s">
        <v>8796</v>
      </c>
      <c r="B2812" s="133" t="s">
        <v>8797</v>
      </c>
      <c r="C2812" t="s">
        <v>3345</v>
      </c>
    </row>
    <row r="2813" ht="15" spans="1:3">
      <c r="A2813" s="355" t="s">
        <v>8798</v>
      </c>
      <c r="B2813" s="133" t="s">
        <v>8799</v>
      </c>
      <c r="C2813" t="s">
        <v>3345</v>
      </c>
    </row>
    <row r="2814" ht="15" spans="1:3">
      <c r="A2814" s="355" t="s">
        <v>8800</v>
      </c>
      <c r="B2814" s="133" t="s">
        <v>8801</v>
      </c>
      <c r="C2814" t="s">
        <v>3345</v>
      </c>
    </row>
    <row r="2815" ht="15" spans="1:3">
      <c r="A2815" s="355" t="s">
        <v>8802</v>
      </c>
      <c r="B2815" s="133" t="s">
        <v>8803</v>
      </c>
      <c r="C2815" t="s">
        <v>3414</v>
      </c>
    </row>
    <row r="2816" ht="15" spans="1:3">
      <c r="A2816" s="355" t="s">
        <v>8804</v>
      </c>
      <c r="B2816" s="133" t="s">
        <v>8805</v>
      </c>
      <c r="C2816" t="s">
        <v>3345</v>
      </c>
    </row>
    <row r="2817" ht="15" spans="1:3">
      <c r="A2817" s="355" t="s">
        <v>8806</v>
      </c>
      <c r="B2817" s="133" t="s">
        <v>8807</v>
      </c>
      <c r="C2817" t="s">
        <v>3345</v>
      </c>
    </row>
    <row r="2818" ht="15" spans="1:3">
      <c r="A2818" s="380" t="s">
        <v>8808</v>
      </c>
      <c r="B2818" s="133" t="s">
        <v>8809</v>
      </c>
      <c r="C2818" t="s">
        <v>3345</v>
      </c>
    </row>
    <row r="2819" ht="15" spans="1:3">
      <c r="A2819" s="355" t="s">
        <v>8810</v>
      </c>
      <c r="B2819" s="133" t="s">
        <v>8811</v>
      </c>
      <c r="C2819" t="s">
        <v>3345</v>
      </c>
    </row>
    <row r="2820" ht="15" spans="1:3">
      <c r="A2820" s="355" t="s">
        <v>8812</v>
      </c>
      <c r="B2820" s="133" t="s">
        <v>8813</v>
      </c>
      <c r="C2820" t="s">
        <v>3345</v>
      </c>
    </row>
    <row r="2821" ht="15" spans="1:3">
      <c r="A2821" s="355" t="s">
        <v>8814</v>
      </c>
      <c r="B2821" s="133" t="s">
        <v>8815</v>
      </c>
      <c r="C2821" t="s">
        <v>3345</v>
      </c>
    </row>
    <row r="2822" ht="15" spans="1:3">
      <c r="A2822" s="355" t="s">
        <v>8816</v>
      </c>
      <c r="B2822" s="133" t="s">
        <v>8817</v>
      </c>
      <c r="C2822" t="s">
        <v>3345</v>
      </c>
    </row>
    <row r="2823" ht="15" spans="1:3">
      <c r="A2823" s="355" t="s">
        <v>8818</v>
      </c>
      <c r="B2823" s="133" t="s">
        <v>8819</v>
      </c>
      <c r="C2823" t="s">
        <v>3414</v>
      </c>
    </row>
    <row r="2824" ht="15" spans="1:3">
      <c r="A2824" s="355" t="s">
        <v>8820</v>
      </c>
      <c r="B2824" s="133" t="s">
        <v>8821</v>
      </c>
      <c r="C2824" t="s">
        <v>3345</v>
      </c>
    </row>
    <row r="2825" ht="15" spans="1:3">
      <c r="A2825" s="355" t="s">
        <v>8822</v>
      </c>
      <c r="B2825" s="133" t="s">
        <v>8823</v>
      </c>
      <c r="C2825" t="s">
        <v>3345</v>
      </c>
    </row>
    <row r="2826" ht="15" spans="1:3">
      <c r="A2826" s="355" t="s">
        <v>8824</v>
      </c>
      <c r="B2826" s="133" t="s">
        <v>8825</v>
      </c>
      <c r="C2826" t="s">
        <v>3345</v>
      </c>
    </row>
    <row r="2827" ht="15" spans="1:3">
      <c r="A2827" s="355" t="s">
        <v>8826</v>
      </c>
      <c r="B2827" s="133" t="s">
        <v>8827</v>
      </c>
      <c r="C2827" t="s">
        <v>3345</v>
      </c>
    </row>
    <row r="2828" ht="15" spans="1:3">
      <c r="A2828" s="355" t="s">
        <v>8828</v>
      </c>
      <c r="B2828" s="133" t="s">
        <v>8829</v>
      </c>
      <c r="C2828" t="s">
        <v>3345</v>
      </c>
    </row>
    <row r="2829" ht="15" spans="1:3">
      <c r="A2829" s="355" t="s">
        <v>8830</v>
      </c>
      <c r="B2829" s="133" t="s">
        <v>8831</v>
      </c>
      <c r="C2829" t="s">
        <v>3345</v>
      </c>
    </row>
    <row r="2830" ht="15" spans="1:3">
      <c r="A2830" s="355" t="s">
        <v>8832</v>
      </c>
      <c r="B2830" s="133" t="s">
        <v>8833</v>
      </c>
      <c r="C2830" t="s">
        <v>3345</v>
      </c>
    </row>
    <row r="2831" ht="15" spans="1:3">
      <c r="A2831" s="355" t="s">
        <v>8834</v>
      </c>
      <c r="B2831" s="133" t="s">
        <v>8835</v>
      </c>
      <c r="C2831" t="s">
        <v>3345</v>
      </c>
    </row>
    <row r="2832" ht="15" spans="1:3">
      <c r="A2832" s="355" t="s">
        <v>8836</v>
      </c>
      <c r="B2832" s="133" t="s">
        <v>8837</v>
      </c>
      <c r="C2832" t="s">
        <v>3345</v>
      </c>
    </row>
    <row r="2833" ht="15" spans="1:3">
      <c r="A2833" s="355" t="s">
        <v>8838</v>
      </c>
      <c r="B2833" s="133" t="s">
        <v>8839</v>
      </c>
      <c r="C2833" t="s">
        <v>3345</v>
      </c>
    </row>
    <row r="2834" ht="15" spans="1:3">
      <c r="A2834" s="380" t="s">
        <v>8840</v>
      </c>
      <c r="B2834" s="133" t="s">
        <v>8841</v>
      </c>
      <c r="C2834" t="s">
        <v>3345</v>
      </c>
    </row>
    <row r="2835" ht="15" spans="1:3">
      <c r="A2835" s="355" t="s">
        <v>8842</v>
      </c>
      <c r="B2835" s="133" t="s">
        <v>8843</v>
      </c>
      <c r="C2835" t="s">
        <v>3345</v>
      </c>
    </row>
    <row r="2836" ht="15" spans="1:3">
      <c r="A2836" s="355" t="s">
        <v>8844</v>
      </c>
      <c r="B2836" s="133" t="s">
        <v>8845</v>
      </c>
      <c r="C2836" t="s">
        <v>3414</v>
      </c>
    </row>
    <row r="2837" ht="15" spans="1:3">
      <c r="A2837" s="355" t="s">
        <v>8846</v>
      </c>
      <c r="B2837" s="133" t="s">
        <v>8847</v>
      </c>
      <c r="C2837" t="s">
        <v>3345</v>
      </c>
    </row>
    <row r="2838" ht="15" spans="1:3">
      <c r="A2838" s="355" t="s">
        <v>8848</v>
      </c>
      <c r="B2838" s="133" t="s">
        <v>8849</v>
      </c>
      <c r="C2838" t="s">
        <v>3345</v>
      </c>
    </row>
    <row r="2839" ht="15" spans="1:3">
      <c r="A2839" s="355" t="s">
        <v>8850</v>
      </c>
      <c r="B2839" s="133" t="s">
        <v>8851</v>
      </c>
      <c r="C2839" t="s">
        <v>3345</v>
      </c>
    </row>
    <row r="2840" ht="15" spans="1:3">
      <c r="A2840" s="355" t="s">
        <v>8852</v>
      </c>
      <c r="B2840" s="133" t="s">
        <v>8853</v>
      </c>
      <c r="C2840" t="s">
        <v>3345</v>
      </c>
    </row>
    <row r="2841" ht="15" spans="1:3">
      <c r="A2841" s="355" t="s">
        <v>8854</v>
      </c>
      <c r="B2841" s="133" t="s">
        <v>8855</v>
      </c>
      <c r="C2841" t="s">
        <v>3345</v>
      </c>
    </row>
    <row r="2842" ht="15" spans="1:3">
      <c r="A2842" s="355" t="s">
        <v>8856</v>
      </c>
      <c r="B2842" s="133" t="s">
        <v>8857</v>
      </c>
      <c r="C2842" t="s">
        <v>3345</v>
      </c>
    </row>
    <row r="2843" ht="15" spans="1:3">
      <c r="A2843" s="355" t="s">
        <v>8858</v>
      </c>
      <c r="B2843" s="133" t="s">
        <v>8859</v>
      </c>
      <c r="C2843" t="s">
        <v>3345</v>
      </c>
    </row>
    <row r="2844" ht="15" spans="1:3">
      <c r="A2844" s="355" t="s">
        <v>8860</v>
      </c>
      <c r="B2844" s="133" t="s">
        <v>8861</v>
      </c>
      <c r="C2844" t="s">
        <v>3345</v>
      </c>
    </row>
    <row r="2845" ht="15" spans="1:3">
      <c r="A2845" s="355" t="s">
        <v>8862</v>
      </c>
      <c r="B2845" s="133" t="s">
        <v>8863</v>
      </c>
      <c r="C2845" t="s">
        <v>3345</v>
      </c>
    </row>
    <row r="2846" ht="15" spans="1:3">
      <c r="A2846" s="355" t="s">
        <v>8864</v>
      </c>
      <c r="B2846" s="133" t="s">
        <v>8865</v>
      </c>
      <c r="C2846" t="s">
        <v>3345</v>
      </c>
    </row>
    <row r="2847" ht="15" spans="1:3">
      <c r="A2847" s="355" t="s">
        <v>8866</v>
      </c>
      <c r="B2847" s="133" t="s">
        <v>8867</v>
      </c>
      <c r="C2847" t="s">
        <v>3345</v>
      </c>
    </row>
    <row r="2848" ht="15" spans="1:3">
      <c r="A2848" s="355" t="s">
        <v>8868</v>
      </c>
      <c r="B2848" s="133" t="s">
        <v>8869</v>
      </c>
      <c r="C2848" t="s">
        <v>3414</v>
      </c>
    </row>
    <row r="2849" ht="15" spans="1:3">
      <c r="A2849" s="355" t="s">
        <v>8870</v>
      </c>
      <c r="B2849" s="133" t="s">
        <v>8871</v>
      </c>
      <c r="C2849" t="s">
        <v>3345</v>
      </c>
    </row>
    <row r="2850" ht="15" spans="1:3">
      <c r="A2850" s="355" t="s">
        <v>8872</v>
      </c>
      <c r="B2850" s="133" t="s">
        <v>8873</v>
      </c>
      <c r="C2850" t="s">
        <v>3345</v>
      </c>
    </row>
    <row r="2851" ht="15" spans="1:3">
      <c r="A2851" s="355" t="s">
        <v>8874</v>
      </c>
      <c r="B2851" s="133" t="s">
        <v>8875</v>
      </c>
      <c r="C2851" t="s">
        <v>3345</v>
      </c>
    </row>
    <row r="2852" ht="15" spans="1:3">
      <c r="A2852" s="355" t="s">
        <v>8876</v>
      </c>
      <c r="B2852" s="133" t="s">
        <v>8877</v>
      </c>
      <c r="C2852" t="s">
        <v>3345</v>
      </c>
    </row>
    <row r="2853" ht="15" spans="1:3">
      <c r="A2853" s="355" t="s">
        <v>8878</v>
      </c>
      <c r="B2853" s="133" t="s">
        <v>8879</v>
      </c>
      <c r="C2853" t="s">
        <v>3345</v>
      </c>
    </row>
    <row r="2854" ht="15" spans="1:3">
      <c r="A2854" s="355" t="s">
        <v>8880</v>
      </c>
      <c r="B2854" s="133" t="s">
        <v>8881</v>
      </c>
      <c r="C2854" t="s">
        <v>3345</v>
      </c>
    </row>
    <row r="2855" ht="15" spans="1:3">
      <c r="A2855" s="355" t="s">
        <v>8882</v>
      </c>
      <c r="B2855" s="133" t="s">
        <v>8883</v>
      </c>
      <c r="C2855" t="s">
        <v>3345</v>
      </c>
    </row>
    <row r="2856" ht="15" spans="1:3">
      <c r="A2856" s="355" t="s">
        <v>8884</v>
      </c>
      <c r="B2856" s="133" t="s">
        <v>8885</v>
      </c>
      <c r="C2856" t="s">
        <v>95</v>
      </c>
    </row>
    <row r="2857" ht="15" spans="1:3">
      <c r="A2857" s="355" t="s">
        <v>8886</v>
      </c>
      <c r="B2857" s="133" t="s">
        <v>8887</v>
      </c>
      <c r="C2857" t="s">
        <v>3414</v>
      </c>
    </row>
    <row r="2858" ht="15" spans="1:3">
      <c r="A2858" s="355" t="s">
        <v>8888</v>
      </c>
      <c r="B2858" s="133" t="s">
        <v>4031</v>
      </c>
      <c r="C2858" t="s">
        <v>3345</v>
      </c>
    </row>
    <row r="2859" ht="15" spans="1:3">
      <c r="A2859" s="355" t="s">
        <v>8889</v>
      </c>
      <c r="B2859" s="133" t="s">
        <v>8890</v>
      </c>
      <c r="C2859" t="s">
        <v>3345</v>
      </c>
    </row>
    <row r="2860" ht="15" spans="1:3">
      <c r="A2860" s="355" t="s">
        <v>8891</v>
      </c>
      <c r="B2860" s="133" t="s">
        <v>8892</v>
      </c>
      <c r="C2860" t="s">
        <v>3345</v>
      </c>
    </row>
    <row r="2861" ht="15" spans="1:3">
      <c r="A2861" s="355" t="s">
        <v>8893</v>
      </c>
      <c r="B2861" s="133" t="s">
        <v>8894</v>
      </c>
      <c r="C2861" t="s">
        <v>3345</v>
      </c>
    </row>
    <row r="2862" ht="15" spans="1:3">
      <c r="A2862" s="355" t="s">
        <v>8895</v>
      </c>
      <c r="B2862" s="133" t="s">
        <v>8896</v>
      </c>
      <c r="C2862" t="s">
        <v>3345</v>
      </c>
    </row>
    <row r="2863" ht="15" spans="1:3">
      <c r="A2863" s="355" t="s">
        <v>8897</v>
      </c>
      <c r="B2863" s="133" t="s">
        <v>8898</v>
      </c>
      <c r="C2863" t="s">
        <v>3345</v>
      </c>
    </row>
    <row r="2864" ht="15" spans="1:3">
      <c r="A2864" s="355" t="s">
        <v>8899</v>
      </c>
      <c r="B2864" s="133" t="s">
        <v>8900</v>
      </c>
      <c r="C2864" t="s">
        <v>3345</v>
      </c>
    </row>
    <row r="2865" ht="15" spans="1:3">
      <c r="A2865" s="355" t="s">
        <v>8901</v>
      </c>
      <c r="B2865" s="133" t="s">
        <v>8902</v>
      </c>
      <c r="C2865" t="s">
        <v>3345</v>
      </c>
    </row>
    <row r="2866" ht="15" spans="1:3">
      <c r="A2866" s="355" t="s">
        <v>8903</v>
      </c>
      <c r="B2866" s="133" t="s">
        <v>3416</v>
      </c>
      <c r="C2866" t="s">
        <v>3345</v>
      </c>
    </row>
    <row r="2867" ht="15" spans="1:3">
      <c r="A2867" s="355" t="s">
        <v>8904</v>
      </c>
      <c r="B2867" s="133" t="s">
        <v>8905</v>
      </c>
      <c r="C2867" t="s">
        <v>3345</v>
      </c>
    </row>
    <row r="2868" ht="15" spans="1:3">
      <c r="A2868" s="355" t="s">
        <v>8906</v>
      </c>
      <c r="B2868" s="133" t="s">
        <v>8907</v>
      </c>
      <c r="C2868" t="s">
        <v>3345</v>
      </c>
    </row>
    <row r="2869" ht="15" spans="1:3">
      <c r="A2869" s="355" t="s">
        <v>8908</v>
      </c>
      <c r="B2869" s="133" t="s">
        <v>8909</v>
      </c>
      <c r="C2869" t="s">
        <v>3345</v>
      </c>
    </row>
    <row r="2870" ht="15" spans="1:3">
      <c r="A2870" s="355" t="s">
        <v>8910</v>
      </c>
      <c r="B2870" s="133" t="s">
        <v>8911</v>
      </c>
      <c r="C2870" t="s">
        <v>3345</v>
      </c>
    </row>
    <row r="2871" ht="15" spans="1:3">
      <c r="A2871" s="355" t="s">
        <v>8912</v>
      </c>
      <c r="B2871" s="133" t="s">
        <v>8913</v>
      </c>
      <c r="C2871" t="s">
        <v>3414</v>
      </c>
    </row>
    <row r="2872" ht="15" spans="1:3">
      <c r="A2872" s="355" t="s">
        <v>8914</v>
      </c>
      <c r="B2872" s="133" t="s">
        <v>8915</v>
      </c>
      <c r="C2872" t="s">
        <v>3345</v>
      </c>
    </row>
    <row r="2873" ht="15" spans="1:3">
      <c r="A2873" s="355" t="s">
        <v>8916</v>
      </c>
      <c r="B2873" s="133" t="s">
        <v>8917</v>
      </c>
      <c r="C2873" t="s">
        <v>3345</v>
      </c>
    </row>
    <row r="2874" ht="15" spans="1:3">
      <c r="A2874" s="355" t="s">
        <v>8918</v>
      </c>
      <c r="B2874" s="133" t="s">
        <v>8919</v>
      </c>
      <c r="C2874" t="s">
        <v>3345</v>
      </c>
    </row>
    <row r="2875" ht="15" spans="1:3">
      <c r="A2875" s="355" t="s">
        <v>8920</v>
      </c>
      <c r="B2875" s="133" t="s">
        <v>8921</v>
      </c>
      <c r="C2875" t="s">
        <v>3345</v>
      </c>
    </row>
    <row r="2876" ht="15" spans="1:3">
      <c r="A2876" s="355" t="s">
        <v>8922</v>
      </c>
      <c r="B2876" s="133" t="s">
        <v>8923</v>
      </c>
      <c r="C2876" t="s">
        <v>3414</v>
      </c>
    </row>
    <row r="2877" ht="15" spans="1:3">
      <c r="A2877" s="355" t="s">
        <v>8924</v>
      </c>
      <c r="B2877" s="133" t="s">
        <v>8925</v>
      </c>
      <c r="C2877" t="s">
        <v>3345</v>
      </c>
    </row>
    <row r="2878" ht="15" spans="1:3">
      <c r="A2878" s="355" t="s">
        <v>8926</v>
      </c>
      <c r="B2878" s="133" t="s">
        <v>8927</v>
      </c>
      <c r="C2878" t="s">
        <v>3345</v>
      </c>
    </row>
    <row r="2879" ht="15" spans="1:3">
      <c r="A2879" s="355" t="s">
        <v>8928</v>
      </c>
      <c r="B2879" s="133" t="s">
        <v>8929</v>
      </c>
      <c r="C2879" t="s">
        <v>3345</v>
      </c>
    </row>
    <row r="2880" ht="15" spans="1:3">
      <c r="A2880" s="355" t="s">
        <v>8930</v>
      </c>
      <c r="B2880" s="133" t="s">
        <v>8931</v>
      </c>
      <c r="C2880" t="s">
        <v>3345</v>
      </c>
    </row>
    <row r="2881" ht="15" spans="1:3">
      <c r="A2881" s="355" t="s">
        <v>8932</v>
      </c>
      <c r="B2881" s="133" t="s">
        <v>8933</v>
      </c>
      <c r="C2881" t="s">
        <v>3345</v>
      </c>
    </row>
    <row r="2882" ht="15" spans="1:3">
      <c r="A2882" s="355" t="s">
        <v>8934</v>
      </c>
      <c r="B2882" s="133" t="s">
        <v>8935</v>
      </c>
      <c r="C2882" t="s">
        <v>3345</v>
      </c>
    </row>
    <row r="2883" ht="15" spans="1:3">
      <c r="A2883" s="355" t="s">
        <v>8936</v>
      </c>
      <c r="B2883" s="133" t="s">
        <v>8937</v>
      </c>
      <c r="C2883" t="s">
        <v>3345</v>
      </c>
    </row>
    <row r="2884" ht="15" spans="1:3">
      <c r="A2884" s="355" t="s">
        <v>8938</v>
      </c>
      <c r="B2884" s="133" t="s">
        <v>8939</v>
      </c>
      <c r="C2884" t="s">
        <v>3345</v>
      </c>
    </row>
    <row r="2885" ht="15" spans="1:3">
      <c r="A2885" s="355" t="s">
        <v>8940</v>
      </c>
      <c r="B2885" s="133" t="s">
        <v>8941</v>
      </c>
      <c r="C2885" t="s">
        <v>3345</v>
      </c>
    </row>
    <row r="2886" ht="15" spans="1:3">
      <c r="A2886" s="355" t="s">
        <v>8942</v>
      </c>
      <c r="B2886" s="133" t="s">
        <v>8943</v>
      </c>
      <c r="C2886" t="s">
        <v>3345</v>
      </c>
    </row>
    <row r="2887" ht="15" spans="1:3">
      <c r="A2887" s="355" t="s">
        <v>8944</v>
      </c>
      <c r="B2887" s="133" t="s">
        <v>8945</v>
      </c>
      <c r="C2887" t="s">
        <v>3345</v>
      </c>
    </row>
    <row r="2888" ht="15" spans="1:3">
      <c r="A2888" s="355" t="s">
        <v>8946</v>
      </c>
      <c r="B2888" s="133" t="s">
        <v>8947</v>
      </c>
      <c r="C2888" t="s">
        <v>3345</v>
      </c>
    </row>
    <row r="2889" ht="15" spans="1:3">
      <c r="A2889" s="355" t="s">
        <v>8948</v>
      </c>
      <c r="B2889" s="133" t="s">
        <v>8949</v>
      </c>
      <c r="C2889" t="s">
        <v>3414</v>
      </c>
    </row>
    <row r="2890" ht="15" spans="1:3">
      <c r="A2890" s="355" t="s">
        <v>8950</v>
      </c>
      <c r="B2890" s="133" t="s">
        <v>8951</v>
      </c>
      <c r="C2890" t="s">
        <v>3345</v>
      </c>
    </row>
    <row r="2891" ht="15" spans="1:3">
      <c r="A2891" s="355" t="s">
        <v>8952</v>
      </c>
      <c r="B2891" s="133" t="s">
        <v>8953</v>
      </c>
      <c r="C2891" t="s">
        <v>3345</v>
      </c>
    </row>
    <row r="2892" ht="15" spans="1:3">
      <c r="A2892" s="355" t="s">
        <v>8954</v>
      </c>
      <c r="B2892" s="133" t="s">
        <v>8955</v>
      </c>
      <c r="C2892" t="s">
        <v>3345</v>
      </c>
    </row>
    <row r="2893" ht="15" spans="1:3">
      <c r="A2893" s="355" t="s">
        <v>8956</v>
      </c>
      <c r="B2893" s="133" t="s">
        <v>8957</v>
      </c>
      <c r="C2893" t="s">
        <v>3345</v>
      </c>
    </row>
    <row r="2894" ht="15" spans="1:3">
      <c r="A2894" s="355" t="s">
        <v>8958</v>
      </c>
      <c r="B2894" s="133" t="s">
        <v>8959</v>
      </c>
      <c r="C2894" t="s">
        <v>3345</v>
      </c>
    </row>
    <row r="2895" ht="15" spans="1:3">
      <c r="A2895" s="355" t="s">
        <v>8960</v>
      </c>
      <c r="B2895" s="133" t="s">
        <v>8961</v>
      </c>
      <c r="C2895" t="s">
        <v>3345</v>
      </c>
    </row>
    <row r="2896" ht="15" spans="1:3">
      <c r="A2896" s="355" t="s">
        <v>8962</v>
      </c>
      <c r="B2896" s="133" t="s">
        <v>8963</v>
      </c>
      <c r="C2896" t="s">
        <v>3345</v>
      </c>
    </row>
    <row r="2897" ht="15" spans="1:3">
      <c r="A2897" s="355" t="s">
        <v>8964</v>
      </c>
      <c r="B2897" s="133" t="s">
        <v>8965</v>
      </c>
      <c r="C2897" t="s">
        <v>3345</v>
      </c>
    </row>
    <row r="2898" ht="15" spans="1:3">
      <c r="A2898" s="355" t="s">
        <v>8966</v>
      </c>
      <c r="B2898" s="133" t="s">
        <v>8967</v>
      </c>
      <c r="C2898" t="s">
        <v>3345</v>
      </c>
    </row>
    <row r="2899" ht="15" spans="1:3">
      <c r="A2899" s="355" t="s">
        <v>8968</v>
      </c>
      <c r="B2899" s="133" t="s">
        <v>8969</v>
      </c>
      <c r="C2899" t="s">
        <v>3345</v>
      </c>
    </row>
    <row r="2900" ht="15" spans="1:3">
      <c r="A2900" s="355" t="s">
        <v>8970</v>
      </c>
      <c r="B2900" s="133" t="s">
        <v>8971</v>
      </c>
      <c r="C2900" t="s">
        <v>3345</v>
      </c>
    </row>
    <row r="2901" ht="15" spans="1:3">
      <c r="A2901" s="355" t="s">
        <v>8972</v>
      </c>
      <c r="B2901" s="133" t="s">
        <v>8973</v>
      </c>
      <c r="C2901" t="s">
        <v>3345</v>
      </c>
    </row>
    <row r="2902" ht="15" spans="1:3">
      <c r="A2902" s="355" t="s">
        <v>8974</v>
      </c>
      <c r="B2902" s="133" t="s">
        <v>8975</v>
      </c>
      <c r="C2902" t="s">
        <v>3345</v>
      </c>
    </row>
    <row r="2903" ht="15" spans="1:3">
      <c r="A2903" s="355" t="s">
        <v>8976</v>
      </c>
      <c r="B2903" s="133" t="s">
        <v>8977</v>
      </c>
      <c r="C2903" t="s">
        <v>3414</v>
      </c>
    </row>
    <row r="2904" ht="15" spans="1:3">
      <c r="A2904" s="355" t="s">
        <v>8978</v>
      </c>
      <c r="B2904" s="133" t="s">
        <v>8979</v>
      </c>
      <c r="C2904" t="s">
        <v>3345</v>
      </c>
    </row>
    <row r="2905" ht="15" spans="1:3">
      <c r="A2905" s="355" t="s">
        <v>8980</v>
      </c>
      <c r="B2905" s="133" t="s">
        <v>8981</v>
      </c>
      <c r="C2905" t="s">
        <v>3345</v>
      </c>
    </row>
    <row r="2906" ht="15" spans="1:3">
      <c r="A2906" s="355" t="s">
        <v>8982</v>
      </c>
      <c r="B2906" s="133" t="s">
        <v>8983</v>
      </c>
      <c r="C2906" t="s">
        <v>3345</v>
      </c>
    </row>
    <row r="2907" ht="15" spans="1:3">
      <c r="A2907" s="355" t="s">
        <v>8984</v>
      </c>
      <c r="B2907" s="133" t="s">
        <v>8985</v>
      </c>
      <c r="C2907" t="s">
        <v>3345</v>
      </c>
    </row>
    <row r="2908" ht="15" spans="1:3">
      <c r="A2908" s="355" t="s">
        <v>8986</v>
      </c>
      <c r="B2908" s="133" t="s">
        <v>8987</v>
      </c>
      <c r="C2908" t="s">
        <v>3345</v>
      </c>
    </row>
    <row r="2909" ht="15" spans="1:3">
      <c r="A2909" s="355" t="s">
        <v>8988</v>
      </c>
      <c r="B2909" s="133" t="s">
        <v>8989</v>
      </c>
      <c r="C2909" t="s">
        <v>3345</v>
      </c>
    </row>
    <row r="2910" ht="15" spans="1:3">
      <c r="A2910" s="355" t="s">
        <v>8990</v>
      </c>
      <c r="B2910" s="133" t="s">
        <v>8991</v>
      </c>
      <c r="C2910" t="s">
        <v>3345</v>
      </c>
    </row>
    <row r="2911" ht="15" spans="1:3">
      <c r="A2911" s="355" t="s">
        <v>8992</v>
      </c>
      <c r="B2911" s="133" t="s">
        <v>8993</v>
      </c>
      <c r="C2911" t="s">
        <v>3345</v>
      </c>
    </row>
    <row r="2912" ht="15" spans="1:3">
      <c r="A2912" s="355" t="s">
        <v>8994</v>
      </c>
      <c r="B2912" s="133" t="s">
        <v>8995</v>
      </c>
      <c r="C2912" t="s">
        <v>3345</v>
      </c>
    </row>
    <row r="2913" ht="15" spans="1:3">
      <c r="A2913" s="355" t="s">
        <v>8996</v>
      </c>
      <c r="B2913" s="133" t="s">
        <v>8997</v>
      </c>
      <c r="C2913" t="s">
        <v>3345</v>
      </c>
    </row>
    <row r="2914" ht="15" spans="1:3">
      <c r="A2914" s="355" t="s">
        <v>8998</v>
      </c>
      <c r="B2914" s="133" t="s">
        <v>8999</v>
      </c>
      <c r="C2914" t="s">
        <v>3345</v>
      </c>
    </row>
    <row r="2915" ht="15" spans="1:3">
      <c r="A2915" s="355" t="s">
        <v>9000</v>
      </c>
      <c r="B2915" s="133" t="s">
        <v>9001</v>
      </c>
      <c r="C2915" t="s">
        <v>3414</v>
      </c>
    </row>
    <row r="2916" ht="15" spans="1:3">
      <c r="A2916" s="355" t="s">
        <v>9002</v>
      </c>
      <c r="B2916" s="133" t="s">
        <v>9003</v>
      </c>
      <c r="C2916" t="s">
        <v>3345</v>
      </c>
    </row>
    <row r="2917" ht="15" spans="1:3">
      <c r="A2917" s="355" t="s">
        <v>9004</v>
      </c>
      <c r="B2917" s="133" t="s">
        <v>9005</v>
      </c>
      <c r="C2917" t="s">
        <v>3345</v>
      </c>
    </row>
    <row r="2918" ht="15" spans="1:3">
      <c r="A2918" s="355" t="s">
        <v>9006</v>
      </c>
      <c r="B2918" s="133" t="s">
        <v>9007</v>
      </c>
      <c r="C2918" t="s">
        <v>3345</v>
      </c>
    </row>
    <row r="2919" ht="15" spans="1:3">
      <c r="A2919" s="355" t="s">
        <v>9008</v>
      </c>
      <c r="B2919" s="133" t="s">
        <v>9009</v>
      </c>
      <c r="C2919" t="s">
        <v>3345</v>
      </c>
    </row>
    <row r="2920" ht="15" spans="1:3">
      <c r="A2920" s="355" t="s">
        <v>9010</v>
      </c>
      <c r="B2920" s="133" t="s">
        <v>9011</v>
      </c>
      <c r="C2920" t="s">
        <v>3345</v>
      </c>
    </row>
    <row r="2921" ht="15" spans="1:3">
      <c r="A2921" s="355" t="s">
        <v>9012</v>
      </c>
      <c r="B2921" s="133" t="s">
        <v>9013</v>
      </c>
      <c r="C2921" t="s">
        <v>3345</v>
      </c>
    </row>
    <row r="2922" ht="15" spans="1:3">
      <c r="A2922" s="355" t="s">
        <v>9014</v>
      </c>
      <c r="B2922" s="133" t="s">
        <v>9015</v>
      </c>
      <c r="C2922" t="s">
        <v>3345</v>
      </c>
    </row>
    <row r="2923" ht="15" spans="1:3">
      <c r="A2923" s="355" t="s">
        <v>9016</v>
      </c>
      <c r="B2923" s="133" t="s">
        <v>9017</v>
      </c>
      <c r="C2923" t="s">
        <v>3345</v>
      </c>
    </row>
    <row r="2924" ht="15" spans="1:3">
      <c r="A2924" s="355" t="s">
        <v>9018</v>
      </c>
      <c r="B2924" s="133" t="s">
        <v>9019</v>
      </c>
      <c r="C2924" t="s">
        <v>3345</v>
      </c>
    </row>
    <row r="2925" ht="15" spans="1:3">
      <c r="A2925" s="355" t="s">
        <v>9020</v>
      </c>
      <c r="B2925" s="133" t="s">
        <v>9021</v>
      </c>
      <c r="C2925" t="s">
        <v>3345</v>
      </c>
    </row>
    <row r="2926" ht="15" spans="1:3">
      <c r="A2926" s="355" t="s">
        <v>9022</v>
      </c>
      <c r="B2926" s="133" t="s">
        <v>9023</v>
      </c>
      <c r="C2926" t="s">
        <v>3345</v>
      </c>
    </row>
    <row r="2927" ht="15" spans="1:3">
      <c r="A2927" s="355" t="s">
        <v>9024</v>
      </c>
      <c r="B2927" s="133" t="s">
        <v>9025</v>
      </c>
      <c r="C2927" t="s">
        <v>3345</v>
      </c>
    </row>
    <row r="2928" ht="15" spans="1:3">
      <c r="A2928" s="355" t="s">
        <v>9026</v>
      </c>
      <c r="B2928" s="133" t="s">
        <v>9027</v>
      </c>
      <c r="C2928" t="s">
        <v>3345</v>
      </c>
    </row>
    <row r="2929" ht="15" spans="1:3">
      <c r="A2929" s="355" t="s">
        <v>9028</v>
      </c>
      <c r="B2929" s="133" t="s">
        <v>9029</v>
      </c>
      <c r="C2929" t="s">
        <v>3414</v>
      </c>
    </row>
    <row r="2930" ht="15" spans="1:3">
      <c r="A2930" s="355" t="s">
        <v>9030</v>
      </c>
      <c r="B2930" s="133" t="s">
        <v>9031</v>
      </c>
      <c r="C2930" t="s">
        <v>3345</v>
      </c>
    </row>
    <row r="2931" ht="15" spans="1:3">
      <c r="A2931" s="355" t="s">
        <v>9032</v>
      </c>
      <c r="B2931" s="133" t="s">
        <v>9033</v>
      </c>
      <c r="C2931" t="s">
        <v>3345</v>
      </c>
    </row>
    <row r="2932" ht="15" spans="1:3">
      <c r="A2932" s="355" t="s">
        <v>9034</v>
      </c>
      <c r="B2932" s="133" t="s">
        <v>9035</v>
      </c>
      <c r="C2932" t="s">
        <v>3345</v>
      </c>
    </row>
    <row r="2933" ht="15" spans="1:3">
      <c r="A2933" s="355" t="s">
        <v>9036</v>
      </c>
      <c r="B2933" s="133" t="s">
        <v>9037</v>
      </c>
      <c r="C2933" t="s">
        <v>3345</v>
      </c>
    </row>
    <row r="2934" ht="15" spans="1:3">
      <c r="A2934" s="355" t="s">
        <v>9038</v>
      </c>
      <c r="B2934" s="133" t="s">
        <v>9039</v>
      </c>
      <c r="C2934" t="s">
        <v>3345</v>
      </c>
    </row>
    <row r="2935" ht="15" spans="1:3">
      <c r="A2935" s="355" t="s">
        <v>9040</v>
      </c>
      <c r="B2935" s="133" t="s">
        <v>9041</v>
      </c>
      <c r="C2935" t="s">
        <v>3345</v>
      </c>
    </row>
    <row r="2936" ht="15" spans="1:3">
      <c r="A2936" s="355" t="s">
        <v>9042</v>
      </c>
      <c r="B2936" s="133" t="s">
        <v>9043</v>
      </c>
      <c r="C2936" t="s">
        <v>3345</v>
      </c>
    </row>
    <row r="2937" ht="15" spans="1:3">
      <c r="A2937" s="355" t="s">
        <v>9044</v>
      </c>
      <c r="B2937" s="133" t="s">
        <v>9045</v>
      </c>
      <c r="C2937" t="s">
        <v>3345</v>
      </c>
    </row>
    <row r="2938" ht="15" spans="1:3">
      <c r="A2938" s="355" t="s">
        <v>9046</v>
      </c>
      <c r="B2938" s="133" t="s">
        <v>9047</v>
      </c>
      <c r="C2938" t="s">
        <v>3345</v>
      </c>
    </row>
    <row r="2939" ht="15" spans="1:3">
      <c r="A2939" s="355" t="s">
        <v>9048</v>
      </c>
      <c r="B2939" s="133" t="s">
        <v>9049</v>
      </c>
      <c r="C2939" t="s">
        <v>3345</v>
      </c>
    </row>
    <row r="2940" ht="15" spans="1:3">
      <c r="A2940" s="355" t="s">
        <v>9050</v>
      </c>
      <c r="B2940" s="133" t="s">
        <v>9051</v>
      </c>
      <c r="C2940" t="s">
        <v>3345</v>
      </c>
    </row>
    <row r="2941" ht="15" spans="1:3">
      <c r="A2941" s="355" t="s">
        <v>9052</v>
      </c>
      <c r="B2941" s="133" t="s">
        <v>9053</v>
      </c>
      <c r="C2941" t="s">
        <v>3414</v>
      </c>
    </row>
    <row r="2942" ht="15" spans="1:3">
      <c r="A2942" s="355" t="s">
        <v>9054</v>
      </c>
      <c r="B2942" s="133" t="s">
        <v>9055</v>
      </c>
      <c r="C2942" t="s">
        <v>3345</v>
      </c>
    </row>
    <row r="2943" ht="15" spans="1:3">
      <c r="A2943" s="355" t="s">
        <v>9056</v>
      </c>
      <c r="B2943" s="133" t="s">
        <v>9057</v>
      </c>
      <c r="C2943" t="s">
        <v>3345</v>
      </c>
    </row>
    <row r="2944" ht="15" spans="1:3">
      <c r="A2944" s="355" t="s">
        <v>9058</v>
      </c>
      <c r="B2944" s="133" t="s">
        <v>9059</v>
      </c>
      <c r="C2944" t="s">
        <v>3345</v>
      </c>
    </row>
    <row r="2945" ht="15" spans="1:3">
      <c r="A2945" s="355" t="s">
        <v>9060</v>
      </c>
      <c r="B2945" s="133" t="s">
        <v>9061</v>
      </c>
      <c r="C2945" t="s">
        <v>3345</v>
      </c>
    </row>
    <row r="2946" ht="15" spans="1:3">
      <c r="A2946" s="355" t="s">
        <v>9062</v>
      </c>
      <c r="B2946" s="133" t="s">
        <v>9063</v>
      </c>
      <c r="C2946" t="s">
        <v>3345</v>
      </c>
    </row>
    <row r="2947" ht="15" spans="1:3">
      <c r="A2947" s="355" t="s">
        <v>9064</v>
      </c>
      <c r="B2947" s="133" t="s">
        <v>9065</v>
      </c>
      <c r="C2947" t="s">
        <v>3345</v>
      </c>
    </row>
    <row r="2948" ht="15" spans="1:3">
      <c r="A2948" s="355" t="s">
        <v>9066</v>
      </c>
      <c r="B2948" s="133" t="s">
        <v>9067</v>
      </c>
      <c r="C2948" t="s">
        <v>3345</v>
      </c>
    </row>
    <row r="2949" ht="15" spans="1:3">
      <c r="A2949" s="355" t="s">
        <v>9068</v>
      </c>
      <c r="B2949" s="133" t="s">
        <v>9069</v>
      </c>
      <c r="C2949" t="s">
        <v>3345</v>
      </c>
    </row>
    <row r="2950" ht="15" spans="1:3">
      <c r="A2950" s="355" t="s">
        <v>9070</v>
      </c>
      <c r="B2950" s="133" t="s">
        <v>9071</v>
      </c>
      <c r="C2950" t="s">
        <v>3345</v>
      </c>
    </row>
    <row r="2951" ht="15" spans="1:3">
      <c r="A2951" s="355" t="s">
        <v>9072</v>
      </c>
      <c r="B2951" s="133" t="s">
        <v>9073</v>
      </c>
      <c r="C2951" t="s">
        <v>3345</v>
      </c>
    </row>
    <row r="2952" ht="15" spans="1:3">
      <c r="A2952" s="355" t="s">
        <v>9074</v>
      </c>
      <c r="B2952" s="133" t="s">
        <v>9075</v>
      </c>
      <c r="C2952" t="s">
        <v>3345</v>
      </c>
    </row>
    <row r="2953" ht="15" spans="1:3">
      <c r="A2953" s="355" t="s">
        <v>9076</v>
      </c>
      <c r="B2953" s="133" t="s">
        <v>9077</v>
      </c>
      <c r="C2953" t="s">
        <v>3345</v>
      </c>
    </row>
    <row r="2954" ht="15" spans="1:3">
      <c r="A2954" s="355" t="s">
        <v>9078</v>
      </c>
      <c r="B2954" s="133" t="s">
        <v>9079</v>
      </c>
      <c r="C2954" t="s">
        <v>3414</v>
      </c>
    </row>
    <row r="2955" ht="15" spans="1:3">
      <c r="A2955" s="355" t="s">
        <v>9080</v>
      </c>
      <c r="B2955" s="133" t="s">
        <v>9081</v>
      </c>
      <c r="C2955" t="s">
        <v>3345</v>
      </c>
    </row>
    <row r="2956" ht="15" spans="1:3">
      <c r="A2956" s="355" t="s">
        <v>9082</v>
      </c>
      <c r="B2956" s="133" t="s">
        <v>9083</v>
      </c>
      <c r="C2956" t="s">
        <v>3345</v>
      </c>
    </row>
    <row r="2957" ht="15" spans="1:3">
      <c r="A2957" s="355" t="s">
        <v>9084</v>
      </c>
      <c r="B2957" s="133" t="s">
        <v>9085</v>
      </c>
      <c r="C2957" t="s">
        <v>3345</v>
      </c>
    </row>
    <row r="2958" ht="15" spans="1:3">
      <c r="A2958" s="355" t="s">
        <v>9086</v>
      </c>
      <c r="B2958" s="133" t="s">
        <v>9087</v>
      </c>
      <c r="C2958" t="s">
        <v>3345</v>
      </c>
    </row>
    <row r="2959" ht="15" spans="1:3">
      <c r="A2959" s="355" t="s">
        <v>9088</v>
      </c>
      <c r="B2959" s="133" t="s">
        <v>9089</v>
      </c>
      <c r="C2959" t="s">
        <v>3345</v>
      </c>
    </row>
    <row r="2960" ht="15" spans="1:3">
      <c r="A2960" s="355" t="s">
        <v>9090</v>
      </c>
      <c r="B2960" s="133" t="s">
        <v>9091</v>
      </c>
      <c r="C2960" t="s">
        <v>3345</v>
      </c>
    </row>
    <row r="2961" ht="15" spans="1:3">
      <c r="A2961" s="355" t="s">
        <v>9092</v>
      </c>
      <c r="B2961" s="133" t="s">
        <v>9093</v>
      </c>
      <c r="C2961" t="s">
        <v>3345</v>
      </c>
    </row>
    <row r="2962" ht="15" spans="1:3">
      <c r="A2962" s="355" t="s">
        <v>9094</v>
      </c>
      <c r="B2962" s="133" t="s">
        <v>9095</v>
      </c>
      <c r="C2962" t="s">
        <v>3345</v>
      </c>
    </row>
    <row r="2963" ht="15" spans="1:3">
      <c r="A2963" s="355" t="s">
        <v>9096</v>
      </c>
      <c r="B2963" s="133" t="s">
        <v>9097</v>
      </c>
      <c r="C2963" t="s">
        <v>3345</v>
      </c>
    </row>
    <row r="2964" ht="15" spans="1:3">
      <c r="A2964" s="355" t="s">
        <v>9098</v>
      </c>
      <c r="B2964" s="133" t="s">
        <v>9099</v>
      </c>
      <c r="C2964" t="s">
        <v>3345</v>
      </c>
    </row>
    <row r="2965" ht="15" spans="1:3">
      <c r="A2965" s="355" t="s">
        <v>9100</v>
      </c>
      <c r="B2965" s="133" t="s">
        <v>9101</v>
      </c>
      <c r="C2965" t="s">
        <v>3414</v>
      </c>
    </row>
    <row r="2966" ht="15" spans="1:3">
      <c r="A2966" s="355" t="s">
        <v>9102</v>
      </c>
      <c r="B2966" s="133" t="s">
        <v>9103</v>
      </c>
      <c r="C2966" t="s">
        <v>3345</v>
      </c>
    </row>
    <row r="2967" ht="15" spans="1:3">
      <c r="A2967" s="355" t="s">
        <v>9104</v>
      </c>
      <c r="B2967" s="133" t="s">
        <v>9105</v>
      </c>
      <c r="C2967" t="s">
        <v>3345</v>
      </c>
    </row>
    <row r="2968" ht="15" spans="1:3">
      <c r="A2968" s="355" t="s">
        <v>9106</v>
      </c>
      <c r="B2968" s="133" t="s">
        <v>9107</v>
      </c>
      <c r="C2968" t="s">
        <v>3345</v>
      </c>
    </row>
    <row r="2969" ht="15" spans="1:3">
      <c r="A2969" s="355" t="s">
        <v>9108</v>
      </c>
      <c r="B2969" s="133" t="s">
        <v>9109</v>
      </c>
      <c r="C2969" t="s">
        <v>3345</v>
      </c>
    </row>
    <row r="2970" ht="15" spans="1:3">
      <c r="A2970" s="355" t="s">
        <v>9110</v>
      </c>
      <c r="B2970" s="133" t="s">
        <v>9111</v>
      </c>
      <c r="C2970" t="s">
        <v>3345</v>
      </c>
    </row>
    <row r="2971" ht="15" spans="1:3">
      <c r="A2971" s="355" t="s">
        <v>9112</v>
      </c>
      <c r="B2971" s="133" t="s">
        <v>9113</v>
      </c>
      <c r="C2971" t="s">
        <v>3345</v>
      </c>
    </row>
    <row r="2972" ht="15" spans="1:3">
      <c r="A2972" s="355" t="s">
        <v>9114</v>
      </c>
      <c r="B2972" s="133" t="s">
        <v>9115</v>
      </c>
      <c r="C2972" t="s">
        <v>3345</v>
      </c>
    </row>
    <row r="2973" ht="15" spans="1:3">
      <c r="A2973" s="355" t="s">
        <v>9116</v>
      </c>
      <c r="B2973" s="133" t="s">
        <v>9117</v>
      </c>
      <c r="C2973" t="s">
        <v>3414</v>
      </c>
    </row>
    <row r="2974" ht="15" spans="1:3">
      <c r="A2974" s="355" t="s">
        <v>9118</v>
      </c>
      <c r="B2974" s="133" t="s">
        <v>9119</v>
      </c>
      <c r="C2974" t="s">
        <v>3345</v>
      </c>
    </row>
    <row r="2975" ht="15" spans="1:3">
      <c r="A2975" s="355" t="s">
        <v>9120</v>
      </c>
      <c r="B2975" s="133" t="s">
        <v>9121</v>
      </c>
      <c r="C2975" t="s">
        <v>95</v>
      </c>
    </row>
    <row r="2976" ht="15" spans="1:3">
      <c r="A2976" s="355" t="s">
        <v>9122</v>
      </c>
      <c r="B2976" s="133" t="s">
        <v>9123</v>
      </c>
      <c r="C2976" t="s">
        <v>3414</v>
      </c>
    </row>
    <row r="2977" ht="15" spans="1:3">
      <c r="A2977" s="355" t="s">
        <v>9124</v>
      </c>
      <c r="B2977" s="133" t="s">
        <v>8725</v>
      </c>
      <c r="C2977" t="s">
        <v>3345</v>
      </c>
    </row>
    <row r="2978" ht="15" spans="1:3">
      <c r="A2978" s="355" t="s">
        <v>9125</v>
      </c>
      <c r="B2978" s="133" t="s">
        <v>9126</v>
      </c>
      <c r="C2978" t="s">
        <v>3345</v>
      </c>
    </row>
    <row r="2979" ht="15" spans="1:3">
      <c r="A2979" s="355" t="s">
        <v>9127</v>
      </c>
      <c r="B2979" s="133" t="s">
        <v>9128</v>
      </c>
      <c r="C2979" t="s">
        <v>3345</v>
      </c>
    </row>
    <row r="2980" ht="15" spans="1:3">
      <c r="A2980" s="355" t="s">
        <v>9129</v>
      </c>
      <c r="B2980" s="133" t="s">
        <v>9130</v>
      </c>
      <c r="C2980" t="s">
        <v>3345</v>
      </c>
    </row>
    <row r="2981" ht="15" spans="1:3">
      <c r="A2981" s="355" t="s">
        <v>9131</v>
      </c>
      <c r="B2981" s="133" t="s">
        <v>9132</v>
      </c>
      <c r="C2981" t="s">
        <v>3345</v>
      </c>
    </row>
    <row r="2982" ht="15" spans="1:3">
      <c r="A2982" s="355" t="s">
        <v>9133</v>
      </c>
      <c r="B2982" s="133" t="s">
        <v>9134</v>
      </c>
      <c r="C2982" t="s">
        <v>3345</v>
      </c>
    </row>
    <row r="2983" ht="15" spans="1:3">
      <c r="A2983" s="355" t="s">
        <v>9135</v>
      </c>
      <c r="B2983" s="133" t="s">
        <v>9136</v>
      </c>
      <c r="C2983" t="s">
        <v>3345</v>
      </c>
    </row>
    <row r="2984" ht="15" spans="1:3">
      <c r="A2984" s="355" t="s">
        <v>9137</v>
      </c>
      <c r="B2984" s="133" t="s">
        <v>9138</v>
      </c>
      <c r="C2984" t="s">
        <v>3345</v>
      </c>
    </row>
    <row r="2985" ht="15" spans="1:3">
      <c r="A2985" s="355" t="s">
        <v>9139</v>
      </c>
      <c r="B2985" s="133" t="s">
        <v>9140</v>
      </c>
      <c r="C2985" t="s">
        <v>3414</v>
      </c>
    </row>
    <row r="2986" ht="15" spans="1:3">
      <c r="A2986" s="355" t="s">
        <v>9141</v>
      </c>
      <c r="B2986" s="133" t="s">
        <v>9142</v>
      </c>
      <c r="C2986" t="s">
        <v>3414</v>
      </c>
    </row>
    <row r="2987" ht="15" spans="1:3">
      <c r="A2987" s="355" t="s">
        <v>9143</v>
      </c>
      <c r="B2987" s="133" t="s">
        <v>9144</v>
      </c>
      <c r="C2987" t="s">
        <v>3345</v>
      </c>
    </row>
    <row r="2988" ht="15" spans="1:3">
      <c r="A2988" s="355" t="s">
        <v>9145</v>
      </c>
      <c r="B2988" s="133" t="s">
        <v>9146</v>
      </c>
      <c r="C2988" t="s">
        <v>3345</v>
      </c>
    </row>
    <row r="2989" ht="15" spans="1:3">
      <c r="A2989" s="355" t="s">
        <v>9147</v>
      </c>
      <c r="B2989" s="133" t="s">
        <v>9148</v>
      </c>
      <c r="C2989" t="s">
        <v>3414</v>
      </c>
    </row>
    <row r="2990" ht="15" spans="1:3">
      <c r="A2990" s="355" t="s">
        <v>9149</v>
      </c>
      <c r="B2990" s="133" t="s">
        <v>9150</v>
      </c>
      <c r="C2990" t="s">
        <v>3345</v>
      </c>
    </row>
    <row r="2991" ht="15" spans="1:3">
      <c r="A2991" s="355" t="s">
        <v>9151</v>
      </c>
      <c r="B2991" s="133" t="s">
        <v>9152</v>
      </c>
      <c r="C2991" t="s">
        <v>3345</v>
      </c>
    </row>
    <row r="2992" ht="15" spans="1:3">
      <c r="A2992" s="355" t="s">
        <v>9153</v>
      </c>
      <c r="B2992" s="133" t="s">
        <v>9154</v>
      </c>
      <c r="C2992" t="s">
        <v>3345</v>
      </c>
    </row>
    <row r="2993" ht="15" spans="1:3">
      <c r="A2993" s="355" t="s">
        <v>9155</v>
      </c>
      <c r="B2993" s="133" t="s">
        <v>9156</v>
      </c>
      <c r="C2993" t="s">
        <v>3345</v>
      </c>
    </row>
    <row r="2994" ht="15" spans="1:3">
      <c r="A2994" s="355" t="s">
        <v>9157</v>
      </c>
      <c r="B2994" s="133" t="s">
        <v>9158</v>
      </c>
      <c r="C2994" t="s">
        <v>3345</v>
      </c>
    </row>
    <row r="2995" ht="15" spans="1:3">
      <c r="A2995" s="355" t="s">
        <v>9159</v>
      </c>
      <c r="B2995" s="133" t="s">
        <v>9160</v>
      </c>
      <c r="C2995" t="s">
        <v>3414</v>
      </c>
    </row>
    <row r="2996" ht="15" spans="1:3">
      <c r="A2996" s="355" t="s">
        <v>9161</v>
      </c>
      <c r="B2996" s="133" t="s">
        <v>9162</v>
      </c>
      <c r="C2996" t="s">
        <v>3345</v>
      </c>
    </row>
    <row r="2997" ht="15" spans="1:3">
      <c r="A2997" s="355" t="s">
        <v>9163</v>
      </c>
      <c r="B2997" s="133" t="s">
        <v>9164</v>
      </c>
      <c r="C2997" t="s">
        <v>3345</v>
      </c>
    </row>
    <row r="2998" ht="15" spans="1:3">
      <c r="A2998" s="355" t="s">
        <v>9165</v>
      </c>
      <c r="B2998" s="133" t="s">
        <v>9166</v>
      </c>
      <c r="C2998" t="s">
        <v>3345</v>
      </c>
    </row>
    <row r="2999" ht="15" spans="1:3">
      <c r="A2999" s="355" t="s">
        <v>9167</v>
      </c>
      <c r="B2999" s="133" t="s">
        <v>9168</v>
      </c>
      <c r="C2999" t="s">
        <v>3345</v>
      </c>
    </row>
    <row r="3000" ht="15" spans="1:3">
      <c r="A3000" s="355" t="s">
        <v>9169</v>
      </c>
      <c r="B3000" s="133" t="s">
        <v>9170</v>
      </c>
      <c r="C3000" t="s">
        <v>3345</v>
      </c>
    </row>
    <row r="3001" ht="15" spans="1:3">
      <c r="A3001" s="355" t="s">
        <v>9171</v>
      </c>
      <c r="B3001" s="133" t="s">
        <v>9172</v>
      </c>
      <c r="C3001" t="s">
        <v>3345</v>
      </c>
    </row>
    <row r="3002" ht="15" spans="1:3">
      <c r="A3002" s="355" t="s">
        <v>9173</v>
      </c>
      <c r="B3002" s="133" t="s">
        <v>9174</v>
      </c>
      <c r="C3002" t="s">
        <v>3345</v>
      </c>
    </row>
    <row r="3003" ht="15" spans="1:3">
      <c r="A3003" s="355" t="s">
        <v>9175</v>
      </c>
      <c r="B3003" s="133" t="s">
        <v>9176</v>
      </c>
      <c r="C3003" t="s">
        <v>3414</v>
      </c>
    </row>
    <row r="3004" ht="15" spans="1:3">
      <c r="A3004" s="355" t="s">
        <v>9177</v>
      </c>
      <c r="B3004" s="133" t="s">
        <v>9178</v>
      </c>
      <c r="C3004" t="s">
        <v>3345</v>
      </c>
    </row>
    <row r="3005" ht="15" spans="1:3">
      <c r="A3005" s="355" t="s">
        <v>9179</v>
      </c>
      <c r="B3005" s="133" t="s">
        <v>9180</v>
      </c>
      <c r="C3005" t="s">
        <v>3345</v>
      </c>
    </row>
    <row r="3006" ht="15" spans="1:3">
      <c r="A3006" s="355" t="s">
        <v>9181</v>
      </c>
      <c r="B3006" s="133" t="s">
        <v>9182</v>
      </c>
      <c r="C3006" t="s">
        <v>3345</v>
      </c>
    </row>
    <row r="3007" ht="15" spans="1:3">
      <c r="A3007" s="355" t="s">
        <v>9183</v>
      </c>
      <c r="B3007" s="133" t="s">
        <v>9184</v>
      </c>
      <c r="C3007" t="s">
        <v>3345</v>
      </c>
    </row>
    <row r="3008" ht="15" spans="1:3">
      <c r="A3008" s="355" t="s">
        <v>9185</v>
      </c>
      <c r="B3008" s="133" t="s">
        <v>9186</v>
      </c>
      <c r="C3008" t="s">
        <v>3414</v>
      </c>
    </row>
    <row r="3009" ht="15" spans="1:3">
      <c r="A3009" s="355" t="s">
        <v>9187</v>
      </c>
      <c r="B3009" s="133" t="s">
        <v>9188</v>
      </c>
      <c r="C3009" t="s">
        <v>3345</v>
      </c>
    </row>
    <row r="3010" ht="15" spans="1:3">
      <c r="A3010" s="355" t="s">
        <v>9189</v>
      </c>
      <c r="B3010" s="133" t="s">
        <v>9190</v>
      </c>
      <c r="C3010" t="s">
        <v>3345</v>
      </c>
    </row>
    <row r="3011" ht="15" spans="1:3">
      <c r="A3011" s="355" t="s">
        <v>9191</v>
      </c>
      <c r="B3011" s="133" t="s">
        <v>9192</v>
      </c>
      <c r="C3011" t="s">
        <v>3345</v>
      </c>
    </row>
    <row r="3012" ht="15" spans="1:3">
      <c r="A3012" s="355" t="s">
        <v>9193</v>
      </c>
      <c r="B3012" s="133" t="s">
        <v>9194</v>
      </c>
      <c r="C3012" t="s">
        <v>3345</v>
      </c>
    </row>
    <row r="3013" ht="15" spans="1:3">
      <c r="A3013" s="355" t="s">
        <v>9195</v>
      </c>
      <c r="B3013" s="133" t="s">
        <v>9196</v>
      </c>
      <c r="C3013" t="s">
        <v>3345</v>
      </c>
    </row>
    <row r="3014" ht="15" spans="1:3">
      <c r="A3014" s="355" t="s">
        <v>9197</v>
      </c>
      <c r="B3014" s="133" t="s">
        <v>9198</v>
      </c>
      <c r="C3014" t="s">
        <v>3345</v>
      </c>
    </row>
    <row r="3015" ht="15" spans="1:3">
      <c r="A3015" s="355" t="s">
        <v>9199</v>
      </c>
      <c r="B3015" s="133" t="s">
        <v>9200</v>
      </c>
      <c r="C3015" t="s">
        <v>3414</v>
      </c>
    </row>
    <row r="3016" ht="15" spans="1:3">
      <c r="A3016" s="355" t="s">
        <v>9201</v>
      </c>
      <c r="B3016" s="133" t="s">
        <v>9202</v>
      </c>
      <c r="C3016" t="s">
        <v>3345</v>
      </c>
    </row>
    <row r="3017" ht="15" spans="1:3">
      <c r="A3017" s="355" t="s">
        <v>9203</v>
      </c>
      <c r="B3017" s="133" t="s">
        <v>9204</v>
      </c>
      <c r="C3017" t="s">
        <v>3345</v>
      </c>
    </row>
    <row r="3018" ht="15" spans="1:3">
      <c r="A3018" s="355" t="s">
        <v>9205</v>
      </c>
      <c r="B3018" s="133" t="s">
        <v>9206</v>
      </c>
      <c r="C3018" t="s">
        <v>3345</v>
      </c>
    </row>
    <row r="3019" ht="15" spans="1:3">
      <c r="A3019" s="355" t="s">
        <v>9207</v>
      </c>
      <c r="B3019" s="133" t="s">
        <v>9208</v>
      </c>
      <c r="C3019" t="s">
        <v>3345</v>
      </c>
    </row>
    <row r="3020" ht="15" spans="1:3">
      <c r="A3020" s="355" t="s">
        <v>9209</v>
      </c>
      <c r="B3020" s="133" t="s">
        <v>9210</v>
      </c>
      <c r="C3020" t="s">
        <v>3345</v>
      </c>
    </row>
    <row r="3021" ht="15" spans="1:3">
      <c r="A3021" s="355" t="s">
        <v>9211</v>
      </c>
      <c r="B3021" s="133" t="s">
        <v>9212</v>
      </c>
      <c r="C3021" t="s">
        <v>3345</v>
      </c>
    </row>
    <row r="3022" ht="15" spans="1:3">
      <c r="A3022" s="355" t="s">
        <v>9213</v>
      </c>
      <c r="B3022" s="133" t="s">
        <v>9214</v>
      </c>
      <c r="C3022" t="s">
        <v>3345</v>
      </c>
    </row>
    <row r="3023" ht="15" spans="1:3">
      <c r="A3023" s="355" t="s">
        <v>9215</v>
      </c>
      <c r="B3023" s="133" t="s">
        <v>9216</v>
      </c>
      <c r="C3023" t="s">
        <v>3414</v>
      </c>
    </row>
    <row r="3024" ht="15" spans="1:3">
      <c r="A3024" s="355" t="s">
        <v>9217</v>
      </c>
      <c r="B3024" s="133" t="s">
        <v>9218</v>
      </c>
      <c r="C3024" t="s">
        <v>3345</v>
      </c>
    </row>
    <row r="3025" ht="15" spans="1:3">
      <c r="A3025" s="355" t="s">
        <v>9219</v>
      </c>
      <c r="B3025" s="133" t="s">
        <v>9220</v>
      </c>
      <c r="C3025" t="s">
        <v>3345</v>
      </c>
    </row>
    <row r="3026" ht="15" spans="1:3">
      <c r="A3026" s="355" t="s">
        <v>9221</v>
      </c>
      <c r="B3026" s="133" t="s">
        <v>9222</v>
      </c>
      <c r="C3026" t="s">
        <v>3345</v>
      </c>
    </row>
    <row r="3027" ht="15" spans="1:3">
      <c r="A3027" s="355" t="s">
        <v>9223</v>
      </c>
      <c r="B3027" s="133" t="s">
        <v>9224</v>
      </c>
      <c r="C3027" t="s">
        <v>3345</v>
      </c>
    </row>
    <row r="3028" ht="15" spans="1:3">
      <c r="A3028" s="355" t="s">
        <v>9225</v>
      </c>
      <c r="B3028" s="133" t="s">
        <v>9226</v>
      </c>
      <c r="C3028" t="s">
        <v>3345</v>
      </c>
    </row>
    <row r="3029" ht="15" spans="1:3">
      <c r="A3029" s="355" t="s">
        <v>9227</v>
      </c>
      <c r="B3029" s="133" t="s">
        <v>9228</v>
      </c>
      <c r="C3029" t="s">
        <v>3345</v>
      </c>
    </row>
    <row r="3030" ht="15" spans="1:3">
      <c r="A3030" s="355" t="s">
        <v>9229</v>
      </c>
      <c r="B3030" s="133" t="s">
        <v>9230</v>
      </c>
      <c r="C3030" t="s">
        <v>3345</v>
      </c>
    </row>
    <row r="3031" ht="15" spans="1:3">
      <c r="A3031" s="355" t="s">
        <v>9231</v>
      </c>
      <c r="B3031" s="133" t="s">
        <v>9232</v>
      </c>
      <c r="C3031" t="s">
        <v>3414</v>
      </c>
    </row>
    <row r="3032" ht="15" spans="1:3">
      <c r="A3032" s="355" t="s">
        <v>9233</v>
      </c>
      <c r="B3032" s="133" t="s">
        <v>9234</v>
      </c>
      <c r="C3032" t="s">
        <v>3345</v>
      </c>
    </row>
    <row r="3033" ht="15" spans="1:3">
      <c r="A3033" s="355" t="s">
        <v>9235</v>
      </c>
      <c r="B3033" s="133" t="s">
        <v>9236</v>
      </c>
      <c r="C3033" t="s">
        <v>3345</v>
      </c>
    </row>
    <row r="3034" ht="15" spans="1:3">
      <c r="A3034" s="355" t="s">
        <v>9237</v>
      </c>
      <c r="B3034" s="133" t="s">
        <v>9238</v>
      </c>
      <c r="C3034" t="s">
        <v>3345</v>
      </c>
    </row>
    <row r="3035" ht="15" spans="1:3">
      <c r="A3035" s="355" t="s">
        <v>9239</v>
      </c>
      <c r="B3035" s="133" t="s">
        <v>9240</v>
      </c>
      <c r="C3035" t="s">
        <v>3345</v>
      </c>
    </row>
    <row r="3036" ht="15" spans="1:3">
      <c r="A3036" s="355" t="s">
        <v>9241</v>
      </c>
      <c r="B3036" s="133" t="s">
        <v>9242</v>
      </c>
      <c r="C3036" t="s">
        <v>3345</v>
      </c>
    </row>
    <row r="3037" ht="15" spans="1:3">
      <c r="A3037" s="355" t="s">
        <v>9243</v>
      </c>
      <c r="B3037" s="133" t="s">
        <v>9244</v>
      </c>
      <c r="C3037" t="s">
        <v>3345</v>
      </c>
    </row>
    <row r="3038" ht="15" spans="1:3">
      <c r="A3038" s="355" t="s">
        <v>9245</v>
      </c>
      <c r="B3038" s="133" t="s">
        <v>9246</v>
      </c>
      <c r="C3038" t="s">
        <v>3345</v>
      </c>
    </row>
    <row r="3039" ht="15" spans="1:3">
      <c r="A3039" s="355" t="s">
        <v>9247</v>
      </c>
      <c r="B3039" s="133" t="s">
        <v>9248</v>
      </c>
      <c r="C3039" t="s">
        <v>3345</v>
      </c>
    </row>
    <row r="3040" ht="15" spans="1:3">
      <c r="A3040" s="355" t="s">
        <v>9249</v>
      </c>
      <c r="B3040" s="133" t="s">
        <v>9250</v>
      </c>
      <c r="C3040" t="s">
        <v>3414</v>
      </c>
    </row>
    <row r="3041" ht="15" spans="1:3">
      <c r="A3041" s="355" t="s">
        <v>9251</v>
      </c>
      <c r="B3041" s="133" t="s">
        <v>9252</v>
      </c>
      <c r="C3041" t="s">
        <v>3345</v>
      </c>
    </row>
    <row r="3042" ht="15" spans="1:3">
      <c r="A3042" s="355" t="s">
        <v>9253</v>
      </c>
      <c r="B3042" s="133" t="s">
        <v>9254</v>
      </c>
      <c r="C3042" t="s">
        <v>3345</v>
      </c>
    </row>
    <row r="3043" ht="15" spans="1:3">
      <c r="A3043" s="355" t="s">
        <v>9255</v>
      </c>
      <c r="B3043" s="133" t="s">
        <v>9256</v>
      </c>
      <c r="C3043" t="s">
        <v>3345</v>
      </c>
    </row>
    <row r="3044" ht="15" spans="1:3">
      <c r="A3044" s="355" t="s">
        <v>9257</v>
      </c>
      <c r="B3044" s="133" t="s">
        <v>9258</v>
      </c>
      <c r="C3044" t="s">
        <v>3345</v>
      </c>
    </row>
    <row r="3045" ht="15" spans="1:3">
      <c r="A3045" s="355" t="s">
        <v>9259</v>
      </c>
      <c r="B3045" s="133" t="s">
        <v>9260</v>
      </c>
      <c r="C3045" t="s">
        <v>3345</v>
      </c>
    </row>
    <row r="3046" ht="15" spans="1:3">
      <c r="A3046" s="355" t="s">
        <v>9261</v>
      </c>
      <c r="B3046" s="133" t="s">
        <v>9262</v>
      </c>
      <c r="C3046" t="s">
        <v>3345</v>
      </c>
    </row>
    <row r="3047" ht="15" spans="1:3">
      <c r="A3047" s="355" t="s">
        <v>9263</v>
      </c>
      <c r="B3047" s="133" t="s">
        <v>9264</v>
      </c>
      <c r="C3047" t="s">
        <v>3345</v>
      </c>
    </row>
    <row r="3048" ht="15" spans="1:3">
      <c r="A3048" s="355" t="s">
        <v>9265</v>
      </c>
      <c r="B3048" s="133" t="s">
        <v>9266</v>
      </c>
      <c r="C3048" t="s">
        <v>3414</v>
      </c>
    </row>
    <row r="3049" ht="15" spans="1:3">
      <c r="A3049" s="355" t="s">
        <v>9267</v>
      </c>
      <c r="B3049" s="133" t="s">
        <v>9268</v>
      </c>
      <c r="C3049" t="s">
        <v>3345</v>
      </c>
    </row>
    <row r="3050" ht="15" spans="1:3">
      <c r="A3050" s="355" t="s">
        <v>9269</v>
      </c>
      <c r="B3050" s="133" t="s">
        <v>9270</v>
      </c>
      <c r="C3050" t="s">
        <v>3345</v>
      </c>
    </row>
    <row r="3051" ht="15" spans="1:3">
      <c r="A3051" s="355" t="s">
        <v>9271</v>
      </c>
      <c r="B3051" s="133" t="s">
        <v>9272</v>
      </c>
      <c r="C3051" t="s">
        <v>3345</v>
      </c>
    </row>
    <row r="3052" ht="15" spans="1:3">
      <c r="A3052" s="355" t="s">
        <v>9273</v>
      </c>
      <c r="B3052" s="133" t="s">
        <v>9274</v>
      </c>
      <c r="C3052" t="s">
        <v>3345</v>
      </c>
    </row>
    <row r="3053" ht="15" spans="1:3">
      <c r="A3053" s="355" t="s">
        <v>9275</v>
      </c>
      <c r="B3053" s="133" t="s">
        <v>9276</v>
      </c>
      <c r="C3053" t="s">
        <v>3345</v>
      </c>
    </row>
    <row r="3054" ht="15" spans="1:3">
      <c r="A3054" s="355" t="s">
        <v>9277</v>
      </c>
      <c r="B3054" s="133" t="s">
        <v>9278</v>
      </c>
      <c r="C3054" t="s">
        <v>3345</v>
      </c>
    </row>
    <row r="3055" ht="15" spans="1:3">
      <c r="A3055" s="355" t="s">
        <v>9279</v>
      </c>
      <c r="B3055" s="133" t="s">
        <v>9280</v>
      </c>
      <c r="C3055" t="s">
        <v>3345</v>
      </c>
    </row>
    <row r="3056" ht="15" spans="1:3">
      <c r="A3056" s="355" t="s">
        <v>9281</v>
      </c>
      <c r="B3056" s="133" t="s">
        <v>9282</v>
      </c>
      <c r="C3056" t="s">
        <v>3345</v>
      </c>
    </row>
    <row r="3057" ht="15" spans="1:3">
      <c r="A3057" s="355" t="s">
        <v>9283</v>
      </c>
      <c r="B3057" s="133" t="s">
        <v>9284</v>
      </c>
      <c r="C3057" t="s">
        <v>3345</v>
      </c>
    </row>
    <row r="3058" ht="15" spans="1:3">
      <c r="A3058" s="355" t="s">
        <v>9285</v>
      </c>
      <c r="B3058" s="133" t="s">
        <v>9286</v>
      </c>
      <c r="C3058" t="s">
        <v>3414</v>
      </c>
    </row>
    <row r="3059" ht="15" spans="1:3">
      <c r="A3059" s="355" t="s">
        <v>9287</v>
      </c>
      <c r="B3059" s="133" t="s">
        <v>9288</v>
      </c>
      <c r="C3059" t="s">
        <v>3345</v>
      </c>
    </row>
    <row r="3060" ht="15" spans="1:3">
      <c r="A3060" s="355" t="s">
        <v>9289</v>
      </c>
      <c r="B3060" s="133" t="s">
        <v>9290</v>
      </c>
      <c r="C3060" t="s">
        <v>3345</v>
      </c>
    </row>
    <row r="3061" ht="15" spans="1:3">
      <c r="A3061" s="355" t="s">
        <v>9291</v>
      </c>
      <c r="B3061" s="133" t="s">
        <v>9292</v>
      </c>
      <c r="C3061" t="s">
        <v>3345</v>
      </c>
    </row>
    <row r="3062" ht="15" spans="1:3">
      <c r="A3062" s="355" t="s">
        <v>9293</v>
      </c>
      <c r="B3062" s="133" t="s">
        <v>9294</v>
      </c>
      <c r="C3062" t="s">
        <v>3345</v>
      </c>
    </row>
    <row r="3063" ht="15" spans="1:3">
      <c r="A3063" s="355" t="s">
        <v>9295</v>
      </c>
      <c r="B3063" s="133" t="s">
        <v>9296</v>
      </c>
      <c r="C3063" t="s">
        <v>3345</v>
      </c>
    </row>
    <row r="3064" ht="15" spans="1:3">
      <c r="A3064" s="355" t="s">
        <v>9297</v>
      </c>
      <c r="B3064" s="133" t="s">
        <v>9298</v>
      </c>
      <c r="C3064" t="s">
        <v>3345</v>
      </c>
    </row>
    <row r="3065" ht="15" spans="1:3">
      <c r="A3065" s="355" t="s">
        <v>9299</v>
      </c>
      <c r="B3065" s="133" t="s">
        <v>9300</v>
      </c>
      <c r="C3065" t="s">
        <v>3345</v>
      </c>
    </row>
    <row r="3066" ht="15" spans="1:3">
      <c r="A3066" s="355" t="s">
        <v>9301</v>
      </c>
      <c r="B3066" s="133" t="s">
        <v>9302</v>
      </c>
      <c r="C3066" t="s">
        <v>3345</v>
      </c>
    </row>
    <row r="3067" ht="15" spans="1:3">
      <c r="A3067" s="355" t="s">
        <v>9303</v>
      </c>
      <c r="B3067" s="133" t="s">
        <v>9304</v>
      </c>
      <c r="C3067" t="s">
        <v>3414</v>
      </c>
    </row>
    <row r="3068" ht="15" spans="1:3">
      <c r="A3068" s="355" t="s">
        <v>9305</v>
      </c>
      <c r="B3068" s="133" t="s">
        <v>9306</v>
      </c>
      <c r="C3068" t="s">
        <v>3345</v>
      </c>
    </row>
    <row r="3069" ht="15" spans="1:3">
      <c r="A3069" s="355" t="s">
        <v>9307</v>
      </c>
      <c r="B3069" s="133" t="s">
        <v>9308</v>
      </c>
      <c r="C3069" t="s">
        <v>3345</v>
      </c>
    </row>
    <row r="3070" ht="15" spans="1:3">
      <c r="A3070" s="355" t="s">
        <v>9309</v>
      </c>
      <c r="B3070" s="133" t="s">
        <v>9310</v>
      </c>
      <c r="C3070" t="s">
        <v>3345</v>
      </c>
    </row>
    <row r="3071" ht="15" spans="1:3">
      <c r="A3071" s="355" t="s">
        <v>9311</v>
      </c>
      <c r="B3071" s="133" t="s">
        <v>9312</v>
      </c>
      <c r="C3071" t="s">
        <v>3345</v>
      </c>
    </row>
    <row r="3072" ht="15" spans="1:3">
      <c r="A3072" s="355" t="s">
        <v>9313</v>
      </c>
      <c r="B3072" s="133" t="s">
        <v>9314</v>
      </c>
      <c r="C3072" t="s">
        <v>3345</v>
      </c>
    </row>
    <row r="3073" ht="15" spans="1:3">
      <c r="A3073" s="355" t="s">
        <v>9315</v>
      </c>
      <c r="B3073" s="133" t="s">
        <v>9316</v>
      </c>
      <c r="C3073" t="s">
        <v>3345</v>
      </c>
    </row>
    <row r="3074" ht="15" spans="1:3">
      <c r="A3074" s="355" t="s">
        <v>9317</v>
      </c>
      <c r="B3074" s="133" t="s">
        <v>9318</v>
      </c>
      <c r="C3074" t="s">
        <v>3345</v>
      </c>
    </row>
    <row r="3075" ht="15" spans="1:3">
      <c r="A3075" s="355" t="s">
        <v>9319</v>
      </c>
      <c r="B3075" s="133" t="s">
        <v>9320</v>
      </c>
      <c r="C3075" t="s">
        <v>3345</v>
      </c>
    </row>
    <row r="3076" ht="15" spans="1:3">
      <c r="A3076" s="355" t="s">
        <v>9321</v>
      </c>
      <c r="B3076" s="133" t="s">
        <v>9322</v>
      </c>
      <c r="C3076" t="s">
        <v>95</v>
      </c>
    </row>
    <row r="3077" ht="15" spans="1:3">
      <c r="A3077" s="355" t="s">
        <v>9323</v>
      </c>
      <c r="B3077" s="133" t="s">
        <v>9324</v>
      </c>
      <c r="C3077" t="s">
        <v>3414</v>
      </c>
    </row>
    <row r="3078" ht="15" spans="1:3">
      <c r="A3078" s="355" t="s">
        <v>9325</v>
      </c>
      <c r="B3078" s="133" t="s">
        <v>9326</v>
      </c>
      <c r="C3078" t="s">
        <v>3345</v>
      </c>
    </row>
    <row r="3079" ht="15" spans="1:3">
      <c r="A3079" s="355" t="s">
        <v>9327</v>
      </c>
      <c r="B3079" s="133" t="s">
        <v>7469</v>
      </c>
      <c r="C3079" t="s">
        <v>3345</v>
      </c>
    </row>
    <row r="3080" ht="15" spans="1:3">
      <c r="A3080" s="355" t="s">
        <v>9328</v>
      </c>
      <c r="B3080" s="133" t="s">
        <v>9329</v>
      </c>
      <c r="C3080" t="s">
        <v>3345</v>
      </c>
    </row>
    <row r="3081" ht="15" spans="1:3">
      <c r="A3081" s="355" t="s">
        <v>9330</v>
      </c>
      <c r="B3081" s="133" t="s">
        <v>9331</v>
      </c>
      <c r="C3081" t="s">
        <v>3345</v>
      </c>
    </row>
    <row r="3082" ht="15" spans="1:3">
      <c r="A3082" s="355" t="s">
        <v>9332</v>
      </c>
      <c r="B3082" s="133" t="s">
        <v>9333</v>
      </c>
      <c r="C3082" t="s">
        <v>3345</v>
      </c>
    </row>
    <row r="3083" ht="15" spans="1:3">
      <c r="A3083" s="355" t="s">
        <v>9334</v>
      </c>
      <c r="B3083" s="133" t="s">
        <v>9335</v>
      </c>
      <c r="C3083" t="s">
        <v>3345</v>
      </c>
    </row>
    <row r="3084" ht="15" spans="1:3">
      <c r="A3084" s="355" t="s">
        <v>9336</v>
      </c>
      <c r="B3084" s="133" t="s">
        <v>9337</v>
      </c>
      <c r="C3084" t="s">
        <v>3345</v>
      </c>
    </row>
    <row r="3085" ht="15" spans="1:3">
      <c r="A3085" s="355" t="s">
        <v>9338</v>
      </c>
      <c r="B3085" s="133" t="s">
        <v>9339</v>
      </c>
      <c r="C3085" t="s">
        <v>3414</v>
      </c>
    </row>
    <row r="3086" ht="15" spans="1:3">
      <c r="A3086" s="355" t="s">
        <v>9340</v>
      </c>
      <c r="B3086" s="133" t="s">
        <v>9341</v>
      </c>
      <c r="C3086" t="s">
        <v>3345</v>
      </c>
    </row>
    <row r="3087" ht="15" spans="1:3">
      <c r="A3087" s="355" t="s">
        <v>9342</v>
      </c>
      <c r="B3087" s="133" t="s">
        <v>9343</v>
      </c>
      <c r="C3087" t="s">
        <v>3345</v>
      </c>
    </row>
    <row r="3088" ht="15" spans="1:3">
      <c r="A3088" s="355" t="s">
        <v>9344</v>
      </c>
      <c r="B3088" s="133" t="s">
        <v>9345</v>
      </c>
      <c r="C3088" t="s">
        <v>3345</v>
      </c>
    </row>
    <row r="3089" ht="15" spans="1:3">
      <c r="A3089" s="355" t="s">
        <v>9346</v>
      </c>
      <c r="B3089" s="133" t="s">
        <v>9347</v>
      </c>
      <c r="C3089" t="s">
        <v>3345</v>
      </c>
    </row>
    <row r="3090" ht="15" spans="1:3">
      <c r="A3090" s="355" t="s">
        <v>9348</v>
      </c>
      <c r="B3090" s="133" t="s">
        <v>9349</v>
      </c>
      <c r="C3090" t="s">
        <v>3345</v>
      </c>
    </row>
    <row r="3091" ht="15" spans="1:3">
      <c r="A3091" s="355" t="s">
        <v>9350</v>
      </c>
      <c r="B3091" s="133" t="s">
        <v>9351</v>
      </c>
      <c r="C3091" t="s">
        <v>3345</v>
      </c>
    </row>
    <row r="3092" ht="15" spans="1:3">
      <c r="A3092" s="355" t="s">
        <v>9352</v>
      </c>
      <c r="B3092" s="133" t="s">
        <v>9353</v>
      </c>
      <c r="C3092" t="s">
        <v>3414</v>
      </c>
    </row>
    <row r="3093" ht="15" spans="1:3">
      <c r="A3093" s="355" t="s">
        <v>9354</v>
      </c>
      <c r="B3093" s="133" t="s">
        <v>9355</v>
      </c>
      <c r="C3093" t="s">
        <v>3345</v>
      </c>
    </row>
    <row r="3094" ht="15" spans="1:3">
      <c r="A3094" s="355" t="s">
        <v>9356</v>
      </c>
      <c r="B3094" s="133" t="s">
        <v>9357</v>
      </c>
      <c r="C3094" t="s">
        <v>3345</v>
      </c>
    </row>
    <row r="3095" ht="15" spans="1:3">
      <c r="A3095" s="355" t="s">
        <v>9358</v>
      </c>
      <c r="B3095" s="133" t="s">
        <v>9359</v>
      </c>
      <c r="C3095" t="s">
        <v>3345</v>
      </c>
    </row>
    <row r="3096" ht="15" spans="1:3">
      <c r="A3096" s="355" t="s">
        <v>9360</v>
      </c>
      <c r="B3096" s="133" t="s">
        <v>9361</v>
      </c>
      <c r="C3096" t="s">
        <v>3345</v>
      </c>
    </row>
    <row r="3097" ht="15" spans="1:3">
      <c r="A3097" s="355" t="s">
        <v>9362</v>
      </c>
      <c r="B3097" s="133" t="s">
        <v>9363</v>
      </c>
      <c r="C3097" t="s">
        <v>3414</v>
      </c>
    </row>
    <row r="3098" ht="15" spans="1:3">
      <c r="A3098" s="355" t="s">
        <v>9364</v>
      </c>
      <c r="B3098" s="133" t="s">
        <v>9365</v>
      </c>
      <c r="C3098" t="s">
        <v>3345</v>
      </c>
    </row>
    <row r="3099" ht="15" spans="1:3">
      <c r="A3099" s="355" t="s">
        <v>9366</v>
      </c>
      <c r="B3099" s="133" t="s">
        <v>9367</v>
      </c>
      <c r="C3099" t="s">
        <v>3345</v>
      </c>
    </row>
    <row r="3100" ht="15" spans="1:3">
      <c r="A3100" s="355" t="s">
        <v>9368</v>
      </c>
      <c r="B3100" s="133" t="s">
        <v>9369</v>
      </c>
      <c r="C3100" t="s">
        <v>3345</v>
      </c>
    </row>
    <row r="3101" ht="15" spans="1:3">
      <c r="A3101" s="355" t="s">
        <v>9370</v>
      </c>
      <c r="B3101" s="133" t="s">
        <v>9371</v>
      </c>
      <c r="C3101" t="s">
        <v>3345</v>
      </c>
    </row>
    <row r="3102" ht="15" spans="1:3">
      <c r="A3102" s="355" t="s">
        <v>9372</v>
      </c>
      <c r="B3102" s="133" t="s">
        <v>9373</v>
      </c>
      <c r="C3102" t="s">
        <v>3414</v>
      </c>
    </row>
    <row r="3103" ht="15" spans="1:3">
      <c r="A3103" s="355" t="s">
        <v>9374</v>
      </c>
      <c r="B3103" s="133" t="s">
        <v>9375</v>
      </c>
      <c r="C3103" t="s">
        <v>3345</v>
      </c>
    </row>
    <row r="3104" ht="15" spans="1:3">
      <c r="A3104" s="355" t="s">
        <v>9376</v>
      </c>
      <c r="B3104" s="133" t="s">
        <v>9377</v>
      </c>
      <c r="C3104" t="s">
        <v>3345</v>
      </c>
    </row>
    <row r="3105" ht="15" spans="1:3">
      <c r="A3105" s="355" t="s">
        <v>9378</v>
      </c>
      <c r="B3105" s="133" t="s">
        <v>9379</v>
      </c>
      <c r="C3105" t="s">
        <v>3345</v>
      </c>
    </row>
    <row r="3106" ht="15" spans="1:3">
      <c r="A3106" s="355" t="s">
        <v>9380</v>
      </c>
      <c r="B3106" s="133" t="s">
        <v>9381</v>
      </c>
      <c r="C3106" t="s">
        <v>3345</v>
      </c>
    </row>
    <row r="3107" ht="15" spans="1:3">
      <c r="A3107" s="355" t="s">
        <v>9382</v>
      </c>
      <c r="B3107" s="133" t="s">
        <v>9383</v>
      </c>
      <c r="C3107" t="s">
        <v>3345</v>
      </c>
    </row>
    <row r="3108" ht="15" spans="1:3">
      <c r="A3108" s="355" t="s">
        <v>9384</v>
      </c>
      <c r="B3108" s="133" t="s">
        <v>9385</v>
      </c>
      <c r="C3108" t="s">
        <v>3414</v>
      </c>
    </row>
    <row r="3109" ht="15" spans="1:3">
      <c r="A3109" s="355" t="s">
        <v>9386</v>
      </c>
      <c r="B3109" s="133" t="s">
        <v>9387</v>
      </c>
      <c r="C3109" t="s">
        <v>3345</v>
      </c>
    </row>
    <row r="3110" ht="15" spans="1:3">
      <c r="A3110" s="355" t="s">
        <v>9388</v>
      </c>
      <c r="B3110" s="133" t="s">
        <v>9389</v>
      </c>
      <c r="C3110" t="s">
        <v>3345</v>
      </c>
    </row>
    <row r="3111" ht="15" spans="1:3">
      <c r="A3111" s="355" t="s">
        <v>9390</v>
      </c>
      <c r="B3111" s="133" t="s">
        <v>9391</v>
      </c>
      <c r="C3111" t="s">
        <v>3345</v>
      </c>
    </row>
    <row r="3112" ht="15" spans="1:3">
      <c r="A3112" s="355" t="s">
        <v>9392</v>
      </c>
      <c r="B3112" s="133" t="s">
        <v>9393</v>
      </c>
      <c r="C3112" t="s">
        <v>3345</v>
      </c>
    </row>
    <row r="3113" ht="15" spans="1:3">
      <c r="A3113" s="355" t="s">
        <v>9394</v>
      </c>
      <c r="B3113" s="133" t="s">
        <v>9395</v>
      </c>
      <c r="C3113" t="s">
        <v>3345</v>
      </c>
    </row>
    <row r="3114" ht="15" spans="1:3">
      <c r="A3114" s="355" t="s">
        <v>9396</v>
      </c>
      <c r="B3114" s="133" t="s">
        <v>9397</v>
      </c>
      <c r="C3114" t="s">
        <v>3345</v>
      </c>
    </row>
    <row r="3115" ht="15" spans="1:3">
      <c r="A3115" s="355" t="s">
        <v>9398</v>
      </c>
      <c r="B3115" s="133" t="s">
        <v>9399</v>
      </c>
      <c r="C3115" t="s">
        <v>3414</v>
      </c>
    </row>
    <row r="3116" ht="15" spans="1:3">
      <c r="A3116" s="355" t="s">
        <v>9400</v>
      </c>
      <c r="B3116" s="133" t="s">
        <v>9401</v>
      </c>
      <c r="C3116" t="s">
        <v>3345</v>
      </c>
    </row>
    <row r="3117" ht="15" spans="1:3">
      <c r="A3117" s="355" t="s">
        <v>9402</v>
      </c>
      <c r="B3117" s="133" t="s">
        <v>9403</v>
      </c>
      <c r="C3117" t="s">
        <v>3345</v>
      </c>
    </row>
    <row r="3118" ht="15" spans="1:3">
      <c r="A3118" s="355" t="s">
        <v>9404</v>
      </c>
      <c r="B3118" s="133" t="s">
        <v>9405</v>
      </c>
      <c r="C3118" t="s">
        <v>3345</v>
      </c>
    </row>
    <row r="3119" ht="15" spans="1:3">
      <c r="A3119" s="355" t="s">
        <v>9406</v>
      </c>
      <c r="B3119" s="133" t="s">
        <v>9407</v>
      </c>
      <c r="C3119" t="s">
        <v>3345</v>
      </c>
    </row>
    <row r="3120" ht="15" spans="1:3">
      <c r="A3120" s="355" t="s">
        <v>9408</v>
      </c>
      <c r="B3120" s="133" t="s">
        <v>9409</v>
      </c>
      <c r="C3120" t="s">
        <v>3345</v>
      </c>
    </row>
    <row r="3121" ht="15" spans="1:3">
      <c r="A3121" s="355" t="s">
        <v>9410</v>
      </c>
      <c r="B3121" s="133" t="s">
        <v>9411</v>
      </c>
      <c r="C3121" t="s">
        <v>3345</v>
      </c>
    </row>
    <row r="3122" ht="15" spans="1:3">
      <c r="A3122" s="355" t="s">
        <v>9412</v>
      </c>
      <c r="B3122" s="133" t="s">
        <v>9413</v>
      </c>
      <c r="C3122" t="s">
        <v>3414</v>
      </c>
    </row>
    <row r="3123" ht="15" spans="1:3">
      <c r="A3123" s="355" t="s">
        <v>9414</v>
      </c>
      <c r="B3123" s="133" t="s">
        <v>9415</v>
      </c>
      <c r="C3123" t="s">
        <v>3345</v>
      </c>
    </row>
    <row r="3124" ht="15" spans="1:3">
      <c r="A3124" s="355" t="s">
        <v>9416</v>
      </c>
      <c r="B3124" s="133" t="s">
        <v>9417</v>
      </c>
      <c r="C3124" t="s">
        <v>3345</v>
      </c>
    </row>
    <row r="3125" ht="15" spans="1:3">
      <c r="A3125" s="355" t="s">
        <v>9418</v>
      </c>
      <c r="B3125" s="133" t="s">
        <v>9419</v>
      </c>
      <c r="C3125" t="s">
        <v>3345</v>
      </c>
    </row>
    <row r="3126" ht="15" spans="1:3">
      <c r="A3126" s="355" t="s">
        <v>9420</v>
      </c>
      <c r="B3126" s="133" t="s">
        <v>9421</v>
      </c>
      <c r="C3126" t="s">
        <v>3345</v>
      </c>
    </row>
    <row r="3127" ht="15" spans="1:3">
      <c r="A3127" s="355" t="s">
        <v>9422</v>
      </c>
      <c r="B3127" s="133" t="s">
        <v>9423</v>
      </c>
      <c r="C3127" t="s">
        <v>3345</v>
      </c>
    </row>
    <row r="3128" ht="15" spans="1:3">
      <c r="A3128" s="355" t="s">
        <v>9424</v>
      </c>
      <c r="B3128" s="133" t="s">
        <v>9425</v>
      </c>
      <c r="C3128" t="s">
        <v>3345</v>
      </c>
    </row>
    <row r="3129" ht="15" spans="1:3">
      <c r="A3129" s="355" t="s">
        <v>9426</v>
      </c>
      <c r="B3129" s="133" t="s">
        <v>9427</v>
      </c>
      <c r="C3129" t="s">
        <v>3345</v>
      </c>
    </row>
    <row r="3130" ht="15" spans="1:3">
      <c r="A3130" s="355" t="s">
        <v>9428</v>
      </c>
      <c r="B3130" s="133" t="s">
        <v>9429</v>
      </c>
      <c r="C3130" t="s">
        <v>95</v>
      </c>
    </row>
    <row r="3131" ht="15" spans="1:3">
      <c r="A3131" s="355" t="s">
        <v>9430</v>
      </c>
      <c r="B3131" s="133" t="s">
        <v>9431</v>
      </c>
      <c r="C3131" t="s">
        <v>3414</v>
      </c>
    </row>
    <row r="3132" ht="15" spans="1:3">
      <c r="A3132" s="355" t="s">
        <v>9432</v>
      </c>
      <c r="B3132" s="133" t="s">
        <v>9433</v>
      </c>
      <c r="C3132" t="s">
        <v>3345</v>
      </c>
    </row>
    <row r="3133" ht="15" spans="1:3">
      <c r="A3133" s="355" t="s">
        <v>9434</v>
      </c>
      <c r="B3133" s="133" t="s">
        <v>9435</v>
      </c>
      <c r="C3133" t="s">
        <v>3345</v>
      </c>
    </row>
    <row r="3134" ht="15" spans="1:3">
      <c r="A3134" s="355" t="s">
        <v>9436</v>
      </c>
      <c r="B3134" s="133" t="s">
        <v>9437</v>
      </c>
      <c r="C3134" t="s">
        <v>3345</v>
      </c>
    </row>
    <row r="3135" ht="15" spans="1:3">
      <c r="A3135" s="355" t="s">
        <v>9438</v>
      </c>
      <c r="B3135" s="133" t="s">
        <v>9439</v>
      </c>
      <c r="C3135" t="s">
        <v>3345</v>
      </c>
    </row>
    <row r="3136" ht="15" spans="1:3">
      <c r="A3136" s="355" t="s">
        <v>9440</v>
      </c>
      <c r="B3136" s="133" t="s">
        <v>9441</v>
      </c>
      <c r="C3136" t="s">
        <v>3345</v>
      </c>
    </row>
    <row r="3137" ht="15" spans="1:3">
      <c r="A3137" s="355" t="s">
        <v>9442</v>
      </c>
      <c r="B3137" s="133" t="s">
        <v>9443</v>
      </c>
      <c r="C3137" t="s">
        <v>3345</v>
      </c>
    </row>
    <row r="3138" ht="15" spans="1:3">
      <c r="A3138" s="355" t="s">
        <v>9444</v>
      </c>
      <c r="B3138" s="133" t="s">
        <v>9445</v>
      </c>
      <c r="C3138" t="s">
        <v>3414</v>
      </c>
    </row>
    <row r="3139" ht="15" spans="1:3">
      <c r="A3139" s="355" t="s">
        <v>9446</v>
      </c>
      <c r="B3139" s="133" t="s">
        <v>9447</v>
      </c>
      <c r="C3139" t="s">
        <v>3345</v>
      </c>
    </row>
    <row r="3140" ht="15" spans="1:3">
      <c r="A3140" s="355" t="s">
        <v>9448</v>
      </c>
      <c r="B3140" s="133" t="s">
        <v>9449</v>
      </c>
      <c r="C3140" t="s">
        <v>3345</v>
      </c>
    </row>
    <row r="3141" ht="15" spans="1:3">
      <c r="A3141" s="355" t="s">
        <v>9450</v>
      </c>
      <c r="B3141" s="133" t="s">
        <v>9451</v>
      </c>
      <c r="C3141" t="s">
        <v>3345</v>
      </c>
    </row>
    <row r="3142" ht="15" spans="1:3">
      <c r="A3142" s="355" t="s">
        <v>9452</v>
      </c>
      <c r="B3142" s="133" t="s">
        <v>9453</v>
      </c>
      <c r="C3142" t="s">
        <v>3414</v>
      </c>
    </row>
    <row r="3143" ht="15" spans="1:3">
      <c r="A3143" s="355" t="s">
        <v>9454</v>
      </c>
      <c r="B3143" s="133" t="s">
        <v>9455</v>
      </c>
      <c r="C3143" t="s">
        <v>3345</v>
      </c>
    </row>
    <row r="3144" ht="15" spans="1:3">
      <c r="A3144" s="355" t="s">
        <v>9456</v>
      </c>
      <c r="B3144" s="133" t="s">
        <v>9457</v>
      </c>
      <c r="C3144" t="s">
        <v>3345</v>
      </c>
    </row>
    <row r="3145" ht="15" spans="1:3">
      <c r="A3145" s="355" t="s">
        <v>9458</v>
      </c>
      <c r="B3145" s="133" t="s">
        <v>9459</v>
      </c>
      <c r="C3145" t="s">
        <v>3345</v>
      </c>
    </row>
    <row r="3146" ht="15" spans="1:3">
      <c r="A3146" s="355" t="s">
        <v>9460</v>
      </c>
      <c r="B3146" s="133" t="s">
        <v>9461</v>
      </c>
      <c r="C3146" t="s">
        <v>3345</v>
      </c>
    </row>
    <row r="3147" ht="15" spans="1:3">
      <c r="A3147" s="355" t="s">
        <v>9462</v>
      </c>
      <c r="B3147" s="133" t="s">
        <v>9463</v>
      </c>
      <c r="C3147" t="s">
        <v>3345</v>
      </c>
    </row>
    <row r="3148" ht="15" spans="1:3">
      <c r="A3148" s="355" t="s">
        <v>9464</v>
      </c>
      <c r="B3148" s="133" t="s">
        <v>9465</v>
      </c>
      <c r="C3148" t="s">
        <v>3414</v>
      </c>
    </row>
    <row r="3149" ht="15" spans="1:3">
      <c r="A3149" s="355" t="s">
        <v>9466</v>
      </c>
      <c r="B3149" s="133" t="s">
        <v>9467</v>
      </c>
      <c r="C3149" t="s">
        <v>3345</v>
      </c>
    </row>
    <row r="3150" ht="15" spans="1:3">
      <c r="A3150" s="355" t="s">
        <v>9468</v>
      </c>
      <c r="B3150" s="133" t="s">
        <v>9469</v>
      </c>
      <c r="C3150" t="s">
        <v>3345</v>
      </c>
    </row>
    <row r="3151" ht="15" spans="1:3">
      <c r="A3151" s="355" t="s">
        <v>9470</v>
      </c>
      <c r="B3151" s="133" t="s">
        <v>9471</v>
      </c>
      <c r="C3151" t="s">
        <v>3345</v>
      </c>
    </row>
    <row r="3152" ht="15" spans="1:3">
      <c r="A3152" s="355" t="s">
        <v>9472</v>
      </c>
      <c r="B3152" s="133" t="s">
        <v>9473</v>
      </c>
      <c r="C3152" t="s">
        <v>3345</v>
      </c>
    </row>
    <row r="3153" ht="15" spans="1:3">
      <c r="A3153" s="355" t="s">
        <v>9474</v>
      </c>
      <c r="B3153" s="133" t="s">
        <v>9475</v>
      </c>
      <c r="C3153" t="s">
        <v>3345</v>
      </c>
    </row>
    <row r="3154" ht="15" spans="1:3">
      <c r="A3154" s="355" t="s">
        <v>9476</v>
      </c>
      <c r="B3154" s="133" t="s">
        <v>9477</v>
      </c>
      <c r="C3154" t="s">
        <v>3414</v>
      </c>
    </row>
    <row r="3155" ht="15" spans="1:3">
      <c r="A3155" s="355" t="s">
        <v>9478</v>
      </c>
      <c r="B3155" s="133" t="s">
        <v>9479</v>
      </c>
      <c r="C3155" t="s">
        <v>3345</v>
      </c>
    </row>
    <row r="3156" ht="15" spans="1:3">
      <c r="A3156" s="355" t="s">
        <v>9480</v>
      </c>
      <c r="B3156" s="133" t="s">
        <v>9481</v>
      </c>
      <c r="C3156" t="s">
        <v>3345</v>
      </c>
    </row>
    <row r="3157" ht="15" spans="1:3">
      <c r="A3157" s="355" t="s">
        <v>9482</v>
      </c>
      <c r="B3157" s="133" t="s">
        <v>9483</v>
      </c>
      <c r="C3157" t="s">
        <v>3345</v>
      </c>
    </row>
    <row r="3158" ht="15" spans="1:3">
      <c r="A3158" s="355" t="s">
        <v>9484</v>
      </c>
      <c r="B3158" s="133" t="s">
        <v>9485</v>
      </c>
      <c r="C3158" t="s">
        <v>95</v>
      </c>
    </row>
    <row r="3159" ht="15" spans="1:3">
      <c r="A3159" s="355" t="s">
        <v>9486</v>
      </c>
      <c r="B3159" s="133" t="s">
        <v>9487</v>
      </c>
      <c r="C3159" t="s">
        <v>3414</v>
      </c>
    </row>
    <row r="3160" ht="15" spans="1:3">
      <c r="A3160" s="355" t="s">
        <v>9488</v>
      </c>
      <c r="B3160" s="133" t="s">
        <v>9489</v>
      </c>
      <c r="C3160" t="s">
        <v>3345</v>
      </c>
    </row>
    <row r="3161" ht="15" spans="1:3">
      <c r="A3161" s="355" t="s">
        <v>9490</v>
      </c>
      <c r="B3161" s="133" t="s">
        <v>9491</v>
      </c>
      <c r="C3161" t="s">
        <v>3345</v>
      </c>
    </row>
    <row r="3162" ht="15" spans="1:3">
      <c r="A3162" s="355" t="s">
        <v>9492</v>
      </c>
      <c r="B3162" s="133" t="s">
        <v>9493</v>
      </c>
      <c r="C3162" t="s">
        <v>3345</v>
      </c>
    </row>
    <row r="3163" ht="15" spans="1:3">
      <c r="A3163" s="355" t="s">
        <v>9494</v>
      </c>
      <c r="B3163" s="133" t="s">
        <v>9495</v>
      </c>
      <c r="C3163" t="s">
        <v>3345</v>
      </c>
    </row>
    <row r="3164" ht="15" spans="1:3">
      <c r="A3164" s="355" t="s">
        <v>9496</v>
      </c>
      <c r="B3164" s="133" t="s">
        <v>9497</v>
      </c>
      <c r="C3164" t="s">
        <v>3345</v>
      </c>
    </row>
    <row r="3165" ht="15" spans="1:3">
      <c r="A3165" s="355" t="s">
        <v>9498</v>
      </c>
      <c r="B3165" s="133" t="s">
        <v>9499</v>
      </c>
      <c r="C3165" t="s">
        <v>3345</v>
      </c>
    </row>
    <row r="3166" ht="15" spans="1:3">
      <c r="A3166" s="355" t="s">
        <v>9500</v>
      </c>
      <c r="B3166" s="133" t="s">
        <v>9501</v>
      </c>
      <c r="C3166" t="s">
        <v>3345</v>
      </c>
    </row>
    <row r="3167" ht="15" spans="1:3">
      <c r="A3167" s="355" t="s">
        <v>9502</v>
      </c>
      <c r="B3167" s="133" t="s">
        <v>9503</v>
      </c>
      <c r="C3167" t="s">
        <v>3345</v>
      </c>
    </row>
    <row r="3168" ht="15" spans="1:3">
      <c r="A3168" s="355" t="s">
        <v>9504</v>
      </c>
      <c r="B3168" s="133" t="s">
        <v>9505</v>
      </c>
      <c r="C3168" t="s">
        <v>3414</v>
      </c>
    </row>
    <row r="3169" ht="15" spans="1:3">
      <c r="A3169" s="355" t="s">
        <v>9506</v>
      </c>
      <c r="B3169" s="133" t="s">
        <v>9507</v>
      </c>
      <c r="C3169" t="s">
        <v>3345</v>
      </c>
    </row>
    <row r="3170" ht="15" spans="1:3">
      <c r="A3170" s="355" t="s">
        <v>9508</v>
      </c>
      <c r="B3170" s="133" t="s">
        <v>9509</v>
      </c>
      <c r="C3170" t="s">
        <v>3345</v>
      </c>
    </row>
    <row r="3171" ht="15" spans="1:3">
      <c r="A3171" s="355" t="s">
        <v>9510</v>
      </c>
      <c r="B3171" s="133" t="s">
        <v>9511</v>
      </c>
      <c r="C3171" t="s">
        <v>3345</v>
      </c>
    </row>
    <row r="3172" ht="15" spans="1:3">
      <c r="A3172" s="355" t="s">
        <v>9512</v>
      </c>
      <c r="B3172" s="133" t="s">
        <v>9513</v>
      </c>
      <c r="C3172" t="s">
        <v>3345</v>
      </c>
    </row>
    <row r="3173" ht="15" spans="1:3">
      <c r="A3173" s="355" t="s">
        <v>9514</v>
      </c>
      <c r="B3173" s="133" t="s">
        <v>9515</v>
      </c>
      <c r="C3173" t="s">
        <v>3414</v>
      </c>
    </row>
    <row r="3174" ht="15" spans="1:3">
      <c r="A3174" s="355" t="s">
        <v>9516</v>
      </c>
      <c r="B3174" s="133" t="s">
        <v>9517</v>
      </c>
      <c r="C3174" t="s">
        <v>3345</v>
      </c>
    </row>
    <row r="3175" ht="15" spans="1:3">
      <c r="A3175" s="355" t="s">
        <v>9518</v>
      </c>
      <c r="B3175" s="133" t="s">
        <v>9519</v>
      </c>
      <c r="C3175" t="s">
        <v>3345</v>
      </c>
    </row>
    <row r="3176" ht="15" spans="1:3">
      <c r="A3176" s="355" t="s">
        <v>9520</v>
      </c>
      <c r="B3176" s="133" t="s">
        <v>9521</v>
      </c>
      <c r="C3176" t="s">
        <v>3345</v>
      </c>
    </row>
    <row r="3177" ht="15" spans="1:3">
      <c r="A3177" s="355" t="s">
        <v>9522</v>
      </c>
      <c r="B3177" s="133" t="s">
        <v>9523</v>
      </c>
      <c r="C3177" t="s">
        <v>3414</v>
      </c>
    </row>
    <row r="3178" ht="15" spans="1:3">
      <c r="A3178" s="355" t="s">
        <v>9524</v>
      </c>
      <c r="B3178" s="133" t="s">
        <v>9525</v>
      </c>
      <c r="C3178" t="s">
        <v>3345</v>
      </c>
    </row>
    <row r="3179" ht="15" spans="1:3">
      <c r="A3179" s="355" t="s">
        <v>9526</v>
      </c>
      <c r="B3179" s="133" t="s">
        <v>9527</v>
      </c>
      <c r="C3179" t="s">
        <v>3345</v>
      </c>
    </row>
    <row r="3180" ht="15" spans="1:3">
      <c r="A3180" s="355" t="s">
        <v>9528</v>
      </c>
      <c r="B3180" s="133" t="s">
        <v>9529</v>
      </c>
      <c r="C3180" t="s">
        <v>3345</v>
      </c>
    </row>
    <row r="3181" ht="15" spans="1:3">
      <c r="A3181" s="355" t="s">
        <v>9530</v>
      </c>
      <c r="B3181" s="133" t="s">
        <v>9531</v>
      </c>
      <c r="C3181" t="s">
        <v>3414</v>
      </c>
    </row>
    <row r="3182" ht="15" spans="1:3">
      <c r="A3182" s="355" t="s">
        <v>9532</v>
      </c>
      <c r="B3182" s="133" t="s">
        <v>9533</v>
      </c>
      <c r="C3182" t="s">
        <v>3345</v>
      </c>
    </row>
    <row r="3183" ht="15" spans="1:3">
      <c r="A3183" s="355" t="s">
        <v>9534</v>
      </c>
      <c r="B3183" s="133" t="s">
        <v>9535</v>
      </c>
      <c r="C3183" t="s">
        <v>3345</v>
      </c>
    </row>
    <row r="3184" ht="15" spans="1:3">
      <c r="A3184" s="355" t="s">
        <v>9536</v>
      </c>
      <c r="B3184" s="133" t="s">
        <v>9537</v>
      </c>
      <c r="C3184" t="s">
        <v>3345</v>
      </c>
    </row>
    <row r="3185" ht="15" spans="1:3">
      <c r="A3185" s="355" t="s">
        <v>9538</v>
      </c>
      <c r="B3185" s="133" t="s">
        <v>9539</v>
      </c>
      <c r="C3185" t="s">
        <v>3345</v>
      </c>
    </row>
    <row r="3186" ht="15" spans="1:3">
      <c r="A3186" s="355" t="s">
        <v>9540</v>
      </c>
      <c r="B3186" s="133" t="s">
        <v>9541</v>
      </c>
      <c r="C3186" t="s">
        <v>3345</v>
      </c>
    </row>
    <row r="3187" ht="15" spans="1:3">
      <c r="A3187" s="355" t="s">
        <v>9542</v>
      </c>
      <c r="B3187" s="133" t="s">
        <v>9543</v>
      </c>
      <c r="C3187" t="s">
        <v>3345</v>
      </c>
    </row>
    <row r="3188" ht="15" spans="1:3">
      <c r="A3188" s="355" t="s">
        <v>9544</v>
      </c>
      <c r="B3188" s="133" t="s">
        <v>9545</v>
      </c>
      <c r="C3188" t="s">
        <v>3345</v>
      </c>
    </row>
    <row r="3189" ht="15" spans="1:3">
      <c r="A3189" s="355" t="s">
        <v>9546</v>
      </c>
      <c r="B3189" s="133" t="s">
        <v>9547</v>
      </c>
      <c r="C3189" t="s">
        <v>3414</v>
      </c>
    </row>
    <row r="3190" ht="15" spans="1:3">
      <c r="A3190" s="355" t="s">
        <v>9548</v>
      </c>
      <c r="B3190" s="133" t="s">
        <v>9549</v>
      </c>
      <c r="C3190" t="s">
        <v>3345</v>
      </c>
    </row>
    <row r="3191" ht="15" spans="1:3">
      <c r="A3191" s="355" t="s">
        <v>9550</v>
      </c>
      <c r="B3191" s="133" t="s">
        <v>9551</v>
      </c>
      <c r="C3191" t="s">
        <v>3345</v>
      </c>
    </row>
    <row r="3192" ht="15" spans="1:3">
      <c r="A3192" s="355" t="s">
        <v>9552</v>
      </c>
      <c r="B3192" s="133" t="s">
        <v>9553</v>
      </c>
      <c r="C3192" t="s">
        <v>3345</v>
      </c>
    </row>
    <row r="3193" ht="15" spans="1:3">
      <c r="A3193" s="355" t="s">
        <v>9554</v>
      </c>
      <c r="B3193" s="133" t="s">
        <v>9555</v>
      </c>
      <c r="C3193" t="s">
        <v>3345</v>
      </c>
    </row>
    <row r="3194" ht="15" spans="1:3">
      <c r="A3194" s="355" t="s">
        <v>9556</v>
      </c>
      <c r="B3194" s="133" t="s">
        <v>9557</v>
      </c>
      <c r="C3194" t="s">
        <v>3414</v>
      </c>
    </row>
    <row r="3195" ht="15" spans="1:3">
      <c r="A3195" s="355" t="s">
        <v>9558</v>
      </c>
      <c r="B3195" s="133" t="s">
        <v>9559</v>
      </c>
      <c r="C3195" t="s">
        <v>3345</v>
      </c>
    </row>
    <row r="3196" ht="15" spans="1:3">
      <c r="A3196" s="355" t="s">
        <v>9560</v>
      </c>
      <c r="B3196" s="133" t="s">
        <v>9561</v>
      </c>
      <c r="C3196" t="s">
        <v>3345</v>
      </c>
    </row>
    <row r="3197" ht="15" spans="1:3">
      <c r="A3197" s="355" t="s">
        <v>9562</v>
      </c>
      <c r="B3197" s="133" t="s">
        <v>9563</v>
      </c>
      <c r="C3197" t="s">
        <v>3345</v>
      </c>
    </row>
    <row r="3198" ht="15" spans="1:3">
      <c r="A3198" s="355" t="s">
        <v>9564</v>
      </c>
      <c r="B3198" s="133" t="s">
        <v>9565</v>
      </c>
      <c r="C3198" t="s">
        <v>3345</v>
      </c>
    </row>
    <row r="3199" ht="15" spans="1:3">
      <c r="A3199" s="355" t="s">
        <v>9566</v>
      </c>
      <c r="B3199" s="133" t="s">
        <v>9567</v>
      </c>
      <c r="C3199" t="s">
        <v>3345</v>
      </c>
    </row>
    <row r="3200" ht="15" spans="1:3">
      <c r="A3200" s="355" t="s">
        <v>9568</v>
      </c>
      <c r="B3200" s="133" t="s">
        <v>9569</v>
      </c>
      <c r="C3200" t="s">
        <v>3345</v>
      </c>
    </row>
    <row r="3201" ht="15" spans="1:3">
      <c r="A3201" s="355" t="s">
        <v>9570</v>
      </c>
      <c r="B3201" s="133" t="s">
        <v>9571</v>
      </c>
      <c r="C3201" t="s">
        <v>3345</v>
      </c>
    </row>
    <row r="3202" ht="15" spans="1:3">
      <c r="A3202" s="355" t="s">
        <v>9572</v>
      </c>
      <c r="B3202" s="133" t="s">
        <v>9573</v>
      </c>
      <c r="C3202" t="s">
        <v>3345</v>
      </c>
    </row>
    <row r="3203" ht="15" spans="1:3">
      <c r="A3203" s="355" t="s">
        <v>9574</v>
      </c>
      <c r="B3203" s="133" t="s">
        <v>9575</v>
      </c>
      <c r="C3203" t="s">
        <v>3345</v>
      </c>
    </row>
    <row r="3204" ht="15" spans="1:3">
      <c r="A3204" s="355" t="s">
        <v>9576</v>
      </c>
      <c r="B3204" s="133" t="s">
        <v>9577</v>
      </c>
      <c r="C3204" t="s">
        <v>3414</v>
      </c>
    </row>
    <row r="3205" ht="15" spans="1:3">
      <c r="A3205" s="355" t="s">
        <v>9578</v>
      </c>
      <c r="B3205" s="133" t="s">
        <v>9579</v>
      </c>
      <c r="C3205" t="s">
        <v>3345</v>
      </c>
    </row>
    <row r="3206" ht="15" spans="1:3">
      <c r="A3206" s="355" t="s">
        <v>9580</v>
      </c>
      <c r="B3206" s="133" t="s">
        <v>9581</v>
      </c>
      <c r="C3206" t="s">
        <v>3345</v>
      </c>
    </row>
    <row r="3207" ht="15" spans="1:3">
      <c r="A3207" s="355" t="s">
        <v>9582</v>
      </c>
      <c r="B3207" s="133" t="s">
        <v>9583</v>
      </c>
      <c r="C3207" t="s">
        <v>3345</v>
      </c>
    </row>
    <row r="3208" ht="15" spans="1:3">
      <c r="A3208" s="355" t="s">
        <v>9584</v>
      </c>
      <c r="B3208" s="133" t="s">
        <v>9585</v>
      </c>
      <c r="C3208" t="s">
        <v>3345</v>
      </c>
    </row>
    <row r="3209" ht="15" spans="1:3">
      <c r="A3209" s="355" t="s">
        <v>9586</v>
      </c>
      <c r="B3209" s="133" t="s">
        <v>9587</v>
      </c>
      <c r="C3209" t="s">
        <v>3345</v>
      </c>
    </row>
    <row r="3210" ht="15" spans="1:3">
      <c r="A3210" s="355" t="s">
        <v>9588</v>
      </c>
      <c r="B3210" s="133" t="s">
        <v>9589</v>
      </c>
      <c r="C3210" t="s">
        <v>3345</v>
      </c>
    </row>
    <row r="3211" ht="15" spans="1:3">
      <c r="A3211" s="355" t="s">
        <v>9590</v>
      </c>
      <c r="B3211" s="133" t="s">
        <v>9591</v>
      </c>
      <c r="C3211" t="s">
        <v>3345</v>
      </c>
    </row>
    <row r="3212" ht="15" spans="1:3">
      <c r="A3212" s="355" t="s">
        <v>9592</v>
      </c>
      <c r="B3212" s="133" t="s">
        <v>9593</v>
      </c>
      <c r="C3212" t="s">
        <v>3345</v>
      </c>
    </row>
    <row r="3213" ht="15" spans="1:3">
      <c r="A3213" s="355" t="s">
        <v>9594</v>
      </c>
      <c r="B3213" s="133" t="s">
        <v>9595</v>
      </c>
      <c r="C3213" t="s">
        <v>3345</v>
      </c>
    </row>
    <row r="3214" ht="15" spans="1:3">
      <c r="A3214" s="355" t="s">
        <v>9596</v>
      </c>
      <c r="B3214" s="133" t="s">
        <v>9597</v>
      </c>
      <c r="C3214" t="s">
        <v>3414</v>
      </c>
    </row>
    <row r="3215" ht="15" spans="1:3">
      <c r="A3215" s="355" t="s">
        <v>9598</v>
      </c>
      <c r="B3215" s="133" t="s">
        <v>9599</v>
      </c>
      <c r="C3215" t="s">
        <v>3345</v>
      </c>
    </row>
    <row r="3216" ht="15" spans="1:3">
      <c r="A3216" s="355" t="s">
        <v>9600</v>
      </c>
      <c r="B3216" s="133" t="s">
        <v>9601</v>
      </c>
      <c r="C3216" t="s">
        <v>3345</v>
      </c>
    </row>
    <row r="3217" ht="15" spans="1:3">
      <c r="A3217" s="355" t="s">
        <v>9602</v>
      </c>
      <c r="B3217" s="133" t="s">
        <v>9603</v>
      </c>
      <c r="C3217" t="s">
        <v>3345</v>
      </c>
    </row>
    <row r="3218" ht="15" spans="1:3">
      <c r="A3218" s="355" t="s">
        <v>9604</v>
      </c>
      <c r="B3218" s="133" t="s">
        <v>9605</v>
      </c>
      <c r="C3218" t="s">
        <v>3345</v>
      </c>
    </row>
    <row r="3219" ht="15" spans="1:3">
      <c r="A3219" s="355" t="s">
        <v>9606</v>
      </c>
      <c r="B3219" s="133" t="s">
        <v>9607</v>
      </c>
      <c r="C3219" t="s">
        <v>3414</v>
      </c>
    </row>
    <row r="3220" ht="15" spans="1:3">
      <c r="A3220" s="355" t="s">
        <v>9608</v>
      </c>
      <c r="B3220" s="133" t="s">
        <v>9609</v>
      </c>
      <c r="C3220" t="s">
        <v>3345</v>
      </c>
    </row>
    <row r="3221" ht="15" spans="1:3">
      <c r="A3221" s="355" t="s">
        <v>9610</v>
      </c>
      <c r="B3221" s="133" t="s">
        <v>9611</v>
      </c>
      <c r="C3221" t="s">
        <v>3345</v>
      </c>
    </row>
    <row r="3222" ht="15" spans="1:3">
      <c r="A3222" s="355" t="s">
        <v>9612</v>
      </c>
      <c r="B3222" s="133" t="s">
        <v>9613</v>
      </c>
      <c r="C3222" t="s">
        <v>3345</v>
      </c>
    </row>
    <row r="3223" ht="15" spans="1:3">
      <c r="A3223" s="355" t="s">
        <v>9614</v>
      </c>
      <c r="B3223" s="133" t="s">
        <v>9615</v>
      </c>
      <c r="C3223" t="s">
        <v>3345</v>
      </c>
    </row>
    <row r="3224" ht="15" spans="1:3">
      <c r="A3224" s="355" t="s">
        <v>9616</v>
      </c>
      <c r="B3224" s="133" t="s">
        <v>9617</v>
      </c>
      <c r="C3224" t="s">
        <v>3345</v>
      </c>
    </row>
    <row r="3225" ht="15" spans="1:3">
      <c r="A3225" s="355" t="s">
        <v>9618</v>
      </c>
      <c r="B3225" s="133" t="s">
        <v>9619</v>
      </c>
      <c r="C3225" t="s">
        <v>3345</v>
      </c>
    </row>
    <row r="3226" ht="15" spans="1:3">
      <c r="A3226" s="355" t="s">
        <v>9620</v>
      </c>
      <c r="B3226" s="133" t="s">
        <v>9621</v>
      </c>
      <c r="C3226" t="s">
        <v>3345</v>
      </c>
    </row>
    <row r="3227" ht="15" spans="1:3">
      <c r="A3227" s="355" t="s">
        <v>9622</v>
      </c>
      <c r="B3227" s="133" t="s">
        <v>9623</v>
      </c>
      <c r="C3227" t="s">
        <v>3345</v>
      </c>
    </row>
    <row r="3228" ht="15" spans="1:3">
      <c r="A3228" s="355" t="s">
        <v>9624</v>
      </c>
      <c r="B3228" s="133" t="s">
        <v>9625</v>
      </c>
      <c r="C3228" t="s">
        <v>3345</v>
      </c>
    </row>
    <row r="3229" ht="15" spans="1:3">
      <c r="A3229" s="355" t="s">
        <v>9626</v>
      </c>
      <c r="B3229" s="133" t="s">
        <v>9627</v>
      </c>
      <c r="C3229" t="s">
        <v>3345</v>
      </c>
    </row>
    <row r="3230" ht="15" spans="1:3">
      <c r="A3230" s="355" t="s">
        <v>9628</v>
      </c>
      <c r="B3230" s="133" t="s">
        <v>9629</v>
      </c>
      <c r="C3230" t="s">
        <v>3345</v>
      </c>
    </row>
    <row r="3231" ht="15" spans="1:3">
      <c r="A3231" s="355" t="s">
        <v>9630</v>
      </c>
      <c r="B3231" s="133" t="s">
        <v>9631</v>
      </c>
      <c r="C3231" t="s">
        <v>3345</v>
      </c>
    </row>
    <row r="3232" ht="15" spans="1:3">
      <c r="A3232" s="355" t="s">
        <v>9632</v>
      </c>
      <c r="B3232" s="133" t="s">
        <v>9633</v>
      </c>
      <c r="C3232" t="s">
        <v>3414</v>
      </c>
    </row>
    <row r="3233" ht="15" spans="1:3">
      <c r="A3233" s="355" t="s">
        <v>9634</v>
      </c>
      <c r="B3233" s="133" t="s">
        <v>9635</v>
      </c>
      <c r="C3233" t="s">
        <v>3345</v>
      </c>
    </row>
    <row r="3234" ht="15" spans="1:3">
      <c r="A3234" s="355" t="s">
        <v>9636</v>
      </c>
      <c r="B3234" s="133" t="s">
        <v>9637</v>
      </c>
      <c r="C3234" t="s">
        <v>3345</v>
      </c>
    </row>
    <row r="3235" ht="15" spans="1:3">
      <c r="A3235" s="355" t="s">
        <v>9638</v>
      </c>
      <c r="B3235" s="133" t="s">
        <v>9639</v>
      </c>
      <c r="C3235" t="s">
        <v>3345</v>
      </c>
    </row>
    <row r="3236" ht="15" spans="1:3">
      <c r="A3236" s="355" t="s">
        <v>9640</v>
      </c>
      <c r="B3236" s="133" t="s">
        <v>9641</v>
      </c>
      <c r="C3236" t="s">
        <v>3345</v>
      </c>
    </row>
    <row r="3237" ht="15" spans="1:3">
      <c r="A3237" s="355" t="s">
        <v>9642</v>
      </c>
      <c r="B3237" s="133" t="s">
        <v>9643</v>
      </c>
      <c r="C3237" t="s">
        <v>3345</v>
      </c>
    </row>
    <row r="3238" ht="15" spans="1:3">
      <c r="A3238" s="355" t="s">
        <v>9644</v>
      </c>
      <c r="B3238" s="133" t="s">
        <v>9645</v>
      </c>
      <c r="C3238" t="s">
        <v>3345</v>
      </c>
    </row>
    <row r="3239" ht="15" spans="1:3">
      <c r="A3239" s="355" t="s">
        <v>9646</v>
      </c>
      <c r="B3239" s="133" t="s">
        <v>9647</v>
      </c>
      <c r="C3239" t="s">
        <v>3345</v>
      </c>
    </row>
    <row r="3240" ht="15" spans="1:3">
      <c r="A3240" s="355" t="s">
        <v>9648</v>
      </c>
      <c r="B3240" s="133" t="s">
        <v>9649</v>
      </c>
      <c r="C3240" t="s">
        <v>3345</v>
      </c>
    </row>
    <row r="3241" ht="15" spans="1:3">
      <c r="A3241" s="355" t="s">
        <v>9650</v>
      </c>
      <c r="B3241" s="133" t="s">
        <v>9651</v>
      </c>
      <c r="C3241" t="s">
        <v>3414</v>
      </c>
    </row>
    <row r="3242" ht="15" spans="1:3">
      <c r="A3242" s="355" t="s">
        <v>9652</v>
      </c>
      <c r="B3242" s="133" t="s">
        <v>9653</v>
      </c>
      <c r="C3242" t="s">
        <v>3345</v>
      </c>
    </row>
    <row r="3243" ht="15" spans="1:3">
      <c r="A3243" s="355" t="s">
        <v>9654</v>
      </c>
      <c r="B3243" s="133" t="s">
        <v>9655</v>
      </c>
      <c r="C3243" t="s">
        <v>3345</v>
      </c>
    </row>
    <row r="3244" ht="15" spans="1:3">
      <c r="A3244" s="355" t="s">
        <v>9656</v>
      </c>
      <c r="B3244" s="133" t="s">
        <v>9657</v>
      </c>
      <c r="C3244" t="s">
        <v>3345</v>
      </c>
    </row>
    <row r="3245" ht="15" spans="1:3">
      <c r="A3245" s="355" t="s">
        <v>9658</v>
      </c>
      <c r="B3245" s="133" t="s">
        <v>9659</v>
      </c>
      <c r="C3245" t="s">
        <v>3345</v>
      </c>
    </row>
    <row r="3246" ht="15" spans="1:3">
      <c r="A3246" s="355" t="s">
        <v>9660</v>
      </c>
      <c r="B3246" s="133" t="s">
        <v>9661</v>
      </c>
      <c r="C3246" t="s">
        <v>3345</v>
      </c>
    </row>
    <row r="3247" ht="15" spans="1:3">
      <c r="A3247" s="355" t="s">
        <v>9662</v>
      </c>
      <c r="B3247" s="133" t="s">
        <v>9663</v>
      </c>
      <c r="C3247" t="s">
        <v>3345</v>
      </c>
    </row>
    <row r="3248" ht="15" spans="1:3">
      <c r="A3248" s="355" t="s">
        <v>9664</v>
      </c>
      <c r="B3248" s="133" t="s">
        <v>9665</v>
      </c>
      <c r="C3248" t="s">
        <v>3345</v>
      </c>
    </row>
    <row r="3249" ht="15" spans="1:3">
      <c r="A3249" s="355" t="s">
        <v>9666</v>
      </c>
      <c r="B3249" s="133" t="s">
        <v>9667</v>
      </c>
      <c r="C3249" t="s">
        <v>3345</v>
      </c>
    </row>
    <row r="3250" ht="15" spans="1:3">
      <c r="A3250" s="355" t="s">
        <v>9668</v>
      </c>
      <c r="B3250" s="133" t="s">
        <v>9669</v>
      </c>
      <c r="C3250" t="s">
        <v>3345</v>
      </c>
    </row>
    <row r="3251" ht="15" spans="1:3">
      <c r="A3251" s="355" t="s">
        <v>9670</v>
      </c>
      <c r="B3251" s="133" t="s">
        <v>9671</v>
      </c>
      <c r="C3251" t="s">
        <v>3345</v>
      </c>
    </row>
    <row r="3252" ht="15" spans="1:3">
      <c r="A3252" s="355" t="s">
        <v>9672</v>
      </c>
      <c r="B3252" s="133" t="s">
        <v>9673</v>
      </c>
      <c r="C3252" t="s">
        <v>3345</v>
      </c>
    </row>
    <row r="3253" ht="15" spans="1:3">
      <c r="A3253" s="355" t="s">
        <v>9674</v>
      </c>
      <c r="B3253" s="133" t="s">
        <v>9675</v>
      </c>
      <c r="C3253" t="s">
        <v>3414</v>
      </c>
    </row>
    <row r="3254" ht="15" spans="1:3">
      <c r="A3254" s="355" t="s">
        <v>9676</v>
      </c>
      <c r="B3254" s="133" t="s">
        <v>9677</v>
      </c>
      <c r="C3254" t="s">
        <v>3345</v>
      </c>
    </row>
    <row r="3255" ht="15" spans="1:3">
      <c r="A3255" s="355" t="s">
        <v>9678</v>
      </c>
      <c r="B3255" s="133" t="s">
        <v>9679</v>
      </c>
      <c r="C3255" t="s">
        <v>3345</v>
      </c>
    </row>
    <row r="3256" ht="15" spans="1:3">
      <c r="A3256" s="355" t="s">
        <v>9680</v>
      </c>
      <c r="B3256" s="133" t="s">
        <v>9681</v>
      </c>
      <c r="C3256" t="s">
        <v>3345</v>
      </c>
    </row>
    <row r="3257" ht="15" spans="1:3">
      <c r="A3257" s="355" t="s">
        <v>9682</v>
      </c>
      <c r="B3257" s="133" t="s">
        <v>9683</v>
      </c>
      <c r="C3257" t="s">
        <v>3345</v>
      </c>
    </row>
    <row r="3258" ht="15" spans="1:3">
      <c r="A3258" s="355" t="s">
        <v>9684</v>
      </c>
      <c r="B3258" s="133" t="s">
        <v>9685</v>
      </c>
      <c r="C3258" t="s">
        <v>3345</v>
      </c>
    </row>
    <row r="3259" ht="15" spans="1:3">
      <c r="A3259" s="355" t="s">
        <v>9686</v>
      </c>
      <c r="B3259" s="133" t="s">
        <v>9687</v>
      </c>
      <c r="C3259" t="s">
        <v>3345</v>
      </c>
    </row>
    <row r="3260" ht="15" spans="1:3">
      <c r="A3260" s="355" t="s">
        <v>9688</v>
      </c>
      <c r="B3260" s="133" t="s">
        <v>9689</v>
      </c>
      <c r="C3260" t="s">
        <v>3345</v>
      </c>
    </row>
    <row r="3261" ht="15" spans="1:3">
      <c r="A3261" s="355" t="s">
        <v>9690</v>
      </c>
      <c r="B3261" s="133" t="s">
        <v>9691</v>
      </c>
      <c r="C3261" t="s">
        <v>3414</v>
      </c>
    </row>
    <row r="3262" ht="15" spans="1:3">
      <c r="A3262" s="355" t="s">
        <v>9692</v>
      </c>
      <c r="B3262" s="133" t="s">
        <v>9693</v>
      </c>
      <c r="C3262" t="s">
        <v>3345</v>
      </c>
    </row>
    <row r="3263" ht="15" spans="1:3">
      <c r="A3263" s="355" t="s">
        <v>9694</v>
      </c>
      <c r="B3263" s="133" t="s">
        <v>9695</v>
      </c>
      <c r="C3263" t="s">
        <v>3345</v>
      </c>
    </row>
    <row r="3264" ht="15" spans="1:3">
      <c r="A3264" s="355" t="s">
        <v>9696</v>
      </c>
      <c r="B3264" s="133" t="s">
        <v>9697</v>
      </c>
      <c r="C3264" t="s">
        <v>3345</v>
      </c>
    </row>
    <row r="3265" ht="15" spans="1:3">
      <c r="A3265" s="355" t="s">
        <v>9698</v>
      </c>
      <c r="B3265" s="133" t="s">
        <v>9699</v>
      </c>
      <c r="C3265" t="s">
        <v>3345</v>
      </c>
    </row>
    <row r="3266" ht="15" spans="1:3">
      <c r="A3266" s="355" t="s">
        <v>9700</v>
      </c>
      <c r="B3266" s="133" t="s">
        <v>9701</v>
      </c>
      <c r="C3266" t="s">
        <v>3345</v>
      </c>
    </row>
    <row r="3267" ht="15" spans="1:3">
      <c r="A3267" s="355" t="s">
        <v>9702</v>
      </c>
      <c r="B3267" s="133" t="s">
        <v>9703</v>
      </c>
      <c r="C3267" t="s">
        <v>3345</v>
      </c>
    </row>
    <row r="3268" ht="15" spans="1:3">
      <c r="A3268" s="355" t="s">
        <v>9704</v>
      </c>
      <c r="B3268" s="133" t="s">
        <v>9705</v>
      </c>
      <c r="C3268" t="s">
        <v>3345</v>
      </c>
    </row>
    <row r="3269" ht="15" spans="1:3">
      <c r="A3269" s="355" t="s">
        <v>9706</v>
      </c>
      <c r="B3269" s="133" t="s">
        <v>9707</v>
      </c>
      <c r="C3269" t="s">
        <v>95</v>
      </c>
    </row>
    <row r="3270" ht="15" spans="1:3">
      <c r="A3270" s="355" t="s">
        <v>9708</v>
      </c>
      <c r="B3270" s="133" t="s">
        <v>9709</v>
      </c>
      <c r="C3270" t="s">
        <v>3345</v>
      </c>
    </row>
    <row r="3271" ht="15" spans="1:3">
      <c r="A3271" s="355" t="s">
        <v>9710</v>
      </c>
      <c r="B3271" s="133" t="s">
        <v>9711</v>
      </c>
      <c r="C3271" t="s">
        <v>3345</v>
      </c>
    </row>
    <row r="3272" ht="15" spans="1:3">
      <c r="A3272" s="355" t="s">
        <v>9712</v>
      </c>
      <c r="B3272" s="133" t="s">
        <v>9713</v>
      </c>
      <c r="C3272" t="s">
        <v>3345</v>
      </c>
    </row>
    <row r="3273" ht="15" spans="1:3">
      <c r="A3273" s="355" t="s">
        <v>9714</v>
      </c>
      <c r="B3273" s="133" t="s">
        <v>9715</v>
      </c>
      <c r="C3273" t="s">
        <v>3345</v>
      </c>
    </row>
    <row r="3274" ht="15" spans="1:3">
      <c r="A3274" s="355" t="s">
        <v>9716</v>
      </c>
      <c r="B3274" s="133" t="s">
        <v>9717</v>
      </c>
      <c r="C3274" t="s">
        <v>3345</v>
      </c>
    </row>
    <row r="3275" ht="15" spans="1:3">
      <c r="A3275" s="355" t="s">
        <v>9718</v>
      </c>
      <c r="B3275" s="133" t="s">
        <v>9719</v>
      </c>
      <c r="C3275" t="s">
        <v>3345</v>
      </c>
    </row>
    <row r="3276" ht="15" spans="1:3">
      <c r="A3276" s="355" t="s">
        <v>9720</v>
      </c>
      <c r="B3276" s="133" t="s">
        <v>9721</v>
      </c>
      <c r="C3276" t="s">
        <v>3345</v>
      </c>
    </row>
    <row r="3277" ht="15" spans="1:3">
      <c r="A3277" s="355" t="s">
        <v>9722</v>
      </c>
      <c r="B3277" s="133" t="s">
        <v>9723</v>
      </c>
      <c r="C3277" t="s">
        <v>3345</v>
      </c>
    </row>
    <row r="3278" ht="15" spans="1:3">
      <c r="A3278" s="355" t="s">
        <v>9724</v>
      </c>
      <c r="B3278" s="133" t="s">
        <v>9725</v>
      </c>
      <c r="C3278" t="s">
        <v>3345</v>
      </c>
    </row>
    <row r="3279" ht="15" spans="1:3">
      <c r="A3279" s="355" t="s">
        <v>9726</v>
      </c>
      <c r="B3279" s="133" t="s">
        <v>9727</v>
      </c>
      <c r="C3279" t="s">
        <v>3345</v>
      </c>
    </row>
    <row r="3280" ht="15" spans="1:3">
      <c r="A3280" s="355" t="s">
        <v>9728</v>
      </c>
      <c r="B3280" s="133" t="s">
        <v>9729</v>
      </c>
      <c r="C3280" t="s">
        <v>3345</v>
      </c>
    </row>
    <row r="3281" ht="15" spans="1:3">
      <c r="A3281" s="355" t="s">
        <v>9730</v>
      </c>
      <c r="B3281" s="133" t="s">
        <v>9731</v>
      </c>
      <c r="C3281" t="s">
        <v>3345</v>
      </c>
    </row>
  </sheetData>
  <sheetProtection algorithmName="SHA-512" hashValue="4YkdKds72AjkRx0xskCe699yF3C/ucX5v3E1ag8Rd5wGMI12n3aDQu2It2oAgt2P/gn6qJ7/0j+otHlU4oge5g==" saltValue="uifZ8q8dqqsOMhh89H3a1A==" spinCount="100000" sheet="1" formatColumns="0" formatRows="0" autoFilter="0" objects="1" scenarios="1"/>
  <sortState ref="NC2:NC8">
    <sortCondition ref="NC2:NC8"/>
  </sortState>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16"/>
  <sheetViews>
    <sheetView showGridLines="0" showZeros="0" topLeftCell="A4" workbookViewId="0">
      <selection activeCell="A10" sqref="A10"/>
    </sheetView>
  </sheetViews>
  <sheetFormatPr defaultColWidth="8.8" defaultRowHeight="14.25"/>
  <cols>
    <col min="1" max="1" width="117.2" style="350" customWidth="1"/>
    <col min="2" max="16384" width="8.8" style="350"/>
  </cols>
  <sheetData>
    <row r="1" ht="48.75" customHeight="1" spans="1:1">
      <c r="A1" s="351" t="s">
        <v>9732</v>
      </c>
    </row>
    <row r="2" ht="25.5" customHeight="1" spans="1:1">
      <c r="A2" s="351"/>
    </row>
    <row r="3" s="348" customFormat="1" ht="28.2" customHeight="1" spans="1:1">
      <c r="A3" s="352" t="s">
        <v>9733</v>
      </c>
    </row>
    <row r="4" s="348" customFormat="1" ht="28.2" customHeight="1" spans="1:1">
      <c r="A4" s="352" t="s">
        <v>9734</v>
      </c>
    </row>
    <row r="5" s="348" customFormat="1" ht="28.2" customHeight="1" spans="1:1">
      <c r="A5" s="352" t="s">
        <v>9735</v>
      </c>
    </row>
    <row r="6" s="348" customFormat="1" ht="28.2" customHeight="1" spans="1:1">
      <c r="A6" s="352" t="s">
        <v>9736</v>
      </c>
    </row>
    <row r="7" s="348" customFormat="1" ht="28.2" customHeight="1" spans="1:1">
      <c r="A7" s="352" t="s">
        <v>9737</v>
      </c>
    </row>
    <row r="8" s="348" customFormat="1" ht="28.2" customHeight="1" spans="1:1">
      <c r="A8" s="352" t="s">
        <v>9738</v>
      </c>
    </row>
    <row r="9" s="348" customFormat="1" ht="28.2" customHeight="1" spans="1:1">
      <c r="A9" s="352" t="s">
        <v>9739</v>
      </c>
    </row>
    <row r="10" s="348" customFormat="1" ht="28.2" customHeight="1" spans="1:1">
      <c r="A10" s="352" t="s">
        <v>9740</v>
      </c>
    </row>
    <row r="11" s="348" customFormat="1" ht="28.2" customHeight="1" spans="1:1">
      <c r="A11" s="352" t="s">
        <v>9741</v>
      </c>
    </row>
    <row r="12" s="348" customFormat="1" ht="28.2" customHeight="1" spans="1:1">
      <c r="A12" s="352" t="s">
        <v>9742</v>
      </c>
    </row>
    <row r="13" s="348" customFormat="1" ht="28.2" customHeight="1" spans="1:1">
      <c r="A13" s="352" t="s">
        <v>9743</v>
      </c>
    </row>
    <row r="14" s="348" customFormat="1" ht="28.2" customHeight="1" spans="1:1">
      <c r="A14" s="352" t="s">
        <v>9744</v>
      </c>
    </row>
    <row r="15" s="349" customFormat="1" ht="28.2" customHeight="1" spans="1:1">
      <c r="A15" s="352" t="s">
        <v>9745</v>
      </c>
    </row>
    <row r="16" ht="28.2" customHeight="1" spans="1:1">
      <c r="A16" s="352" t="s">
        <v>9746</v>
      </c>
    </row>
  </sheetData>
  <sheetProtection algorithmName="SHA-512" hashValue="EWT7b+EI3k5GPnXhJJhKOVGGe0pLXFP8qdvfW4BujfwAfiru5eJaeUlNb2Zpdd+/aH1rc2QONkZBcCLfHMKh2A==" saltValue="KdXshvnXMXXQL/U/xFfBtw==" spinCount="100000" sheet="1" formatColumns="0" formatRows="0" autoFilter="0" objects="1" scenarios="1"/>
  <printOptions horizontalCentered="1"/>
  <pageMargins left="0.75" right="0.75" top="1.26" bottom="0.66" header="0.22" footer="0.51"/>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G33"/>
  <sheetViews>
    <sheetView showGridLines="0" showZeros="0" workbookViewId="0">
      <pane xSplit="3" ySplit="7" topLeftCell="D8" activePane="bottomRight" state="frozen"/>
      <selection/>
      <selection pane="topRight"/>
      <selection pane="bottomLeft"/>
      <selection pane="bottomRight" activeCell="E28" sqref="E28:E31"/>
    </sheetView>
  </sheetViews>
  <sheetFormatPr defaultColWidth="8.8" defaultRowHeight="14.25" outlineLevelCol="6"/>
  <cols>
    <col min="1" max="1" width="6.45" style="70" customWidth="1"/>
    <col min="2" max="2" width="29.8" style="70" customWidth="1"/>
    <col min="3" max="5" width="10.8" style="99" customWidth="1"/>
    <col min="6" max="7" width="8.45" style="99" customWidth="1"/>
    <col min="8" max="16384" width="8.8" style="70"/>
  </cols>
  <sheetData>
    <row r="1" ht="18" customHeight="1" spans="1:7">
      <c r="A1" s="100" t="s">
        <v>9747</v>
      </c>
      <c r="B1" s="49"/>
      <c r="C1" s="46">
        <f ca="1" t="array" ref="C1">IF(SUMPRODUCT(ISTEXT(C6:C33)*ROW(C6:C33))&gt;0,"录入了非数字，请检查 "&amp;IFERROR(ADDRESS(SUMPRODUCT(MAX(ISTEXT(C6:C33)*ROW(C6:C33))),3)&amp;" 单元格！",0),IF(SUMPRODUCT(ISTEXT(D6:D33)*ROW(D6:D33))&gt;0,"录入了非数字，请检查 "&amp;IFERROR(ADDRESS(SUMPRODUCT(MAX(ISTEXT(D6:D33)*ROW(D6:D33))),4)&amp;" 单元格！",0),IF(SUMPRODUCT(ISTEXT(E6:E33)*ROW(E6:E33))&gt;0,"录入了非数字，请检查 "&amp;IFERROR(ADDRESS(SUMPRODUCT(MAX((ISTEXT(E6:E33)*ROW(E6:E33)))),5)&amp;" 单元格！",0),IF(SUMPRODUCT(ISERROR(C33:E33)*COLUMN(C33:E33))&gt;0,"录入了错误值，请检查 "&amp;IFERROR(CHAR(SUMPRODUCT(MAX(ISERROR(C33:E33)*COLUMN(C33:E33)))+64)&amp;" 列！",0),0))))</f>
        <v>0</v>
      </c>
      <c r="D1" s="338"/>
      <c r="E1" s="338"/>
      <c r="F1" s="338"/>
      <c r="G1" s="338"/>
    </row>
    <row r="2" s="97" customFormat="1" ht="24" spans="1:7">
      <c r="A2" s="48" t="s">
        <v>9748</v>
      </c>
      <c r="B2" s="48"/>
      <c r="C2" s="101"/>
      <c r="D2" s="101"/>
      <c r="E2" s="101"/>
      <c r="F2" s="101"/>
      <c r="G2" s="101"/>
    </row>
    <row r="3" ht="20.25" customHeight="1" spans="1:7">
      <c r="A3" s="49"/>
      <c r="B3" s="49"/>
      <c r="C3" s="338"/>
      <c r="D3" s="338"/>
      <c r="E3" s="338"/>
      <c r="F3" s="102" t="s">
        <v>9749</v>
      </c>
      <c r="G3" s="102"/>
    </row>
    <row r="4" ht="33" customHeight="1" spans="1:7">
      <c r="A4" s="339" t="s">
        <v>9750</v>
      </c>
      <c r="B4" s="340"/>
      <c r="C4" s="104" t="s">
        <v>9751</v>
      </c>
      <c r="D4" s="303" t="s">
        <v>9752</v>
      </c>
      <c r="E4" s="304" t="s">
        <v>9753</v>
      </c>
      <c r="F4" s="305"/>
      <c r="G4" s="306"/>
    </row>
    <row r="5" ht="63" customHeight="1" spans="1:7">
      <c r="A5" s="103" t="s">
        <v>9754</v>
      </c>
      <c r="B5" s="258" t="s">
        <v>9755</v>
      </c>
      <c r="C5" s="307"/>
      <c r="D5" s="307"/>
      <c r="E5" s="126" t="s">
        <v>9756</v>
      </c>
      <c r="F5" s="127" t="s">
        <v>9757</v>
      </c>
      <c r="G5" s="127" t="s">
        <v>9758</v>
      </c>
    </row>
    <row r="6" ht="20.1" customHeight="1" spans="1:7">
      <c r="A6" s="341" t="s">
        <v>9759</v>
      </c>
      <c r="B6" s="342" t="s">
        <v>9760</v>
      </c>
      <c r="C6" s="343">
        <f ca="1">SUM(OFFSET(C6,1,0,15,1))</f>
        <v>151346</v>
      </c>
      <c r="D6" s="343">
        <f ca="1">SUM(OFFSET(D6,1,0,15,1))</f>
        <v>151617</v>
      </c>
      <c r="E6" s="343">
        <f ca="1">SUM(OFFSET(E6,1,0,15,1))</f>
        <v>157000</v>
      </c>
      <c r="F6" s="61">
        <f ca="1" t="shared" ref="F6:F33" si="0">IFERROR(OFFSET(F6,0,-1)/OFFSET(F6,0,-3),)</f>
        <v>1.0373581065902</v>
      </c>
      <c r="G6" s="61">
        <f ca="1">IFERROR(OFFSET(F6,0,-1)/OFFSET(F6,0,-2),)</f>
        <v>1.03550393425539</v>
      </c>
    </row>
    <row r="7" ht="20.1" customHeight="1" spans="1:7">
      <c r="A7" s="113" t="s">
        <v>9761</v>
      </c>
      <c r="B7" s="58" t="s">
        <v>9762</v>
      </c>
      <c r="C7" s="344">
        <v>99183</v>
      </c>
      <c r="D7" s="344">
        <v>97949</v>
      </c>
      <c r="E7" s="344">
        <v>101287</v>
      </c>
      <c r="F7" s="61">
        <f ca="1" t="shared" si="0"/>
        <v>1.02121331276529</v>
      </c>
      <c r="G7" s="61">
        <f ca="1" t="shared" ref="G7:G33" si="1">IFERROR(OFFSET(F7,0,-1)/OFFSET(F7,0,-2),)</f>
        <v>1.03407895945849</v>
      </c>
    </row>
    <row r="8" ht="20.1" customHeight="1" spans="1:7">
      <c r="A8" s="113" t="s">
        <v>9763</v>
      </c>
      <c r="B8" s="58" t="s">
        <v>9764</v>
      </c>
      <c r="C8" s="345">
        <v>10362</v>
      </c>
      <c r="D8" s="344">
        <v>10670</v>
      </c>
      <c r="E8" s="344">
        <v>11290</v>
      </c>
      <c r="F8" s="61">
        <f ca="1" t="shared" si="0"/>
        <v>1.08955800038603</v>
      </c>
      <c r="G8" s="61">
        <f ca="1" t="shared" si="1"/>
        <v>1.058106841612</v>
      </c>
    </row>
    <row r="9" ht="20.1" customHeight="1" spans="1:7">
      <c r="A9" s="113" t="s">
        <v>9765</v>
      </c>
      <c r="B9" s="58" t="s">
        <v>9766</v>
      </c>
      <c r="C9" s="344">
        <v>4403</v>
      </c>
      <c r="D9" s="344">
        <v>4378</v>
      </c>
      <c r="E9" s="344">
        <v>4645</v>
      </c>
      <c r="F9" s="61">
        <f ca="1" t="shared" si="0"/>
        <v>1.05496252555076</v>
      </c>
      <c r="G9" s="61">
        <f ca="1" t="shared" si="1"/>
        <v>1.06098675194153</v>
      </c>
    </row>
    <row r="10" ht="20.1" customHeight="1" spans="1:7">
      <c r="A10" s="113" t="s">
        <v>9767</v>
      </c>
      <c r="B10" s="58" t="s">
        <v>9768</v>
      </c>
      <c r="C10" s="344">
        <v>1202</v>
      </c>
      <c r="D10" s="344">
        <v>1289</v>
      </c>
      <c r="E10" s="344">
        <v>1328</v>
      </c>
      <c r="F10" s="61">
        <f ca="1" t="shared" si="0"/>
        <v>1.10482529118136</v>
      </c>
      <c r="G10" s="61">
        <f ca="1" t="shared" si="1"/>
        <v>1.03025601241272</v>
      </c>
    </row>
    <row r="11" ht="20.1" customHeight="1" spans="1:7">
      <c r="A11" s="113" t="s">
        <v>9769</v>
      </c>
      <c r="B11" s="58" t="s">
        <v>9770</v>
      </c>
      <c r="C11" s="344">
        <v>7851</v>
      </c>
      <c r="D11" s="344">
        <v>7855</v>
      </c>
      <c r="E11" s="344">
        <v>8091</v>
      </c>
      <c r="F11" s="61">
        <f ca="1" t="shared" si="0"/>
        <v>1.03056935422239</v>
      </c>
      <c r="G11" s="61">
        <f ca="1" t="shared" si="1"/>
        <v>1.03004455760662</v>
      </c>
    </row>
    <row r="12" ht="20.1" customHeight="1" spans="1:7">
      <c r="A12" s="113" t="s">
        <v>9771</v>
      </c>
      <c r="B12" s="58" t="s">
        <v>9772</v>
      </c>
      <c r="C12" s="344">
        <v>4480</v>
      </c>
      <c r="D12" s="344">
        <v>4490</v>
      </c>
      <c r="E12" s="344">
        <v>4625</v>
      </c>
      <c r="F12" s="61">
        <f ca="1" t="shared" si="0"/>
        <v>1.03236607142857</v>
      </c>
      <c r="G12" s="61">
        <f ca="1" t="shared" si="1"/>
        <v>1.03006681514477</v>
      </c>
    </row>
    <row r="13" ht="20.1" customHeight="1" spans="1:7">
      <c r="A13" s="113" t="s">
        <v>9773</v>
      </c>
      <c r="B13" s="58" t="s">
        <v>9774</v>
      </c>
      <c r="C13" s="344">
        <v>3415</v>
      </c>
      <c r="D13" s="344">
        <v>3521</v>
      </c>
      <c r="E13" s="344">
        <v>3627</v>
      </c>
      <c r="F13" s="61">
        <f ca="1" t="shared" si="0"/>
        <v>1.06207906295754</v>
      </c>
      <c r="G13" s="61">
        <f ca="1" t="shared" si="1"/>
        <v>1.03010508378302</v>
      </c>
    </row>
    <row r="14" ht="20.1" customHeight="1" spans="1:7">
      <c r="A14" s="113" t="s">
        <v>9775</v>
      </c>
      <c r="B14" s="58" t="s">
        <v>9776</v>
      </c>
      <c r="C14" s="344">
        <v>6266</v>
      </c>
      <c r="D14" s="344">
        <v>6295</v>
      </c>
      <c r="E14" s="344">
        <v>6484</v>
      </c>
      <c r="F14" s="61">
        <f ca="1" t="shared" si="0"/>
        <v>1.03479093520587</v>
      </c>
      <c r="G14" s="61">
        <f ca="1" t="shared" si="1"/>
        <v>1.03002382843527</v>
      </c>
    </row>
    <row r="15" ht="20.1" customHeight="1" spans="1:7">
      <c r="A15" s="113" t="s">
        <v>9777</v>
      </c>
      <c r="B15" s="58" t="s">
        <v>9778</v>
      </c>
      <c r="C15" s="344">
        <v>678</v>
      </c>
      <c r="D15" s="344">
        <v>641</v>
      </c>
      <c r="E15" s="344">
        <v>660</v>
      </c>
      <c r="F15" s="61">
        <f ca="1" t="shared" si="0"/>
        <v>0.973451327433628</v>
      </c>
      <c r="G15" s="61">
        <f ca="1" t="shared" si="1"/>
        <v>1.02964118564743</v>
      </c>
    </row>
    <row r="16" ht="20.1" customHeight="1" spans="1:7">
      <c r="A16" s="113" t="s">
        <v>9779</v>
      </c>
      <c r="B16" s="58" t="s">
        <v>9780</v>
      </c>
      <c r="C16" s="344">
        <v>1228</v>
      </c>
      <c r="D16" s="344">
        <v>1911</v>
      </c>
      <c r="E16" s="344">
        <v>1968</v>
      </c>
      <c r="F16" s="61">
        <f ca="1" t="shared" si="0"/>
        <v>1.60260586319218</v>
      </c>
      <c r="G16" s="61">
        <f ca="1" t="shared" si="1"/>
        <v>1.0298273155416</v>
      </c>
    </row>
    <row r="17" ht="20.1" customHeight="1" spans="1:7">
      <c r="A17" s="113" t="s">
        <v>9781</v>
      </c>
      <c r="B17" s="58" t="s">
        <v>9782</v>
      </c>
      <c r="C17" s="344">
        <v>7210</v>
      </c>
      <c r="D17" s="344">
        <v>7210</v>
      </c>
      <c r="E17" s="344">
        <v>7426</v>
      </c>
      <c r="F17" s="61">
        <f ca="1" t="shared" si="0"/>
        <v>1.02995839112344</v>
      </c>
      <c r="G17" s="61">
        <f ca="1" t="shared" si="1"/>
        <v>1.02995839112344</v>
      </c>
    </row>
    <row r="18" ht="20.1" customHeight="1" spans="1:7">
      <c r="A18" s="113" t="s">
        <v>9783</v>
      </c>
      <c r="B18" s="58" t="s">
        <v>9784</v>
      </c>
      <c r="C18" s="344">
        <v>4242</v>
      </c>
      <c r="D18" s="344">
        <v>4582</v>
      </c>
      <c r="E18" s="344">
        <v>4719</v>
      </c>
      <c r="F18" s="61">
        <f ca="1" t="shared" si="0"/>
        <v>1.11244695898161</v>
      </c>
      <c r="G18" s="61">
        <f ca="1" t="shared" si="1"/>
        <v>1.02989960715845</v>
      </c>
    </row>
    <row r="19" ht="20.1" customHeight="1" spans="1:7">
      <c r="A19" s="113" t="s">
        <v>9785</v>
      </c>
      <c r="B19" s="58" t="s">
        <v>9786</v>
      </c>
      <c r="C19" s="344">
        <v>383</v>
      </c>
      <c r="D19" s="344">
        <v>383</v>
      </c>
      <c r="E19" s="344">
        <v>394</v>
      </c>
      <c r="F19" s="61">
        <f ca="1" t="shared" si="0"/>
        <v>1.02872062663185</v>
      </c>
      <c r="G19" s="61">
        <f ca="1" t="shared" si="1"/>
        <v>1.02872062663185</v>
      </c>
    </row>
    <row r="20" ht="20.1" customHeight="1" spans="1:7">
      <c r="A20" s="113" t="s">
        <v>9787</v>
      </c>
      <c r="B20" s="58" t="s">
        <v>9788</v>
      </c>
      <c r="C20" s="344">
        <v>443</v>
      </c>
      <c r="D20" s="344">
        <v>443</v>
      </c>
      <c r="E20" s="344">
        <v>456</v>
      </c>
      <c r="F20" s="61">
        <f ca="1" t="shared" si="0"/>
        <v>1.0293453724605</v>
      </c>
      <c r="G20" s="61">
        <f ca="1" t="shared" si="1"/>
        <v>1.0293453724605</v>
      </c>
    </row>
    <row r="21" ht="20.1" customHeight="1" spans="1:7">
      <c r="A21" s="113" t="s">
        <v>9789</v>
      </c>
      <c r="B21" s="58" t="s">
        <v>9790</v>
      </c>
      <c r="C21" s="110"/>
      <c r="D21" s="110"/>
      <c r="E21" s="110"/>
      <c r="F21" s="61">
        <f ca="1" t="shared" si="0"/>
        <v>0</v>
      </c>
      <c r="G21" s="61">
        <f ca="1" t="shared" si="1"/>
        <v>0</v>
      </c>
    </row>
    <row r="22" ht="20.1" customHeight="1" spans="1:7">
      <c r="A22" s="113"/>
      <c r="B22" s="58"/>
      <c r="C22" s="116"/>
      <c r="D22" s="116"/>
      <c r="E22" s="116"/>
      <c r="F22" s="116"/>
      <c r="G22" s="116"/>
    </row>
    <row r="23" ht="20.1" customHeight="1" spans="1:7">
      <c r="A23" s="341" t="s">
        <v>9791</v>
      </c>
      <c r="B23" s="342" t="s">
        <v>9792</v>
      </c>
      <c r="C23" s="343">
        <f ca="1">SUM(OFFSET(C23,1,0,8,1))</f>
        <v>30654</v>
      </c>
      <c r="D23" s="343">
        <f ca="1" t="shared" ref="D23:E23" si="2">SUM(OFFSET(D23,1,0,8,1))</f>
        <v>31660</v>
      </c>
      <c r="E23" s="343">
        <f ca="1" t="shared" si="2"/>
        <v>32000</v>
      </c>
      <c r="F23" s="61">
        <f ca="1" t="shared" si="0"/>
        <v>1.04390944085601</v>
      </c>
      <c r="G23" s="61">
        <f ca="1" t="shared" si="1"/>
        <v>1.01073910296905</v>
      </c>
    </row>
    <row r="24" ht="20.1" customHeight="1" spans="1:7">
      <c r="A24" s="113" t="s">
        <v>9793</v>
      </c>
      <c r="B24" s="58" t="s">
        <v>9794</v>
      </c>
      <c r="C24" s="344">
        <v>5784</v>
      </c>
      <c r="D24" s="344">
        <v>6609</v>
      </c>
      <c r="E24" s="344">
        <v>6197</v>
      </c>
      <c r="F24" s="61">
        <f ca="1" t="shared" si="0"/>
        <v>1.07140387275242</v>
      </c>
      <c r="G24" s="61">
        <f ca="1" t="shared" si="1"/>
        <v>0.937660765622636</v>
      </c>
    </row>
    <row r="25" ht="20.1" customHeight="1" spans="1:7">
      <c r="A25" s="113" t="s">
        <v>9795</v>
      </c>
      <c r="B25" s="58" t="s">
        <v>9796</v>
      </c>
      <c r="C25" s="344">
        <v>1880</v>
      </c>
      <c r="D25" s="344">
        <v>1933</v>
      </c>
      <c r="E25" s="344">
        <v>1991</v>
      </c>
      <c r="F25" s="61">
        <f ca="1" t="shared" si="0"/>
        <v>1.05904255319149</v>
      </c>
      <c r="G25" s="61">
        <f ca="1" t="shared" si="1"/>
        <v>1.03000517330574</v>
      </c>
    </row>
    <row r="26" ht="20.1" customHeight="1" spans="1:7">
      <c r="A26" s="113" t="s">
        <v>9797</v>
      </c>
      <c r="B26" s="58" t="s">
        <v>9798</v>
      </c>
      <c r="C26" s="344">
        <v>4718</v>
      </c>
      <c r="D26" s="344">
        <v>6263</v>
      </c>
      <c r="E26" s="344">
        <v>6451</v>
      </c>
      <c r="F26" s="61">
        <f ca="1" t="shared" si="0"/>
        <v>1.36731665960153</v>
      </c>
      <c r="G26" s="61">
        <f ca="1" t="shared" si="1"/>
        <v>1.03001756346799</v>
      </c>
    </row>
    <row r="27" ht="20.1" customHeight="1" spans="1:7">
      <c r="A27" s="113" t="s">
        <v>9799</v>
      </c>
      <c r="B27" s="58" t="s">
        <v>9800</v>
      </c>
      <c r="C27" s="344">
        <v>0</v>
      </c>
      <c r="D27" s="344"/>
      <c r="E27" s="344"/>
      <c r="F27" s="61">
        <f ca="1" t="shared" si="0"/>
        <v>0</v>
      </c>
      <c r="G27" s="61">
        <f ca="1" t="shared" si="1"/>
        <v>0</v>
      </c>
    </row>
    <row r="28" ht="20.1" customHeight="1" spans="1:7">
      <c r="A28" s="113" t="s">
        <v>9801</v>
      </c>
      <c r="B28" s="58" t="s">
        <v>9802</v>
      </c>
      <c r="C28" s="344">
        <v>12611</v>
      </c>
      <c r="D28" s="344">
        <v>12434</v>
      </c>
      <c r="E28" s="344">
        <v>12807</v>
      </c>
      <c r="F28" s="61">
        <f ca="1" t="shared" si="0"/>
        <v>1.01554198715407</v>
      </c>
      <c r="G28" s="61">
        <f ca="1" t="shared" si="1"/>
        <v>1.02999839150716</v>
      </c>
    </row>
    <row r="29" ht="20.1" customHeight="1" spans="1:7">
      <c r="A29" s="113" t="s">
        <v>9803</v>
      </c>
      <c r="B29" s="58" t="s">
        <v>9804</v>
      </c>
      <c r="C29" s="344">
        <v>5570</v>
      </c>
      <c r="D29" s="344">
        <v>4330</v>
      </c>
      <c r="E29" s="344">
        <v>4460</v>
      </c>
      <c r="F29" s="61">
        <f ca="1" t="shared" si="0"/>
        <v>0.800718132854578</v>
      </c>
      <c r="G29" s="61">
        <f ca="1" t="shared" si="1"/>
        <v>1.03002309468822</v>
      </c>
    </row>
    <row r="30" ht="20.1" customHeight="1" spans="1:7">
      <c r="A30" s="113" t="s">
        <v>9805</v>
      </c>
      <c r="B30" s="58" t="s">
        <v>9806</v>
      </c>
      <c r="C30" s="344">
        <v>63</v>
      </c>
      <c r="D30" s="344">
        <v>63</v>
      </c>
      <c r="E30" s="344">
        <v>65</v>
      </c>
      <c r="F30" s="61">
        <f ca="1" t="shared" si="0"/>
        <v>1.03174603174603</v>
      </c>
      <c r="G30" s="61">
        <f ca="1" t="shared" si="1"/>
        <v>1.03174603174603</v>
      </c>
    </row>
    <row r="31" s="143" customFormat="1" ht="20.1" customHeight="1" spans="1:7">
      <c r="A31" s="113" t="s">
        <v>9807</v>
      </c>
      <c r="B31" s="58" t="s">
        <v>9808</v>
      </c>
      <c r="C31" s="344">
        <v>28</v>
      </c>
      <c r="D31" s="344">
        <v>28</v>
      </c>
      <c r="E31" s="346">
        <v>29</v>
      </c>
      <c r="F31" s="61">
        <f ca="1" t="shared" si="0"/>
        <v>1.03571428571429</v>
      </c>
      <c r="G31" s="61">
        <f ca="1" t="shared" si="1"/>
        <v>1.03571428571429</v>
      </c>
    </row>
    <row r="32" s="143" customFormat="1" ht="20.1" customHeight="1" spans="1:7">
      <c r="A32" s="113"/>
      <c r="B32" s="113"/>
      <c r="C32" s="116"/>
      <c r="D32" s="116"/>
      <c r="E32" s="116"/>
      <c r="F32" s="113"/>
      <c r="G32" s="113"/>
    </row>
    <row r="33" ht="20.1" customHeight="1" spans="1:7">
      <c r="A33" s="347" t="s">
        <v>9809</v>
      </c>
      <c r="B33" s="337"/>
      <c r="C33" s="343">
        <f ca="1">C6+C23</f>
        <v>182000</v>
      </c>
      <c r="D33" s="343">
        <f ca="1">D6+D23</f>
        <v>183277</v>
      </c>
      <c r="E33" s="343">
        <f ca="1">E6+E23</f>
        <v>189000</v>
      </c>
      <c r="F33" s="61">
        <f ca="1" t="shared" si="0"/>
        <v>1.03846153846154</v>
      </c>
      <c r="G33" s="61">
        <f ca="1" t="shared" si="1"/>
        <v>1.0312259585218</v>
      </c>
    </row>
  </sheetData>
  <sheetProtection algorithmName="SHA-512" hashValue="fz0oYOzyR/dnEoQeUp/z6t7tHLBZf19sL35m9gPDIexqKIUQpb0tYInKVSJb8yNc3d0KfGKh3dB6ubnnDTJZiw==" saltValue="of/8epWjyDNbMBp8F8aYTw==" spinCount="100000" sheet="1" selectLockedCells="1" formatColumns="0" formatRows="0" autoFilter="0" objects="1" scenarios="1"/>
  <mergeCells count="7">
    <mergeCell ref="A2:G2"/>
    <mergeCell ref="F3:G3"/>
    <mergeCell ref="A4:B4"/>
    <mergeCell ref="E4:G4"/>
    <mergeCell ref="A33:B33"/>
    <mergeCell ref="C4:C5"/>
    <mergeCell ref="D4:D5"/>
  </mergeCells>
  <printOptions horizontalCentered="1"/>
  <pageMargins left="0.47244094488189" right="0.47244094488189" top="0.78740157480315" bottom="0.078740157480315" header="0" footer="0"/>
  <pageSetup paperSize="9" fitToWidth="0" orientation="portrait" blackAndWhite="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H225"/>
  <sheetViews>
    <sheetView showZeros="0" workbookViewId="0">
      <pane xSplit="3" ySplit="6" topLeftCell="D226" activePane="bottomRight" state="frozen"/>
      <selection/>
      <selection pane="topRight"/>
      <selection pane="bottomLeft"/>
      <selection pane="bottomRight" activeCell="C10" sqref="C10"/>
    </sheetView>
  </sheetViews>
  <sheetFormatPr defaultColWidth="8.8" defaultRowHeight="14.25" outlineLevelCol="7"/>
  <cols>
    <col min="1" max="1" width="5.65" style="296" customWidth="1"/>
    <col min="2" max="2" width="29.45" style="70" customWidth="1"/>
    <col min="3" max="7" width="10.8" style="70" customWidth="1"/>
    <col min="8" max="16384" width="8.8" style="70"/>
  </cols>
  <sheetData>
    <row r="1" s="279" customFormat="1" ht="15.75" spans="1:8">
      <c r="A1" s="297" t="s">
        <v>9810</v>
      </c>
      <c r="B1" s="49"/>
      <c r="F1" s="332" t="s">
        <v>9811</v>
      </c>
      <c r="G1" s="332"/>
      <c r="H1" s="333"/>
    </row>
    <row r="2" s="295" customFormat="1" ht="24" spans="1:8">
      <c r="A2" s="48" t="s">
        <v>9812</v>
      </c>
      <c r="B2" s="48"/>
      <c r="C2" s="48"/>
      <c r="D2" s="48"/>
      <c r="E2" s="48"/>
      <c r="F2" s="48"/>
      <c r="G2" s="48"/>
    </row>
    <row r="3" s="279" customFormat="1" ht="15.75" spans="1:8">
      <c r="A3" s="334"/>
      <c r="G3" s="298" t="s">
        <v>9813</v>
      </c>
    </row>
    <row r="4" s="279" customFormat="1" ht="20.4" customHeight="1" spans="1:8">
      <c r="A4" s="301" t="s">
        <v>9814</v>
      </c>
      <c r="B4" s="302"/>
      <c r="C4" s="104" t="s">
        <v>9751</v>
      </c>
      <c r="D4" s="303" t="s">
        <v>9752</v>
      </c>
      <c r="E4" s="304" t="s">
        <v>9753</v>
      </c>
      <c r="F4" s="305"/>
      <c r="G4" s="306"/>
    </row>
    <row r="5" s="279" customFormat="1" ht="38.1" customHeight="1" spans="1:8">
      <c r="A5" s="103" t="s">
        <v>9815</v>
      </c>
      <c r="B5" s="258" t="s">
        <v>9755</v>
      </c>
      <c r="C5" s="307"/>
      <c r="D5" s="307"/>
      <c r="E5" s="126" t="s">
        <v>9756</v>
      </c>
      <c r="F5" s="127" t="s">
        <v>9757</v>
      </c>
      <c r="G5" s="127" t="s">
        <v>9758</v>
      </c>
    </row>
    <row r="6" ht="15" spans="1:8">
      <c r="A6" s="314" t="s">
        <v>9816</v>
      </c>
      <c r="B6" s="315" t="s">
        <v>9817</v>
      </c>
      <c r="C6" s="290">
        <f>SUMPRODUCT('表二（录入表）'!C$6:C$1121*(LEFT('表二（录入表）'!$A$6:$A$1121,LEN($A6))=$A6))</f>
        <v>7639</v>
      </c>
      <c r="D6" s="290">
        <f>SUMPRODUCT('表二（录入表）'!D$6:D$1121*(LEFT('表二（录入表）'!$A$6:$A$1121,LEN($A6))=$A6))</f>
        <v>17962</v>
      </c>
      <c r="E6" s="290">
        <f>SUMPRODUCT('表二（录入表）'!E$6:E$1121*(LEFT('表二（录入表）'!$A$6:$A$1121,LEN($A6))=$A6))</f>
        <v>5354</v>
      </c>
      <c r="F6" s="150">
        <f>IFERROR($E6/C6,"")</f>
        <v>0.700877078151591</v>
      </c>
      <c r="G6" s="150">
        <f>IFERROR($E6/D6,"")</f>
        <v>0.298073711168021</v>
      </c>
    </row>
    <row r="7" ht="15" spans="1:8">
      <c r="A7" s="314" t="s">
        <v>9818</v>
      </c>
      <c r="B7" s="315" t="s">
        <v>9819</v>
      </c>
      <c r="C7" s="290">
        <f>SUMPRODUCT('表二（录入表）'!C$6:C$1121*(LEFT('表二（录入表）'!$A$6:$A$1121,LEN($A7))=$A7))</f>
        <v>275</v>
      </c>
      <c r="D7" s="290">
        <f>SUMPRODUCT('表二（录入表）'!D$6:D$1121*(LEFT('表二（录入表）'!$A$6:$A$1121,LEN($A7))=$A7))</f>
        <v>386</v>
      </c>
      <c r="E7" s="290">
        <f>SUMPRODUCT('表二（录入表）'!E$6:E$1121*(LEFT('表二（录入表）'!$A$6:$A$1121,LEN($A7))=$A7))</f>
        <v>265</v>
      </c>
      <c r="F7" s="150">
        <f t="shared" ref="F7:F70" si="0">IFERROR($E7/C7,"")</f>
        <v>0.963636363636364</v>
      </c>
      <c r="G7" s="150">
        <f t="shared" ref="G7:G70" si="1">IFERROR($E7/D7,"")</f>
        <v>0.686528497409326</v>
      </c>
    </row>
    <row r="8" ht="15" spans="1:8">
      <c r="A8" s="314" t="s">
        <v>9820</v>
      </c>
      <c r="B8" s="315" t="s">
        <v>9821</v>
      </c>
      <c r="C8" s="290">
        <f>SUMPRODUCT('表二（录入表）'!C$6:C$1121*(LEFT('表二（录入表）'!$A$6:$A$1121,LEN($A8))=$A8))</f>
        <v>259</v>
      </c>
      <c r="D8" s="290">
        <f>SUMPRODUCT('表二（录入表）'!D$6:D$1121*(LEFT('表二（录入表）'!$A$6:$A$1121,LEN($A8))=$A8))</f>
        <v>92</v>
      </c>
      <c r="E8" s="290">
        <f>SUMPRODUCT('表二（录入表）'!E$6:E$1121*(LEFT('表二（录入表）'!$A$6:$A$1121,LEN($A8))=$A8))</f>
        <v>103</v>
      </c>
      <c r="F8" s="150">
        <f t="shared" si="0"/>
        <v>0.397683397683398</v>
      </c>
      <c r="G8" s="150">
        <f t="shared" si="1"/>
        <v>1.1195652173913</v>
      </c>
    </row>
    <row r="9" ht="15" spans="1:8">
      <c r="A9" s="314" t="s">
        <v>9822</v>
      </c>
      <c r="B9" s="315" t="s">
        <v>9823</v>
      </c>
      <c r="C9" s="290">
        <f>SUMPRODUCT('表二（录入表）'!C$6:C$1121*(LEFT('表二（录入表）'!$A$6:$A$1121,LEN($A9))=$A9))</f>
        <v>511</v>
      </c>
      <c r="D9" s="290">
        <f>SUMPRODUCT('表二（录入表）'!D$6:D$1121*(LEFT('表二（录入表）'!$A$6:$A$1121,LEN($A9))=$A9))</f>
        <v>2661</v>
      </c>
      <c r="E9" s="290">
        <f>SUMPRODUCT('表二（录入表）'!E$6:E$1121*(LEFT('表二（录入表）'!$A$6:$A$1121,LEN($A9))=$A9))</f>
        <v>940</v>
      </c>
      <c r="F9" s="150">
        <f t="shared" si="0"/>
        <v>1.83953033268102</v>
      </c>
      <c r="G9" s="150">
        <f t="shared" si="1"/>
        <v>0.353250657647501</v>
      </c>
    </row>
    <row r="10" ht="15" spans="1:8">
      <c r="A10" s="314" t="s">
        <v>9824</v>
      </c>
      <c r="B10" s="315" t="s">
        <v>9825</v>
      </c>
      <c r="C10" s="290">
        <f>SUMPRODUCT('表二（录入表）'!C$6:C$1121*(LEFT('表二（录入表）'!$A$6:$A$1121,LEN($A10))=$A10))</f>
        <v>320</v>
      </c>
      <c r="D10" s="290">
        <f>SUMPRODUCT('表二（录入表）'!D$6:D$1121*(LEFT('表二（录入表）'!$A$6:$A$1121,LEN($A10))=$A10))</f>
        <v>110</v>
      </c>
      <c r="E10" s="290">
        <f>SUMPRODUCT('表二（录入表）'!E$6:E$1121*(LEFT('表二（录入表）'!$A$6:$A$1121,LEN($A10))=$A10))</f>
        <v>70</v>
      </c>
      <c r="F10" s="150">
        <f t="shared" si="0"/>
        <v>0.21875</v>
      </c>
      <c r="G10" s="150">
        <f t="shared" si="1"/>
        <v>0.636363636363636</v>
      </c>
    </row>
    <row r="11" ht="15" spans="1:8">
      <c r="A11" s="314" t="s">
        <v>9826</v>
      </c>
      <c r="B11" s="315" t="s">
        <v>9827</v>
      </c>
      <c r="C11" s="290">
        <f>SUMPRODUCT('表二（录入表）'!C$6:C$1121*(LEFT('表二（录入表）'!$A$6:$A$1121,LEN($A11))=$A11))</f>
        <v>310</v>
      </c>
      <c r="D11" s="290">
        <f>SUMPRODUCT('表二（录入表）'!D$6:D$1121*(LEFT('表二（录入表）'!$A$6:$A$1121,LEN($A11))=$A11))</f>
        <v>282</v>
      </c>
      <c r="E11" s="290">
        <f>SUMPRODUCT('表二（录入表）'!E$6:E$1121*(LEFT('表二（录入表）'!$A$6:$A$1121,LEN($A11))=$A11))</f>
        <v>190</v>
      </c>
      <c r="F11" s="150">
        <f t="shared" si="0"/>
        <v>0.612903225806452</v>
      </c>
      <c r="G11" s="150">
        <f t="shared" si="1"/>
        <v>0.673758865248227</v>
      </c>
    </row>
    <row r="12" ht="15" spans="1:8">
      <c r="A12" s="314" t="s">
        <v>9828</v>
      </c>
      <c r="B12" s="315" t="s">
        <v>9829</v>
      </c>
      <c r="C12" s="290">
        <f>SUMPRODUCT('表二（录入表）'!C$6:C$1121*(LEFT('表二（录入表）'!$A$6:$A$1121,LEN($A12))=$A12))</f>
        <v>610</v>
      </c>
      <c r="D12" s="290">
        <f>SUMPRODUCT('表二（录入表）'!D$6:D$1121*(LEFT('表二（录入表）'!$A$6:$A$1121,LEN($A12))=$A12))</f>
        <v>399</v>
      </c>
      <c r="E12" s="290">
        <f>SUMPRODUCT('表二（录入表）'!E$6:E$1121*(LEFT('表二（录入表）'!$A$6:$A$1121,LEN($A12))=$A12))</f>
        <v>290</v>
      </c>
      <c r="F12" s="150">
        <f t="shared" si="0"/>
        <v>0.475409836065574</v>
      </c>
      <c r="G12" s="150">
        <f t="shared" si="1"/>
        <v>0.726817042606516</v>
      </c>
    </row>
    <row r="13" ht="15" spans="1:8">
      <c r="A13" s="314" t="s">
        <v>9830</v>
      </c>
      <c r="B13" s="315" t="s">
        <v>9831</v>
      </c>
      <c r="C13" s="290">
        <f>SUMPRODUCT('表二（录入表）'!C$6:C$1121*(LEFT('表二（录入表）'!$A$6:$A$1121,LEN($A13))=$A13))</f>
        <v>0</v>
      </c>
      <c r="D13" s="290">
        <f>SUMPRODUCT('表二（录入表）'!D$6:D$1121*(LEFT('表二（录入表）'!$A$6:$A$1121,LEN($A13))=$A13))</f>
        <v>656</v>
      </c>
      <c r="E13" s="290">
        <f>SUMPRODUCT('表二（录入表）'!E$6:E$1121*(LEFT('表二（录入表）'!$A$6:$A$1121,LEN($A13))=$A13))</f>
        <v>160</v>
      </c>
      <c r="F13" s="150" t="str">
        <f t="shared" si="0"/>
        <v/>
      </c>
      <c r="G13" s="150">
        <f t="shared" si="1"/>
        <v>0.24390243902439</v>
      </c>
    </row>
    <row r="14" ht="15" spans="1:8">
      <c r="A14" s="314" t="s">
        <v>9832</v>
      </c>
      <c r="B14" s="315" t="s">
        <v>9833</v>
      </c>
      <c r="C14" s="290">
        <f>SUMPRODUCT('表二（录入表）'!C$6:C$1121*(LEFT('表二（录入表）'!$A$6:$A$1121,LEN($A14))=$A14))</f>
        <v>188</v>
      </c>
      <c r="D14" s="290">
        <f>SUMPRODUCT('表二（录入表）'!D$6:D$1121*(LEFT('表二（录入表）'!$A$6:$A$1121,LEN($A14))=$A14))</f>
        <v>673</v>
      </c>
      <c r="E14" s="290">
        <f>SUMPRODUCT('表二（录入表）'!E$6:E$1121*(LEFT('表二（录入表）'!$A$6:$A$1121,LEN($A14))=$A14))</f>
        <v>158</v>
      </c>
      <c r="F14" s="150">
        <f t="shared" si="0"/>
        <v>0.840425531914894</v>
      </c>
      <c r="G14" s="150">
        <f t="shared" si="1"/>
        <v>0.234769687964339</v>
      </c>
    </row>
    <row r="15" ht="15" spans="1:8">
      <c r="A15" s="314" t="s">
        <v>9834</v>
      </c>
      <c r="B15" s="315" t="s">
        <v>9835</v>
      </c>
      <c r="C15" s="290">
        <f>SUMPRODUCT('表二（录入表）'!C$6:C$1121*(LEFT('表二（录入表）'!$A$6:$A$1121,LEN($A15))=$A15))</f>
        <v>0</v>
      </c>
      <c r="D15" s="290">
        <f>SUMPRODUCT('表二（录入表）'!D$6:D$1121*(LEFT('表二（录入表）'!$A$6:$A$1121,LEN($A15))=$A15))</f>
        <v>0</v>
      </c>
      <c r="E15" s="290">
        <f>SUMPRODUCT('表二（录入表）'!E$6:E$1121*(LEFT('表二（录入表）'!$A$6:$A$1121,LEN($A15))=$A15))</f>
        <v>0</v>
      </c>
      <c r="F15" s="150" t="str">
        <f t="shared" si="0"/>
        <v/>
      </c>
      <c r="G15" s="150" t="str">
        <f t="shared" si="1"/>
        <v/>
      </c>
    </row>
    <row r="16" ht="15" spans="1:8">
      <c r="A16" s="314" t="s">
        <v>9836</v>
      </c>
      <c r="B16" s="315" t="s">
        <v>9837</v>
      </c>
      <c r="C16" s="290">
        <f>SUMPRODUCT('表二（录入表）'!C$6:C$1121*(LEFT('表二（录入表）'!$A$6:$A$1121,LEN($A16))=$A16))</f>
        <v>715</v>
      </c>
      <c r="D16" s="290">
        <f>SUMPRODUCT('表二（录入表）'!D$6:D$1121*(LEFT('表二（录入表）'!$A$6:$A$1121,LEN($A16))=$A16))</f>
        <v>466</v>
      </c>
      <c r="E16" s="290">
        <f>SUMPRODUCT('表二（录入表）'!E$6:E$1121*(LEFT('表二（录入表）'!$A$6:$A$1121,LEN($A16))=$A16))</f>
        <v>306</v>
      </c>
      <c r="F16" s="150">
        <f t="shared" si="0"/>
        <v>0.427972027972028</v>
      </c>
      <c r="G16" s="150">
        <f t="shared" si="1"/>
        <v>0.656652360515021</v>
      </c>
    </row>
    <row r="17" ht="15" spans="1:7">
      <c r="A17" s="314" t="s">
        <v>9838</v>
      </c>
      <c r="B17" s="315" t="s">
        <v>9839</v>
      </c>
      <c r="C17" s="290">
        <f>SUMPRODUCT('表二（录入表）'!C$6:C$1121*(LEFT('表二（录入表）'!$A$6:$A$1121,LEN($A17))=$A17))</f>
        <v>520</v>
      </c>
      <c r="D17" s="290">
        <f>SUMPRODUCT('表二（录入表）'!D$6:D$1121*(LEFT('表二（录入表）'!$A$6:$A$1121,LEN($A17))=$A17))</f>
        <v>384</v>
      </c>
      <c r="E17" s="290">
        <f>SUMPRODUCT('表二（录入表）'!E$6:E$1121*(LEFT('表二（录入表）'!$A$6:$A$1121,LEN($A17))=$A17))</f>
        <v>370</v>
      </c>
      <c r="F17" s="150">
        <f t="shared" si="0"/>
        <v>0.711538461538462</v>
      </c>
      <c r="G17" s="150">
        <f t="shared" si="1"/>
        <v>0.963541666666667</v>
      </c>
    </row>
    <row r="18" ht="15" spans="1:7">
      <c r="A18" s="314" t="s">
        <v>9840</v>
      </c>
      <c r="B18" s="315" t="s">
        <v>9841</v>
      </c>
      <c r="C18" s="290">
        <f>SUMPRODUCT('表二（录入表）'!C$6:C$1121*(LEFT('表二（录入表）'!$A$6:$A$1121,LEN($A18))=$A18))</f>
        <v>0</v>
      </c>
      <c r="D18" s="290">
        <f>SUMPRODUCT('表二（录入表）'!D$6:D$1121*(LEFT('表二（录入表）'!$A$6:$A$1121,LEN($A18))=$A18))</f>
        <v>50</v>
      </c>
      <c r="E18" s="290">
        <f>SUMPRODUCT('表二（录入表）'!E$6:E$1121*(LEFT('表二（录入表）'!$A$6:$A$1121,LEN($A18))=$A18))</f>
        <v>20</v>
      </c>
      <c r="F18" s="150" t="str">
        <f t="shared" si="0"/>
        <v/>
      </c>
      <c r="G18" s="150">
        <f t="shared" si="1"/>
        <v>0.4</v>
      </c>
    </row>
    <row r="19" ht="15" spans="1:7">
      <c r="A19" s="314" t="s">
        <v>9842</v>
      </c>
      <c r="B19" s="315" t="s">
        <v>9843</v>
      </c>
      <c r="C19" s="290">
        <f>SUMPRODUCT('表二（录入表）'!C$6:C$1121*(LEFT('表二（录入表）'!$A$6:$A$1121,LEN($A19))=$A19))</f>
        <v>11</v>
      </c>
      <c r="D19" s="290">
        <f>SUMPRODUCT('表二（录入表）'!D$6:D$1121*(LEFT('表二（录入表）'!$A$6:$A$1121,LEN($A19))=$A19))</f>
        <v>0</v>
      </c>
      <c r="E19" s="290">
        <f>SUMPRODUCT('表二（录入表）'!E$6:E$1121*(LEFT('表二（录入表）'!$A$6:$A$1121,LEN($A19))=$A19))</f>
        <v>0</v>
      </c>
      <c r="F19" s="150">
        <f t="shared" si="0"/>
        <v>0</v>
      </c>
      <c r="G19" s="150" t="str">
        <f t="shared" si="1"/>
        <v/>
      </c>
    </row>
    <row r="20" ht="15" spans="1:7">
      <c r="A20" s="314" t="s">
        <v>9844</v>
      </c>
      <c r="B20" s="315" t="s">
        <v>9845</v>
      </c>
      <c r="C20" s="290">
        <f>SUMPRODUCT('表二（录入表）'!C$6:C$1121*(LEFT('表二（录入表）'!$A$6:$A$1121,LEN($A20))=$A20))</f>
        <v>0</v>
      </c>
      <c r="D20" s="290">
        <f>SUMPRODUCT('表二（录入表）'!D$6:D$1121*(LEFT('表二（录入表）'!$A$6:$A$1121,LEN($A20))=$A20))</f>
        <v>0</v>
      </c>
      <c r="E20" s="290">
        <f>SUMPRODUCT('表二（录入表）'!E$6:E$1121*(LEFT('表二（录入表）'!$A$6:$A$1121,LEN($A20))=$A20))</f>
        <v>0</v>
      </c>
      <c r="F20" s="150" t="str">
        <f t="shared" si="0"/>
        <v/>
      </c>
      <c r="G20" s="150" t="str">
        <f t="shared" si="1"/>
        <v/>
      </c>
    </row>
    <row r="21" ht="15" spans="1:7">
      <c r="A21" s="314" t="s">
        <v>9846</v>
      </c>
      <c r="B21" s="315" t="s">
        <v>9847</v>
      </c>
      <c r="C21" s="290">
        <f>SUMPRODUCT('表二（录入表）'!C$6:C$1121*(LEFT('表二（录入表）'!$A$6:$A$1121,LEN($A21))=$A21))</f>
        <v>95</v>
      </c>
      <c r="D21" s="290">
        <f>SUMPRODUCT('表二（录入表）'!D$6:D$1121*(LEFT('表二（录入表）'!$A$6:$A$1121,LEN($A21))=$A21))</f>
        <v>105</v>
      </c>
      <c r="E21" s="290">
        <f>SUMPRODUCT('表二（录入表）'!E$6:E$1121*(LEFT('表二（录入表）'!$A$6:$A$1121,LEN($A21))=$A21))</f>
        <v>30</v>
      </c>
      <c r="F21" s="150">
        <f t="shared" si="0"/>
        <v>0.315789473684211</v>
      </c>
      <c r="G21" s="150">
        <f t="shared" si="1"/>
        <v>0.285714285714286</v>
      </c>
    </row>
    <row r="22" ht="15" spans="1:7">
      <c r="A22" s="314" t="s">
        <v>9848</v>
      </c>
      <c r="B22" s="315" t="s">
        <v>9849</v>
      </c>
      <c r="C22" s="290">
        <f>SUMPRODUCT('表二（录入表）'!C$6:C$1121*(LEFT('表二（录入表）'!$A$6:$A$1121,LEN($A22))=$A22))</f>
        <v>15</v>
      </c>
      <c r="D22" s="290">
        <f>SUMPRODUCT('表二（录入表）'!D$6:D$1121*(LEFT('表二（录入表）'!$A$6:$A$1121,LEN($A22))=$A22))</f>
        <v>111</v>
      </c>
      <c r="E22" s="290">
        <f>SUMPRODUCT('表二（录入表）'!E$6:E$1121*(LEFT('表二（录入表）'!$A$6:$A$1121,LEN($A22))=$A22))</f>
        <v>29</v>
      </c>
      <c r="F22" s="150">
        <f t="shared" si="0"/>
        <v>1.93333333333333</v>
      </c>
      <c r="G22" s="150">
        <f t="shared" si="1"/>
        <v>0.261261261261261</v>
      </c>
    </row>
    <row r="23" ht="15" spans="1:7">
      <c r="A23" s="314" t="s">
        <v>9850</v>
      </c>
      <c r="B23" s="315" t="s">
        <v>9851</v>
      </c>
      <c r="C23" s="290">
        <f>SUMPRODUCT('表二（录入表）'!C$6:C$1121*(LEFT('表二（录入表）'!$A$6:$A$1121,LEN($A23))=$A23))</f>
        <v>224</v>
      </c>
      <c r="D23" s="290">
        <f>SUMPRODUCT('表二（录入表）'!D$6:D$1121*(LEFT('表二（录入表）'!$A$6:$A$1121,LEN($A23))=$A23))</f>
        <v>298</v>
      </c>
      <c r="E23" s="290">
        <f>SUMPRODUCT('表二（录入表）'!E$6:E$1121*(LEFT('表二（录入表）'!$A$6:$A$1121,LEN($A23))=$A23))</f>
        <v>114</v>
      </c>
      <c r="F23" s="150">
        <f t="shared" si="0"/>
        <v>0.508928571428571</v>
      </c>
      <c r="G23" s="150">
        <f t="shared" si="1"/>
        <v>0.38255033557047</v>
      </c>
    </row>
    <row r="24" ht="15" spans="1:7">
      <c r="A24" s="314" t="s">
        <v>9852</v>
      </c>
      <c r="B24" s="315" t="s">
        <v>9853</v>
      </c>
      <c r="C24" s="290">
        <f>SUMPRODUCT('表二（录入表）'!C$6:C$1121*(LEFT('表二（录入表）'!$A$6:$A$1121,LEN($A24))=$A24))</f>
        <v>720</v>
      </c>
      <c r="D24" s="290">
        <f>SUMPRODUCT('表二（录入表）'!D$6:D$1121*(LEFT('表二（录入表）'!$A$6:$A$1121,LEN($A24))=$A24))</f>
        <v>1926</v>
      </c>
      <c r="E24" s="290">
        <f>SUMPRODUCT('表二（录入表）'!E$6:E$1121*(LEFT('表二（录入表）'!$A$6:$A$1121,LEN($A24))=$A24))</f>
        <v>430</v>
      </c>
      <c r="F24" s="150">
        <f t="shared" si="0"/>
        <v>0.597222222222222</v>
      </c>
      <c r="G24" s="150">
        <f t="shared" si="1"/>
        <v>0.223260643821391</v>
      </c>
    </row>
    <row r="25" ht="15" spans="1:7">
      <c r="A25" s="314" t="s">
        <v>9854</v>
      </c>
      <c r="B25" s="315" t="s">
        <v>9855</v>
      </c>
      <c r="C25" s="290">
        <f>SUMPRODUCT('表二（录入表）'!C$6:C$1121*(LEFT('表二（录入表）'!$A$6:$A$1121,LEN($A25))=$A25))</f>
        <v>415</v>
      </c>
      <c r="D25" s="290">
        <f>SUMPRODUCT('表二（录入表）'!D$6:D$1121*(LEFT('表二（录入表）'!$A$6:$A$1121,LEN($A25))=$A25))</f>
        <v>931</v>
      </c>
      <c r="E25" s="290">
        <f>SUMPRODUCT('表二（录入表）'!E$6:E$1121*(LEFT('表二（录入表）'!$A$6:$A$1121,LEN($A25))=$A25))</f>
        <v>275</v>
      </c>
      <c r="F25" s="150">
        <f t="shared" si="0"/>
        <v>0.662650602409639</v>
      </c>
      <c r="G25" s="150">
        <f t="shared" si="1"/>
        <v>0.295381310418904</v>
      </c>
    </row>
    <row r="26" ht="15" spans="1:7">
      <c r="A26" s="314" t="s">
        <v>9856</v>
      </c>
      <c r="B26" s="315" t="s">
        <v>9857</v>
      </c>
      <c r="C26" s="290">
        <f>SUMPRODUCT('表二（录入表）'!C$6:C$1121*(LEFT('表二（录入表）'!$A$6:$A$1121,LEN($A26))=$A26))</f>
        <v>497</v>
      </c>
      <c r="D26" s="290">
        <f>SUMPRODUCT('表二（录入表）'!D$6:D$1121*(LEFT('表二（录入表）'!$A$6:$A$1121,LEN($A26))=$A26))</f>
        <v>312</v>
      </c>
      <c r="E26" s="290">
        <f>SUMPRODUCT('表二（录入表）'!E$6:E$1121*(LEFT('表二（录入表）'!$A$6:$A$1121,LEN($A26))=$A26))</f>
        <v>144</v>
      </c>
      <c r="F26" s="150">
        <f t="shared" si="0"/>
        <v>0.289738430583501</v>
      </c>
      <c r="G26" s="150">
        <f t="shared" si="1"/>
        <v>0.461538461538462</v>
      </c>
    </row>
    <row r="27" ht="15" spans="1:7">
      <c r="A27" s="314" t="s">
        <v>9858</v>
      </c>
      <c r="B27" s="315" t="s">
        <v>9859</v>
      </c>
      <c r="C27" s="290">
        <f>SUMPRODUCT('表二（录入表）'!C$6:C$1121*(LEFT('表二（录入表）'!$A$6:$A$1121,LEN($A27))=$A27))</f>
        <v>182</v>
      </c>
      <c r="D27" s="290">
        <f>SUMPRODUCT('表二（录入表）'!D$6:D$1121*(LEFT('表二（录入表）'!$A$6:$A$1121,LEN($A27))=$A27))</f>
        <v>701</v>
      </c>
      <c r="E27" s="290">
        <f>SUMPRODUCT('表二（录入表）'!E$6:E$1121*(LEFT('表二（录入表）'!$A$6:$A$1121,LEN($A27))=$A27))</f>
        <v>183</v>
      </c>
      <c r="F27" s="150">
        <f t="shared" si="0"/>
        <v>1.00549450549451</v>
      </c>
      <c r="G27" s="150">
        <f t="shared" si="1"/>
        <v>0.261055634807418</v>
      </c>
    </row>
    <row r="28" ht="15" spans="1:7">
      <c r="A28" s="314" t="s">
        <v>9860</v>
      </c>
      <c r="B28" s="315" t="s">
        <v>9861</v>
      </c>
      <c r="C28" s="290">
        <f>SUMPRODUCT('表二（录入表）'!C$6:C$1121*(LEFT('表二（录入表）'!$A$6:$A$1121,LEN($A28))=$A28))</f>
        <v>0</v>
      </c>
      <c r="D28" s="290">
        <f>SUMPRODUCT('表二（录入表）'!D$6:D$1121*(LEFT('表二（录入表）'!$A$6:$A$1121,LEN($A28))=$A28))</f>
        <v>0</v>
      </c>
      <c r="E28" s="290">
        <f>SUMPRODUCT('表二（录入表）'!E$6:E$1121*(LEFT('表二（录入表）'!$A$6:$A$1121,LEN($A28))=$A28))</f>
        <v>0</v>
      </c>
      <c r="F28" s="150" t="str">
        <f t="shared" si="0"/>
        <v/>
      </c>
      <c r="G28" s="150" t="str">
        <f t="shared" si="1"/>
        <v/>
      </c>
    </row>
    <row r="29" ht="15" spans="1:7">
      <c r="A29" s="314" t="s">
        <v>9862</v>
      </c>
      <c r="B29" s="315" t="s">
        <v>9863</v>
      </c>
      <c r="C29" s="290">
        <f>SUMPRODUCT('表二（录入表）'!C$6:C$1121*(LEFT('表二（录入表）'!$A$6:$A$1121,LEN($A29))=$A29))</f>
        <v>356</v>
      </c>
      <c r="D29" s="290">
        <f>SUMPRODUCT('表二（录入表）'!D$6:D$1121*(LEFT('表二（录入表）'!$A$6:$A$1121,LEN($A29))=$A29))</f>
        <v>199</v>
      </c>
      <c r="E29" s="290">
        <f>SUMPRODUCT('表二（录入表）'!E$6:E$1121*(LEFT('表二（录入表）'!$A$6:$A$1121,LEN($A29))=$A29))</f>
        <v>200</v>
      </c>
      <c r="F29" s="150">
        <f t="shared" si="0"/>
        <v>0.561797752808989</v>
      </c>
      <c r="G29" s="150">
        <f t="shared" si="1"/>
        <v>1.00502512562814</v>
      </c>
    </row>
    <row r="30" ht="15" spans="1:7">
      <c r="A30" s="314" t="s">
        <v>9864</v>
      </c>
      <c r="B30" s="315" t="s">
        <v>9865</v>
      </c>
      <c r="C30" s="290">
        <f>SUMPRODUCT('表二（录入表）'!C$6:C$1121*(LEFT('表二（录入表）'!$A$6:$A$1121,LEN($A30))=$A30))</f>
        <v>0</v>
      </c>
      <c r="D30" s="290">
        <f>SUMPRODUCT('表二（录入表）'!D$6:D$1121*(LEFT('表二（录入表）'!$A$6:$A$1121,LEN($A30))=$A30))</f>
        <v>0</v>
      </c>
      <c r="E30" s="290">
        <f>SUMPRODUCT('表二（录入表）'!E$6:E$1121*(LEFT('表二（录入表）'!$A$6:$A$1121,LEN($A30))=$A30))</f>
        <v>0</v>
      </c>
      <c r="F30" s="150" t="str">
        <f t="shared" si="0"/>
        <v/>
      </c>
      <c r="G30" s="150" t="str">
        <f t="shared" si="1"/>
        <v/>
      </c>
    </row>
    <row r="31" ht="15" spans="1:7">
      <c r="A31" s="314" t="s">
        <v>9866</v>
      </c>
      <c r="B31" s="315" t="s">
        <v>9867</v>
      </c>
      <c r="C31" s="290">
        <f>SUMPRODUCT('表二（录入表）'!C$6:C$1121*(LEFT('表二（录入表）'!$A$6:$A$1121,LEN($A31))=$A31))</f>
        <v>521</v>
      </c>
      <c r="D31" s="290">
        <f>SUMPRODUCT('表二（录入表）'!D$6:D$1121*(LEFT('表二（录入表）'!$A$6:$A$1121,LEN($A31))=$A31))</f>
        <v>140</v>
      </c>
      <c r="E31" s="290">
        <f>SUMPRODUCT('表二（录入表）'!E$6:E$1121*(LEFT('表二（录入表）'!$A$6:$A$1121,LEN($A31))=$A31))</f>
        <v>141</v>
      </c>
      <c r="F31" s="150">
        <f t="shared" si="0"/>
        <v>0.27063339731286</v>
      </c>
      <c r="G31" s="150">
        <f t="shared" si="1"/>
        <v>1.00714285714286</v>
      </c>
    </row>
    <row r="32" ht="15" spans="1:7">
      <c r="A32" s="314" t="s">
        <v>9868</v>
      </c>
      <c r="B32" s="315" t="s">
        <v>9869</v>
      </c>
      <c r="C32" s="290">
        <f>SUMPRODUCT('表二（录入表）'!C$6:C$1121*(LEFT('表二（录入表）'!$A$6:$A$1121,LEN($A32))=$A32))</f>
        <v>169</v>
      </c>
      <c r="D32" s="290">
        <f>SUMPRODUCT('表二（录入表）'!D$6:D$1121*(LEFT('表二（录入表）'!$A$6:$A$1121,LEN($A32))=$A32))</f>
        <v>0</v>
      </c>
      <c r="E32" s="290">
        <f>SUMPRODUCT('表二（录入表）'!E$6:E$1121*(LEFT('表二（录入表）'!$A$6:$A$1121,LEN($A32))=$A32))</f>
        <v>150</v>
      </c>
      <c r="F32" s="150">
        <f t="shared" si="0"/>
        <v>0.887573964497041</v>
      </c>
      <c r="G32" s="150" t="str">
        <f t="shared" si="1"/>
        <v/>
      </c>
    </row>
    <row r="33" ht="15" spans="1:7">
      <c r="A33" s="314" t="s">
        <v>9870</v>
      </c>
      <c r="B33" s="315" t="s">
        <v>9871</v>
      </c>
      <c r="C33" s="290">
        <f>SUMPRODUCT('表二（录入表）'!C$6:C$1121*(LEFT('表二（录入表）'!$A$6:$A$1121,LEN($A33))=$A33))</f>
        <v>119</v>
      </c>
      <c r="D33" s="290">
        <f>SUMPRODUCT('表二（录入表）'!D$6:D$1121*(LEFT('表二（录入表）'!$A$6:$A$1121,LEN($A33))=$A33))</f>
        <v>542</v>
      </c>
      <c r="E33" s="290">
        <f>SUMPRODUCT('表二（录入表）'!E$6:E$1121*(LEFT('表二（录入表）'!$A$6:$A$1121,LEN($A33))=$A33))</f>
        <v>130</v>
      </c>
      <c r="F33" s="150">
        <f t="shared" si="0"/>
        <v>1.09243697478992</v>
      </c>
      <c r="G33" s="150">
        <f t="shared" si="1"/>
        <v>0.239852398523985</v>
      </c>
    </row>
    <row r="34" ht="15" spans="1:7">
      <c r="A34" s="314" t="s">
        <v>9872</v>
      </c>
      <c r="B34" s="315" t="s">
        <v>9873</v>
      </c>
      <c r="C34" s="290">
        <f>SUMPRODUCT('表二（录入表）'!C$6:C$1121*(LEFT('表二（录入表）'!$A$6:$A$1121,LEN($A34))=$A34))</f>
        <v>0</v>
      </c>
      <c r="D34" s="290">
        <f>SUMPRODUCT('表二（录入表）'!D$6:D$1121*(LEFT('表二（录入表）'!$A$6:$A$1121,LEN($A34))=$A34))</f>
        <v>0</v>
      </c>
      <c r="E34" s="290">
        <f>SUMPRODUCT('表二（录入表）'!E$6:E$1121*(LEFT('表二（录入表）'!$A$6:$A$1121,LEN($A34))=$A34))</f>
        <v>0</v>
      </c>
      <c r="F34" s="150" t="str">
        <f t="shared" si="0"/>
        <v/>
      </c>
      <c r="G34" s="150" t="str">
        <f t="shared" si="1"/>
        <v/>
      </c>
    </row>
    <row r="35" ht="15" spans="1:7">
      <c r="A35" s="314" t="s">
        <v>9874</v>
      </c>
      <c r="B35" s="315" t="s">
        <v>9875</v>
      </c>
      <c r="C35" s="290">
        <f>SUMPRODUCT('表二（录入表）'!C$6:C$1121*(LEFT('表二（录入表）'!$A$6:$A$1121,LEN($A35))=$A35))</f>
        <v>607</v>
      </c>
      <c r="D35" s="290">
        <f>SUMPRODUCT('表二（录入表）'!D$6:D$1121*(LEFT('表二（录入表）'!$A$6:$A$1121,LEN($A35))=$A35))</f>
        <v>6538</v>
      </c>
      <c r="E35" s="290">
        <f>SUMPRODUCT('表二（录入表）'!E$6:E$1121*(LEFT('表二（录入表）'!$A$6:$A$1121,LEN($A35))=$A35))</f>
        <v>656</v>
      </c>
      <c r="F35" s="150">
        <f t="shared" si="0"/>
        <v>1.08072487644152</v>
      </c>
      <c r="G35" s="150">
        <f t="shared" si="1"/>
        <v>0.100336494340777</v>
      </c>
    </row>
    <row r="36" ht="15" spans="1:7">
      <c r="A36" s="314" t="s">
        <v>9876</v>
      </c>
      <c r="B36" s="315" t="s">
        <v>9877</v>
      </c>
      <c r="C36" s="290">
        <f>SUMPRODUCT('表二（录入表）'!C$6:C$1121*(LEFT('表二（录入表）'!$A$6:$A$1121,LEN($A36))=$A36))</f>
        <v>0</v>
      </c>
      <c r="D36" s="290">
        <f>SUMPRODUCT('表二（录入表）'!D$6:D$1121*(LEFT('表二（录入表）'!$A$6:$A$1121,LEN($A36))=$A36))</f>
        <v>0</v>
      </c>
      <c r="E36" s="290">
        <f>SUMPRODUCT('表二（录入表）'!E$6:E$1121*(LEFT('表二（录入表）'!$A$6:$A$1121,LEN($A36))=$A36))</f>
        <v>0</v>
      </c>
      <c r="F36" s="150" t="str">
        <f t="shared" si="0"/>
        <v/>
      </c>
      <c r="G36" s="150" t="str">
        <f t="shared" si="1"/>
        <v/>
      </c>
    </row>
    <row r="37" ht="15" spans="1:7">
      <c r="A37" s="314" t="s">
        <v>9878</v>
      </c>
      <c r="B37" s="315" t="s">
        <v>9879</v>
      </c>
      <c r="C37" s="290">
        <f>SUMPRODUCT('表二（录入表）'!C$6:C$1121*(LEFT('表二（录入表）'!$A$6:$A$1121,LEN($A37))=$A37))</f>
        <v>0</v>
      </c>
      <c r="D37" s="290">
        <f>SUMPRODUCT('表二（录入表）'!D$6:D$1121*(LEFT('表二（录入表）'!$A$6:$A$1121,LEN($A37))=$A37))</f>
        <v>0</v>
      </c>
      <c r="E37" s="290">
        <f>SUMPRODUCT('表二（录入表）'!E$6:E$1121*(LEFT('表二（录入表）'!$A$6:$A$1121,LEN($A37))=$A37))</f>
        <v>0</v>
      </c>
      <c r="F37" s="150" t="str">
        <f t="shared" si="0"/>
        <v/>
      </c>
      <c r="G37" s="150" t="str">
        <f t="shared" si="1"/>
        <v/>
      </c>
    </row>
    <row r="38" ht="15" spans="1:7">
      <c r="A38" s="314" t="s">
        <v>9880</v>
      </c>
      <c r="B38" s="315" t="s">
        <v>9881</v>
      </c>
      <c r="C38" s="290">
        <f>SUMPRODUCT('表二（录入表）'!C$6:C$1121*(LEFT('表二（录入表）'!$A$6:$A$1121,LEN($A38))=$A38))</f>
        <v>0</v>
      </c>
      <c r="D38" s="290">
        <f>SUMPRODUCT('表二（录入表）'!D$6:D$1121*(LEFT('表二（录入表）'!$A$6:$A$1121,LEN($A38))=$A38))</f>
        <v>0</v>
      </c>
      <c r="E38" s="290">
        <f>SUMPRODUCT('表二（录入表）'!E$6:E$1121*(LEFT('表二（录入表）'!$A$6:$A$1121,LEN($A38))=$A38))</f>
        <v>0</v>
      </c>
      <c r="F38" s="150" t="str">
        <f t="shared" si="0"/>
        <v/>
      </c>
      <c r="G38" s="150" t="str">
        <f t="shared" si="1"/>
        <v/>
      </c>
    </row>
    <row r="39" ht="15" spans="1:7">
      <c r="A39" s="314" t="s">
        <v>9882</v>
      </c>
      <c r="B39" s="315" t="s">
        <v>9883</v>
      </c>
      <c r="C39" s="290">
        <f>SUMPRODUCT('表二（录入表）'!C$6:C$1121*(LEFT('表二（录入表）'!$A$6:$A$1121,LEN($A39))=$A39))</f>
        <v>0</v>
      </c>
      <c r="D39" s="290">
        <f>SUMPRODUCT('表二（录入表）'!D$6:D$1121*(LEFT('表二（录入表）'!$A$6:$A$1121,LEN($A39))=$A39))</f>
        <v>0</v>
      </c>
      <c r="E39" s="290">
        <f>SUMPRODUCT('表二（录入表）'!E$6:E$1121*(LEFT('表二（录入表）'!$A$6:$A$1121,LEN($A39))=$A39))</f>
        <v>0</v>
      </c>
      <c r="F39" s="150" t="str">
        <f t="shared" si="0"/>
        <v/>
      </c>
      <c r="G39" s="150" t="str">
        <f t="shared" si="1"/>
        <v/>
      </c>
    </row>
    <row r="40" ht="15" spans="1:7">
      <c r="A40" s="314" t="s">
        <v>9884</v>
      </c>
      <c r="B40" s="315" t="s">
        <v>9885</v>
      </c>
      <c r="C40" s="290">
        <f>SUMPRODUCT('表二（录入表）'!C$6:C$1121*(LEFT('表二（录入表）'!$A$6:$A$1121,LEN($A40))=$A40))</f>
        <v>0</v>
      </c>
      <c r="D40" s="290">
        <f>SUMPRODUCT('表二（录入表）'!D$6:D$1121*(LEFT('表二（录入表）'!$A$6:$A$1121,LEN($A40))=$A40))</f>
        <v>0</v>
      </c>
      <c r="E40" s="290">
        <f>SUMPRODUCT('表二（录入表）'!E$6:E$1121*(LEFT('表二（录入表）'!$A$6:$A$1121,LEN($A40))=$A40))</f>
        <v>0</v>
      </c>
      <c r="F40" s="150" t="str">
        <f t="shared" si="0"/>
        <v/>
      </c>
      <c r="G40" s="150" t="str">
        <f t="shared" si="1"/>
        <v/>
      </c>
    </row>
    <row r="41" ht="15" spans="1:7">
      <c r="A41" s="314" t="s">
        <v>9886</v>
      </c>
      <c r="B41" s="315" t="s">
        <v>9887</v>
      </c>
      <c r="C41" s="290">
        <f>SUMPRODUCT('表二（录入表）'!C$6:C$1121*(LEFT('表二（录入表）'!$A$6:$A$1121,LEN($A41))=$A41))</f>
        <v>0</v>
      </c>
      <c r="D41" s="290">
        <f>SUMPRODUCT('表二（录入表）'!D$6:D$1121*(LEFT('表二（录入表）'!$A$6:$A$1121,LEN($A41))=$A41))</f>
        <v>0</v>
      </c>
      <c r="E41" s="290">
        <f>SUMPRODUCT('表二（录入表）'!E$6:E$1121*(LEFT('表二（录入表）'!$A$6:$A$1121,LEN($A41))=$A41))</f>
        <v>0</v>
      </c>
      <c r="F41" s="150" t="str">
        <f t="shared" si="0"/>
        <v/>
      </c>
      <c r="G41" s="150" t="str">
        <f t="shared" si="1"/>
        <v/>
      </c>
    </row>
    <row r="42" ht="15" spans="1:7">
      <c r="A42" s="314" t="s">
        <v>9888</v>
      </c>
      <c r="B42" s="315" t="s">
        <v>9889</v>
      </c>
      <c r="C42" s="290">
        <f>SUMPRODUCT('表二（录入表）'!C$6:C$1121*(LEFT('表二（录入表）'!$A$6:$A$1121,LEN($A42))=$A42))</f>
        <v>0</v>
      </c>
      <c r="D42" s="290">
        <f>SUMPRODUCT('表二（录入表）'!D$6:D$1121*(LEFT('表二（录入表）'!$A$6:$A$1121,LEN($A42))=$A42))</f>
        <v>0</v>
      </c>
      <c r="E42" s="290">
        <f>SUMPRODUCT('表二（录入表）'!E$6:E$1121*(LEFT('表二（录入表）'!$A$6:$A$1121,LEN($A42))=$A42))</f>
        <v>0</v>
      </c>
      <c r="F42" s="150" t="str">
        <f t="shared" si="0"/>
        <v/>
      </c>
      <c r="G42" s="150" t="str">
        <f t="shared" si="1"/>
        <v/>
      </c>
    </row>
    <row r="43" ht="15" spans="1:7">
      <c r="A43" s="314" t="s">
        <v>9890</v>
      </c>
      <c r="B43" s="315" t="s">
        <v>9891</v>
      </c>
      <c r="C43" s="290">
        <f>SUMPRODUCT('表二（录入表）'!C$6:C$1121*(LEFT('表二（录入表）'!$A$6:$A$1121,LEN($A43))=$A43))</f>
        <v>0</v>
      </c>
      <c r="D43" s="290">
        <f>SUMPRODUCT('表二（录入表）'!D$6:D$1121*(LEFT('表二（录入表）'!$A$6:$A$1121,LEN($A43))=$A43))</f>
        <v>0</v>
      </c>
      <c r="E43" s="290">
        <f>SUMPRODUCT('表二（录入表）'!E$6:E$1121*(LEFT('表二（录入表）'!$A$6:$A$1121,LEN($A43))=$A43))</f>
        <v>0</v>
      </c>
      <c r="F43" s="150" t="str">
        <f t="shared" si="0"/>
        <v/>
      </c>
      <c r="G43" s="150" t="str">
        <f t="shared" si="1"/>
        <v/>
      </c>
    </row>
    <row r="44" ht="15" spans="1:7">
      <c r="A44" s="314" t="s">
        <v>9892</v>
      </c>
      <c r="B44" s="315" t="s">
        <v>9893</v>
      </c>
      <c r="C44" s="290">
        <f>SUMPRODUCT('表二（录入表）'!C$6:C$1121*(LEFT('表二（录入表）'!$A$6:$A$1121,LEN($A44))=$A44))</f>
        <v>0</v>
      </c>
      <c r="D44" s="290">
        <f>SUMPRODUCT('表二（录入表）'!D$6:D$1121*(LEFT('表二（录入表）'!$A$6:$A$1121,LEN($A44))=$A44))</f>
        <v>0</v>
      </c>
      <c r="E44" s="290">
        <f>SUMPRODUCT('表二（录入表）'!E$6:E$1121*(LEFT('表二（录入表）'!$A$6:$A$1121,LEN($A44))=$A44))</f>
        <v>0</v>
      </c>
      <c r="F44" s="150" t="str">
        <f t="shared" si="0"/>
        <v/>
      </c>
      <c r="G44" s="150" t="str">
        <f t="shared" si="1"/>
        <v/>
      </c>
    </row>
    <row r="45" ht="15" spans="1:7">
      <c r="A45" s="314" t="s">
        <v>9894</v>
      </c>
      <c r="B45" s="315" t="s">
        <v>9895</v>
      </c>
      <c r="C45" s="290">
        <f>SUMPRODUCT('表二（录入表）'!C$6:C$1121*(LEFT('表二（录入表）'!$A$6:$A$1121,LEN($A45))=$A45))</f>
        <v>0</v>
      </c>
      <c r="D45" s="290">
        <f>SUMPRODUCT('表二（录入表）'!D$6:D$1121*(LEFT('表二（录入表）'!$A$6:$A$1121,LEN($A45))=$A45))</f>
        <v>0</v>
      </c>
      <c r="E45" s="290">
        <f>SUMPRODUCT('表二（录入表）'!E$6:E$1121*(LEFT('表二（录入表）'!$A$6:$A$1121,LEN($A45))=$A45))</f>
        <v>0</v>
      </c>
      <c r="F45" s="150" t="str">
        <f t="shared" si="0"/>
        <v/>
      </c>
      <c r="G45" s="150" t="str">
        <f t="shared" si="1"/>
        <v/>
      </c>
    </row>
    <row r="46" ht="15" spans="1:7">
      <c r="A46" s="314" t="s">
        <v>9896</v>
      </c>
      <c r="B46" s="315" t="s">
        <v>9897</v>
      </c>
      <c r="C46" s="290">
        <f>SUMPRODUCT('表二（录入表）'!C$6:C$1121*(LEFT('表二（录入表）'!$A$6:$A$1121,LEN($A46))=$A46))</f>
        <v>21</v>
      </c>
      <c r="D46" s="290">
        <f>SUMPRODUCT('表二（录入表）'!D$6:D$1121*(LEFT('表二（录入表）'!$A$6:$A$1121,LEN($A46))=$A46))</f>
        <v>33</v>
      </c>
      <c r="E46" s="290">
        <f>SUMPRODUCT('表二（录入表）'!E$6:E$1121*(LEFT('表二（录入表）'!$A$6:$A$1121,LEN($A46))=$A46))</f>
        <v>49</v>
      </c>
      <c r="F46" s="150">
        <f t="shared" si="0"/>
        <v>2.33333333333333</v>
      </c>
      <c r="G46" s="150">
        <f t="shared" si="1"/>
        <v>1.48484848484848</v>
      </c>
    </row>
    <row r="47" ht="15" spans="1:7">
      <c r="A47" s="314" t="s">
        <v>9898</v>
      </c>
      <c r="B47" s="315" t="s">
        <v>9899</v>
      </c>
      <c r="C47" s="290">
        <f>SUMPRODUCT('表二（录入表）'!C$6:C$1121*(LEFT('表二（录入表）'!$A$6:$A$1121,LEN($A47))=$A47))</f>
        <v>0</v>
      </c>
      <c r="D47" s="290">
        <f>SUMPRODUCT('表二（录入表）'!D$6:D$1121*(LEFT('表二（录入表）'!$A$6:$A$1121,LEN($A47))=$A47))</f>
        <v>0</v>
      </c>
      <c r="E47" s="290">
        <f>SUMPRODUCT('表二（录入表）'!E$6:E$1121*(LEFT('表二（录入表）'!$A$6:$A$1121,LEN($A47))=$A47))</f>
        <v>0</v>
      </c>
      <c r="F47" s="150" t="str">
        <f t="shared" si="0"/>
        <v/>
      </c>
      <c r="G47" s="150" t="str">
        <f t="shared" si="1"/>
        <v/>
      </c>
    </row>
    <row r="48" ht="15" spans="1:7">
      <c r="A48" s="314" t="s">
        <v>9900</v>
      </c>
      <c r="B48" s="315" t="s">
        <v>9901</v>
      </c>
      <c r="C48" s="290">
        <f>SUMPRODUCT('表二（录入表）'!C$6:C$1121*(LEFT('表二（录入表）'!$A$6:$A$1121,LEN($A48))=$A48))</f>
        <v>0</v>
      </c>
      <c r="D48" s="290">
        <f>SUMPRODUCT('表二（录入表）'!D$6:D$1121*(LEFT('表二（录入表）'!$A$6:$A$1121,LEN($A48))=$A48))</f>
        <v>0</v>
      </c>
      <c r="E48" s="290">
        <f>SUMPRODUCT('表二（录入表）'!E$6:E$1121*(LEFT('表二（录入表）'!$A$6:$A$1121,LEN($A48))=$A48))</f>
        <v>0</v>
      </c>
      <c r="F48" s="150" t="str">
        <f t="shared" si="0"/>
        <v/>
      </c>
      <c r="G48" s="150" t="str">
        <f t="shared" si="1"/>
        <v/>
      </c>
    </row>
    <row r="49" ht="15" spans="1:7">
      <c r="A49" s="314" t="s">
        <v>9902</v>
      </c>
      <c r="B49" s="315" t="s">
        <v>9903</v>
      </c>
      <c r="C49" s="290">
        <f>SUMPRODUCT('表二（录入表）'!C$6:C$1121*(LEFT('表二（录入表）'!$A$6:$A$1121,LEN($A49))=$A49))</f>
        <v>0</v>
      </c>
      <c r="D49" s="290">
        <f>SUMPRODUCT('表二（录入表）'!D$6:D$1121*(LEFT('表二（录入表）'!$A$6:$A$1121,LEN($A49))=$A49))</f>
        <v>0</v>
      </c>
      <c r="E49" s="290">
        <f>SUMPRODUCT('表二（录入表）'!E$6:E$1121*(LEFT('表二（录入表）'!$A$6:$A$1121,LEN($A49))=$A49))</f>
        <v>0</v>
      </c>
      <c r="F49" s="150" t="str">
        <f t="shared" si="0"/>
        <v/>
      </c>
      <c r="G49" s="150" t="str">
        <f t="shared" si="1"/>
        <v/>
      </c>
    </row>
    <row r="50" ht="15" spans="1:7">
      <c r="A50" s="314" t="s">
        <v>9904</v>
      </c>
      <c r="B50" s="315" t="s">
        <v>9905</v>
      </c>
      <c r="C50" s="290">
        <f>SUMPRODUCT('表二（录入表）'!C$6:C$1121*(LEFT('表二（录入表）'!$A$6:$A$1121,LEN($A50))=$A50))</f>
        <v>21</v>
      </c>
      <c r="D50" s="290">
        <f>SUMPRODUCT('表二（录入表）'!D$6:D$1121*(LEFT('表二（录入表）'!$A$6:$A$1121,LEN($A50))=$A50))</f>
        <v>33</v>
      </c>
      <c r="E50" s="290">
        <f>SUMPRODUCT('表二（录入表）'!E$6:E$1121*(LEFT('表二（录入表）'!$A$6:$A$1121,LEN($A50))=$A50))</f>
        <v>49</v>
      </c>
      <c r="F50" s="150">
        <f t="shared" si="0"/>
        <v>2.33333333333333</v>
      </c>
      <c r="G50" s="150">
        <f t="shared" si="1"/>
        <v>1.48484848484848</v>
      </c>
    </row>
    <row r="51" ht="15" spans="1:7">
      <c r="A51" s="314" t="s">
        <v>9906</v>
      </c>
      <c r="B51" s="315" t="s">
        <v>9907</v>
      </c>
      <c r="C51" s="290">
        <f>SUMPRODUCT('表二（录入表）'!C$6:C$1121*(LEFT('表二（录入表）'!$A$6:$A$1121,LEN($A51))=$A51))</f>
        <v>0</v>
      </c>
      <c r="D51" s="290">
        <f>SUMPRODUCT('表二（录入表）'!D$6:D$1121*(LEFT('表二（录入表）'!$A$6:$A$1121,LEN($A51))=$A51))</f>
        <v>0</v>
      </c>
      <c r="E51" s="290">
        <f>SUMPRODUCT('表二（录入表）'!E$6:E$1121*(LEFT('表二（录入表）'!$A$6:$A$1121,LEN($A51))=$A51))</f>
        <v>0</v>
      </c>
      <c r="F51" s="150" t="str">
        <f t="shared" si="0"/>
        <v/>
      </c>
      <c r="G51" s="150" t="str">
        <f t="shared" si="1"/>
        <v/>
      </c>
    </row>
    <row r="52" ht="15" spans="1:7">
      <c r="A52" s="314" t="s">
        <v>9908</v>
      </c>
      <c r="B52" s="315" t="s">
        <v>9909</v>
      </c>
      <c r="C52" s="290">
        <f>SUMPRODUCT('表二（录入表）'!C$6:C$1121*(LEFT('表二（录入表）'!$A$6:$A$1121,LEN($A52))=$A52))</f>
        <v>5634</v>
      </c>
      <c r="D52" s="290">
        <f>SUMPRODUCT('表二（录入表）'!D$6:D$1121*(LEFT('表二（录入表）'!$A$6:$A$1121,LEN($A52))=$A52))</f>
        <v>5691</v>
      </c>
      <c r="E52" s="290">
        <f>SUMPRODUCT('表二（录入表）'!E$6:E$1121*(LEFT('表二（录入表）'!$A$6:$A$1121,LEN($A52))=$A52))</f>
        <v>5634</v>
      </c>
      <c r="F52" s="150">
        <f t="shared" si="0"/>
        <v>1</v>
      </c>
      <c r="G52" s="150">
        <f t="shared" si="1"/>
        <v>0.989984185556141</v>
      </c>
    </row>
    <row r="53" ht="15" spans="1:7">
      <c r="A53" s="314" t="s">
        <v>9910</v>
      </c>
      <c r="B53" s="315" t="s">
        <v>9911</v>
      </c>
      <c r="C53" s="290">
        <f>SUMPRODUCT('表二（录入表）'!C$6:C$1121*(LEFT('表二（录入表）'!$A$6:$A$1121,LEN($A53))=$A53))</f>
        <v>30</v>
      </c>
      <c r="D53" s="290">
        <f>SUMPRODUCT('表二（录入表）'!D$6:D$1121*(LEFT('表二（录入表）'!$A$6:$A$1121,LEN($A53))=$A53))</f>
        <v>0</v>
      </c>
      <c r="E53" s="290">
        <f>SUMPRODUCT('表二（录入表）'!E$6:E$1121*(LEFT('表二（录入表）'!$A$6:$A$1121,LEN($A53))=$A53))</f>
        <v>0</v>
      </c>
      <c r="F53" s="150">
        <f t="shared" si="0"/>
        <v>0</v>
      </c>
      <c r="G53" s="150" t="str">
        <f t="shared" si="1"/>
        <v/>
      </c>
    </row>
    <row r="54" ht="15" spans="1:7">
      <c r="A54" s="314" t="s">
        <v>9912</v>
      </c>
      <c r="B54" s="315" t="s">
        <v>9913</v>
      </c>
      <c r="C54" s="290">
        <f>SUMPRODUCT('表二（录入表）'!C$6:C$1121*(LEFT('表二（录入表）'!$A$6:$A$1121,LEN($A54))=$A54))</f>
        <v>4439</v>
      </c>
      <c r="D54" s="290">
        <f>SUMPRODUCT('表二（录入表）'!D$6:D$1121*(LEFT('表二（录入表）'!$A$6:$A$1121,LEN($A54))=$A54))</f>
        <v>149</v>
      </c>
      <c r="E54" s="290">
        <f>SUMPRODUCT('表二（录入表）'!E$6:E$1121*(LEFT('表二（录入表）'!$A$6:$A$1121,LEN($A54))=$A54))</f>
        <v>400</v>
      </c>
      <c r="F54" s="150">
        <f t="shared" si="0"/>
        <v>0.0901103852218968</v>
      </c>
      <c r="G54" s="150">
        <f t="shared" si="1"/>
        <v>2.68456375838926</v>
      </c>
    </row>
    <row r="55" ht="15" spans="1:7">
      <c r="A55" s="314" t="s">
        <v>9914</v>
      </c>
      <c r="B55" s="315" t="s">
        <v>9915</v>
      </c>
      <c r="C55" s="290">
        <f>SUMPRODUCT('表二（录入表）'!C$6:C$1121*(LEFT('表二（录入表）'!$A$6:$A$1121,LEN($A55))=$A55))</f>
        <v>0</v>
      </c>
      <c r="D55" s="290">
        <f>SUMPRODUCT('表二（录入表）'!D$6:D$1121*(LEFT('表二（录入表）'!$A$6:$A$1121,LEN($A55))=$A55))</f>
        <v>0</v>
      </c>
      <c r="E55" s="290">
        <f>SUMPRODUCT('表二（录入表）'!E$6:E$1121*(LEFT('表二（录入表）'!$A$6:$A$1121,LEN($A55))=$A55))</f>
        <v>0</v>
      </c>
      <c r="F55" s="150" t="str">
        <f t="shared" si="0"/>
        <v/>
      </c>
      <c r="G55" s="150" t="str">
        <f t="shared" si="1"/>
        <v/>
      </c>
    </row>
    <row r="56" ht="15" spans="1:7">
      <c r="A56" s="314" t="s">
        <v>9916</v>
      </c>
      <c r="B56" s="315" t="s">
        <v>9917</v>
      </c>
      <c r="C56" s="290">
        <f>SUMPRODUCT('表二（录入表）'!C$6:C$1121*(LEFT('表二（录入表）'!$A$6:$A$1121,LEN($A56))=$A56))</f>
        <v>0</v>
      </c>
      <c r="D56" s="290">
        <f>SUMPRODUCT('表二（录入表）'!D$6:D$1121*(LEFT('表二（录入表）'!$A$6:$A$1121,LEN($A56))=$A56))</f>
        <v>74</v>
      </c>
      <c r="E56" s="290">
        <f>SUMPRODUCT('表二（录入表）'!E$6:E$1121*(LEFT('表二（录入表）'!$A$6:$A$1121,LEN($A56))=$A56))</f>
        <v>70</v>
      </c>
      <c r="F56" s="150" t="str">
        <f t="shared" si="0"/>
        <v/>
      </c>
      <c r="G56" s="150">
        <f t="shared" si="1"/>
        <v>0.945945945945946</v>
      </c>
    </row>
    <row r="57" ht="15" spans="1:7">
      <c r="A57" s="314" t="s">
        <v>9918</v>
      </c>
      <c r="B57" s="315" t="s">
        <v>9919</v>
      </c>
      <c r="C57" s="290">
        <f>SUMPRODUCT('表二（录入表）'!C$6:C$1121*(LEFT('表二（录入表）'!$A$6:$A$1121,LEN($A57))=$A57))</f>
        <v>0</v>
      </c>
      <c r="D57" s="290">
        <f>SUMPRODUCT('表二（录入表）'!D$6:D$1121*(LEFT('表二（录入表）'!$A$6:$A$1121,LEN($A57))=$A57))</f>
        <v>127</v>
      </c>
      <c r="E57" s="290">
        <f>SUMPRODUCT('表二（录入表）'!E$6:E$1121*(LEFT('表二（录入表）'!$A$6:$A$1121,LEN($A57))=$A57))</f>
        <v>78</v>
      </c>
      <c r="F57" s="150" t="str">
        <f t="shared" si="0"/>
        <v/>
      </c>
      <c r="G57" s="150">
        <f t="shared" si="1"/>
        <v>0.614173228346457</v>
      </c>
    </row>
    <row r="58" ht="15" spans="1:7">
      <c r="A58" s="314" t="s">
        <v>9920</v>
      </c>
      <c r="B58" s="315" t="s">
        <v>9921</v>
      </c>
      <c r="C58" s="290">
        <f>SUMPRODUCT('表二（录入表）'!C$6:C$1121*(LEFT('表二（录入表）'!$A$6:$A$1121,LEN($A58))=$A58))</f>
        <v>1153</v>
      </c>
      <c r="D58" s="290">
        <f>SUMPRODUCT('表二（录入表）'!D$6:D$1121*(LEFT('表二（录入表）'!$A$6:$A$1121,LEN($A58))=$A58))</f>
        <v>1375</v>
      </c>
      <c r="E58" s="290">
        <f>SUMPRODUCT('表二（录入表）'!E$6:E$1121*(LEFT('表二（录入表）'!$A$6:$A$1121,LEN($A58))=$A58))</f>
        <v>1180</v>
      </c>
      <c r="F58" s="150">
        <f t="shared" si="0"/>
        <v>1.02341717259324</v>
      </c>
      <c r="G58" s="150">
        <f t="shared" si="1"/>
        <v>0.858181818181818</v>
      </c>
    </row>
    <row r="59" ht="15" spans="1:7">
      <c r="A59" s="314" t="s">
        <v>9922</v>
      </c>
      <c r="B59" s="315" t="s">
        <v>9923</v>
      </c>
      <c r="C59" s="290">
        <f>SUMPRODUCT('表二（录入表）'!C$6:C$1121*(LEFT('表二（录入表）'!$A$6:$A$1121,LEN($A59))=$A59))</f>
        <v>0</v>
      </c>
      <c r="D59" s="290">
        <f>SUMPRODUCT('表二（录入表）'!D$6:D$1121*(LEFT('表二（录入表）'!$A$6:$A$1121,LEN($A59))=$A59))</f>
        <v>0</v>
      </c>
      <c r="E59" s="290">
        <f>SUMPRODUCT('表二（录入表）'!E$6:E$1121*(LEFT('表二（录入表）'!$A$6:$A$1121,LEN($A59))=$A59))</f>
        <v>0</v>
      </c>
      <c r="F59" s="150" t="str">
        <f t="shared" si="0"/>
        <v/>
      </c>
      <c r="G59" s="150" t="str">
        <f t="shared" si="1"/>
        <v/>
      </c>
    </row>
    <row r="60" ht="15" spans="1:7">
      <c r="A60" s="314" t="s">
        <v>9924</v>
      </c>
      <c r="B60" s="315" t="s">
        <v>9925</v>
      </c>
      <c r="C60" s="290">
        <f>SUMPRODUCT('表二（录入表）'!C$6:C$1121*(LEFT('表二（录入表）'!$A$6:$A$1121,LEN($A60))=$A60))</f>
        <v>0</v>
      </c>
      <c r="D60" s="290">
        <f>SUMPRODUCT('表二（录入表）'!D$6:D$1121*(LEFT('表二（录入表）'!$A$6:$A$1121,LEN($A60))=$A60))</f>
        <v>0</v>
      </c>
      <c r="E60" s="290">
        <f>SUMPRODUCT('表二（录入表）'!E$6:E$1121*(LEFT('表二（录入表）'!$A$6:$A$1121,LEN($A60))=$A60))</f>
        <v>0</v>
      </c>
      <c r="F60" s="150" t="str">
        <f t="shared" si="0"/>
        <v/>
      </c>
      <c r="G60" s="150" t="str">
        <f t="shared" si="1"/>
        <v/>
      </c>
    </row>
    <row r="61" ht="15" spans="1:7">
      <c r="A61" s="314" t="s">
        <v>9926</v>
      </c>
      <c r="B61" s="315" t="s">
        <v>9927</v>
      </c>
      <c r="C61" s="290">
        <f>SUMPRODUCT('表二（录入表）'!C$6:C$1121*(LEFT('表二（录入表）'!$A$6:$A$1121,LEN($A61))=$A61))</f>
        <v>12</v>
      </c>
      <c r="D61" s="290">
        <f>SUMPRODUCT('表二（录入表）'!D$6:D$1121*(LEFT('表二（录入表）'!$A$6:$A$1121,LEN($A61))=$A61))</f>
        <v>4</v>
      </c>
      <c r="E61" s="290">
        <f>SUMPRODUCT('表二（录入表）'!E$6:E$1121*(LEFT('表二（录入表）'!$A$6:$A$1121,LEN($A61))=$A61))</f>
        <v>0</v>
      </c>
      <c r="F61" s="150">
        <f t="shared" si="0"/>
        <v>0</v>
      </c>
      <c r="G61" s="150">
        <f t="shared" si="1"/>
        <v>0</v>
      </c>
    </row>
    <row r="62" ht="15" spans="1:7">
      <c r="A62" s="314" t="s">
        <v>9928</v>
      </c>
      <c r="B62" s="315" t="s">
        <v>9929</v>
      </c>
      <c r="C62" s="290">
        <f>SUMPRODUCT('表二（录入表）'!C$6:C$1121*(LEFT('表二（录入表）'!$A$6:$A$1121,LEN($A62))=$A62))</f>
        <v>0</v>
      </c>
      <c r="D62" s="290">
        <f>SUMPRODUCT('表二（录入表）'!D$6:D$1121*(LEFT('表二（录入表）'!$A$6:$A$1121,LEN($A62))=$A62))</f>
        <v>0</v>
      </c>
      <c r="E62" s="290">
        <f>SUMPRODUCT('表二（录入表）'!E$6:E$1121*(LEFT('表二（录入表）'!$A$6:$A$1121,LEN($A62))=$A62))</f>
        <v>0</v>
      </c>
      <c r="F62" s="150" t="str">
        <f t="shared" si="0"/>
        <v/>
      </c>
      <c r="G62" s="150" t="str">
        <f t="shared" si="1"/>
        <v/>
      </c>
    </row>
    <row r="63" ht="15" spans="1:7">
      <c r="A63" s="314" t="s">
        <v>9930</v>
      </c>
      <c r="B63" s="315" t="s">
        <v>9931</v>
      </c>
      <c r="C63" s="290">
        <f>SUMPRODUCT('表二（录入表）'!C$6:C$1121*(LEFT('表二（录入表）'!$A$6:$A$1121,LEN($A63))=$A63))</f>
        <v>0</v>
      </c>
      <c r="D63" s="290">
        <f>SUMPRODUCT('表二（录入表）'!D$6:D$1121*(LEFT('表二（录入表）'!$A$6:$A$1121,LEN($A63))=$A63))</f>
        <v>3962</v>
      </c>
      <c r="E63" s="290">
        <f>SUMPRODUCT('表二（录入表）'!E$6:E$1121*(LEFT('表二（录入表）'!$A$6:$A$1121,LEN($A63))=$A63))</f>
        <v>3906</v>
      </c>
      <c r="F63" s="150" t="str">
        <f t="shared" si="0"/>
        <v/>
      </c>
      <c r="G63" s="150">
        <f t="shared" si="1"/>
        <v>0.985865724381625</v>
      </c>
    </row>
    <row r="64" ht="15" spans="1:7">
      <c r="A64" s="314" t="s">
        <v>9932</v>
      </c>
      <c r="B64" s="315" t="s">
        <v>9933</v>
      </c>
      <c r="C64" s="290">
        <f>SUMPRODUCT('表二（录入表）'!C$6:C$1121*(LEFT('表二（录入表）'!$A$6:$A$1121,LEN($A64))=$A64))</f>
        <v>109324</v>
      </c>
      <c r="D64" s="290">
        <f>SUMPRODUCT('表二（录入表）'!D$6:D$1121*(LEFT('表二（录入表）'!$A$6:$A$1121,LEN($A64))=$A64))</f>
        <v>134115</v>
      </c>
      <c r="E64" s="290">
        <f>SUMPRODUCT('表二（录入表）'!E$6:E$1121*(LEFT('表二（录入表）'!$A$6:$A$1121,LEN($A64))=$A64))</f>
        <v>112841</v>
      </c>
      <c r="F64" s="150">
        <f t="shared" si="0"/>
        <v>1.03217042918298</v>
      </c>
      <c r="G64" s="150">
        <f t="shared" si="1"/>
        <v>0.841374939417664</v>
      </c>
    </row>
    <row r="65" ht="15" spans="1:7">
      <c r="A65" s="314" t="s">
        <v>9934</v>
      </c>
      <c r="B65" s="315" t="s">
        <v>9935</v>
      </c>
      <c r="C65" s="290">
        <f>SUMPRODUCT('表二（录入表）'!C$6:C$1121*(LEFT('表二（录入表）'!$A$6:$A$1121,LEN($A65))=$A65))</f>
        <v>9336</v>
      </c>
      <c r="D65" s="290">
        <f>SUMPRODUCT('表二（录入表）'!D$6:D$1121*(LEFT('表二（录入表）'!$A$6:$A$1121,LEN($A65))=$A65))</f>
        <v>1834</v>
      </c>
      <c r="E65" s="290">
        <f>SUMPRODUCT('表二（录入表）'!E$6:E$1121*(LEFT('表二（录入表）'!$A$6:$A$1121,LEN($A65))=$A65))</f>
        <v>3100</v>
      </c>
      <c r="F65" s="150">
        <f t="shared" si="0"/>
        <v>0.332047986289632</v>
      </c>
      <c r="G65" s="150">
        <f t="shared" si="1"/>
        <v>1.69029443838604</v>
      </c>
    </row>
    <row r="66" ht="15" spans="1:7">
      <c r="A66" s="314" t="s">
        <v>9936</v>
      </c>
      <c r="B66" s="315" t="s">
        <v>9937</v>
      </c>
      <c r="C66" s="290">
        <f>SUMPRODUCT('表二（录入表）'!C$6:C$1121*(LEFT('表二（录入表）'!$A$6:$A$1121,LEN($A66))=$A66))</f>
        <v>86833</v>
      </c>
      <c r="D66" s="290">
        <f>SUMPRODUCT('表二（录入表）'!D$6:D$1121*(LEFT('表二（录入表）'!$A$6:$A$1121,LEN($A66))=$A66))</f>
        <v>119905</v>
      </c>
      <c r="E66" s="290">
        <f>SUMPRODUCT('表二（录入表）'!E$6:E$1121*(LEFT('表二（录入表）'!$A$6:$A$1121,LEN($A66))=$A66))</f>
        <v>101000</v>
      </c>
      <c r="F66" s="150">
        <f t="shared" si="0"/>
        <v>1.16315225778218</v>
      </c>
      <c r="G66" s="150">
        <f t="shared" si="1"/>
        <v>0.842333514031942</v>
      </c>
    </row>
    <row r="67" ht="15" spans="1:7">
      <c r="A67" s="314" t="s">
        <v>9938</v>
      </c>
      <c r="B67" s="315" t="s">
        <v>9939</v>
      </c>
      <c r="C67" s="290">
        <f>SUMPRODUCT('表二（录入表）'!C$6:C$1121*(LEFT('表二（录入表）'!$A$6:$A$1121,LEN($A67))=$A67))</f>
        <v>3631</v>
      </c>
      <c r="D67" s="290">
        <f>SUMPRODUCT('表二（录入表）'!D$6:D$1121*(LEFT('表二（录入表）'!$A$6:$A$1121,LEN($A67))=$A67))</f>
        <v>2888</v>
      </c>
      <c r="E67" s="290">
        <f>SUMPRODUCT('表二（录入表）'!E$6:E$1121*(LEFT('表二（录入表）'!$A$6:$A$1121,LEN($A67))=$A67))</f>
        <v>3000</v>
      </c>
      <c r="F67" s="150">
        <f t="shared" si="0"/>
        <v>0.826218672541999</v>
      </c>
      <c r="G67" s="150">
        <f t="shared" si="1"/>
        <v>1.0387811634349</v>
      </c>
    </row>
    <row r="68" ht="15" spans="1:7">
      <c r="A68" s="314" t="s">
        <v>9940</v>
      </c>
      <c r="B68" s="315" t="s">
        <v>9941</v>
      </c>
      <c r="C68" s="290">
        <f>SUMPRODUCT('表二（录入表）'!C$6:C$1121*(LEFT('表二（录入表）'!$A$6:$A$1121,LEN($A68))=$A68))</f>
        <v>0</v>
      </c>
      <c r="D68" s="290">
        <f>SUMPRODUCT('表二（录入表）'!D$6:D$1121*(LEFT('表二（录入表）'!$A$6:$A$1121,LEN($A68))=$A68))</f>
        <v>0</v>
      </c>
      <c r="E68" s="290">
        <f>SUMPRODUCT('表二（录入表）'!E$6:E$1121*(LEFT('表二（录入表）'!$A$6:$A$1121,LEN($A68))=$A68))</f>
        <v>0</v>
      </c>
      <c r="F68" s="150" t="str">
        <f t="shared" si="0"/>
        <v/>
      </c>
      <c r="G68" s="150" t="str">
        <f t="shared" si="1"/>
        <v/>
      </c>
    </row>
    <row r="69" ht="15" spans="1:7">
      <c r="A69" s="314" t="s">
        <v>9942</v>
      </c>
      <c r="B69" s="315" t="s">
        <v>9943</v>
      </c>
      <c r="C69" s="290">
        <f>SUMPRODUCT('表二（录入表）'!C$6:C$1121*(LEFT('表二（录入表）'!$A$6:$A$1121,LEN($A69))=$A69))</f>
        <v>0</v>
      </c>
      <c r="D69" s="290">
        <f>SUMPRODUCT('表二（录入表）'!D$6:D$1121*(LEFT('表二（录入表）'!$A$6:$A$1121,LEN($A69))=$A69))</f>
        <v>0</v>
      </c>
      <c r="E69" s="290">
        <f>SUMPRODUCT('表二（录入表）'!E$6:E$1121*(LEFT('表二（录入表）'!$A$6:$A$1121,LEN($A69))=$A69))</f>
        <v>0</v>
      </c>
      <c r="F69" s="150" t="str">
        <f t="shared" si="0"/>
        <v/>
      </c>
      <c r="G69" s="150" t="str">
        <f t="shared" si="1"/>
        <v/>
      </c>
    </row>
    <row r="70" ht="15" spans="1:7">
      <c r="A70" s="314" t="s">
        <v>9944</v>
      </c>
      <c r="B70" s="315" t="s">
        <v>9945</v>
      </c>
      <c r="C70" s="290">
        <f>SUMPRODUCT('表二（录入表）'!C$6:C$1121*(LEFT('表二（录入表）'!$A$6:$A$1121,LEN($A70))=$A70))</f>
        <v>0</v>
      </c>
      <c r="D70" s="290">
        <f>SUMPRODUCT('表二（录入表）'!D$6:D$1121*(LEFT('表二（录入表）'!$A$6:$A$1121,LEN($A70))=$A70))</f>
        <v>0</v>
      </c>
      <c r="E70" s="290">
        <f>SUMPRODUCT('表二（录入表）'!E$6:E$1121*(LEFT('表二（录入表）'!$A$6:$A$1121,LEN($A70))=$A70))</f>
        <v>0</v>
      </c>
      <c r="F70" s="150" t="str">
        <f t="shared" si="0"/>
        <v/>
      </c>
      <c r="G70" s="150" t="str">
        <f t="shared" si="1"/>
        <v/>
      </c>
    </row>
    <row r="71" ht="15" spans="1:7">
      <c r="A71" s="314" t="s">
        <v>9946</v>
      </c>
      <c r="B71" s="315" t="s">
        <v>9947</v>
      </c>
      <c r="C71" s="290">
        <f>SUMPRODUCT('表二（录入表）'!C$6:C$1121*(LEFT('表二（录入表）'!$A$6:$A$1121,LEN($A71))=$A71))</f>
        <v>151</v>
      </c>
      <c r="D71" s="290">
        <f>SUMPRODUCT('表二（录入表）'!D$6:D$1121*(LEFT('表二（录入表）'!$A$6:$A$1121,LEN($A71))=$A71))</f>
        <v>457</v>
      </c>
      <c r="E71" s="290">
        <f>SUMPRODUCT('表二（录入表）'!E$6:E$1121*(LEFT('表二（录入表）'!$A$6:$A$1121,LEN($A71))=$A71))</f>
        <v>120</v>
      </c>
      <c r="F71" s="150">
        <f t="shared" ref="F71:F133" si="2">IFERROR($E71/C71,"")</f>
        <v>0.794701986754967</v>
      </c>
      <c r="G71" s="150">
        <f t="shared" ref="G71:G133" si="3">IFERROR($E71/D71,"")</f>
        <v>0.262582056892779</v>
      </c>
    </row>
    <row r="72" ht="15" spans="1:7">
      <c r="A72" s="314" t="s">
        <v>9948</v>
      </c>
      <c r="B72" s="315" t="s">
        <v>9949</v>
      </c>
      <c r="C72" s="290">
        <f>SUMPRODUCT('表二（录入表）'!C$6:C$1121*(LEFT('表二（录入表）'!$A$6:$A$1121,LEN($A72))=$A72))</f>
        <v>228</v>
      </c>
      <c r="D72" s="290">
        <f>SUMPRODUCT('表二（录入表）'!D$6:D$1121*(LEFT('表二（录入表）'!$A$6:$A$1121,LEN($A72))=$A72))</f>
        <v>309</v>
      </c>
      <c r="E72" s="290">
        <f>SUMPRODUCT('表二（录入表）'!E$6:E$1121*(LEFT('表二（录入表）'!$A$6:$A$1121,LEN($A72))=$A72))</f>
        <v>300</v>
      </c>
      <c r="F72" s="150">
        <f t="shared" si="2"/>
        <v>1.31578947368421</v>
      </c>
      <c r="G72" s="150">
        <f t="shared" si="3"/>
        <v>0.970873786407767</v>
      </c>
    </row>
    <row r="73" ht="15" spans="1:7">
      <c r="A73" s="314" t="s">
        <v>9950</v>
      </c>
      <c r="B73" s="315" t="s">
        <v>9951</v>
      </c>
      <c r="C73" s="290">
        <f>SUMPRODUCT('表二（录入表）'!C$6:C$1121*(LEFT('表二（录入表）'!$A$6:$A$1121,LEN($A73))=$A73))</f>
        <v>7582</v>
      </c>
      <c r="D73" s="290">
        <f>SUMPRODUCT('表二（录入表）'!D$6:D$1121*(LEFT('表二（录入表）'!$A$6:$A$1121,LEN($A73))=$A73))</f>
        <v>7582</v>
      </c>
      <c r="E73" s="290">
        <f>SUMPRODUCT('表二（录入表）'!E$6:E$1121*(LEFT('表二（录入表）'!$A$6:$A$1121,LEN($A73))=$A73))</f>
        <v>4200</v>
      </c>
      <c r="F73" s="150">
        <f t="shared" si="2"/>
        <v>0.553943550514376</v>
      </c>
      <c r="G73" s="150">
        <f t="shared" si="3"/>
        <v>0.553943550514376</v>
      </c>
    </row>
    <row r="74" ht="15" spans="1:7">
      <c r="A74" s="314" t="s">
        <v>9952</v>
      </c>
      <c r="B74" s="315" t="s">
        <v>9953</v>
      </c>
      <c r="C74" s="290">
        <f>SUMPRODUCT('表二（录入表）'!C$6:C$1121*(LEFT('表二（录入表）'!$A$6:$A$1121,LEN($A74))=$A74))</f>
        <v>1563</v>
      </c>
      <c r="D74" s="290">
        <f>SUMPRODUCT('表二（录入表）'!D$6:D$1121*(LEFT('表二（录入表）'!$A$6:$A$1121,LEN($A74))=$A74))</f>
        <v>1140</v>
      </c>
      <c r="E74" s="290">
        <f>SUMPRODUCT('表二（录入表）'!E$6:E$1121*(LEFT('表二（录入表）'!$A$6:$A$1121,LEN($A74))=$A74))</f>
        <v>1121</v>
      </c>
      <c r="F74" s="150">
        <f t="shared" si="2"/>
        <v>0.717210492642354</v>
      </c>
      <c r="G74" s="150">
        <f t="shared" si="3"/>
        <v>0.983333333333333</v>
      </c>
    </row>
    <row r="75" ht="15" spans="1:7">
      <c r="A75" s="314" t="s">
        <v>9954</v>
      </c>
      <c r="B75" s="315" t="s">
        <v>9955</v>
      </c>
      <c r="C75" s="290">
        <f>SUMPRODUCT('表二（录入表）'!C$6:C$1121*(LEFT('表二（录入表）'!$A$6:$A$1121,LEN($A75))=$A75))</f>
        <v>10938</v>
      </c>
      <c r="D75" s="290">
        <f>SUMPRODUCT('表二（录入表）'!D$6:D$1121*(LEFT('表二（录入表）'!$A$6:$A$1121,LEN($A75))=$A75))</f>
        <v>26651</v>
      </c>
      <c r="E75" s="290">
        <f>SUMPRODUCT('表二（录入表）'!E$6:E$1121*(LEFT('表二（录入表）'!$A$6:$A$1121,LEN($A75))=$A75))</f>
        <v>11568</v>
      </c>
      <c r="F75" s="150">
        <f t="shared" si="2"/>
        <v>1.05759736697751</v>
      </c>
      <c r="G75" s="150">
        <f t="shared" si="3"/>
        <v>0.434055007316799</v>
      </c>
    </row>
    <row r="76" ht="15" spans="1:7">
      <c r="A76" s="314" t="s">
        <v>9956</v>
      </c>
      <c r="B76" s="315" t="s">
        <v>9957</v>
      </c>
      <c r="C76" s="290">
        <f>SUMPRODUCT('表二（录入表）'!C$6:C$1121*(LEFT('表二（录入表）'!$A$6:$A$1121,LEN($A76))=$A76))</f>
        <v>125</v>
      </c>
      <c r="D76" s="290">
        <f>SUMPRODUCT('表二（录入表）'!D$6:D$1121*(LEFT('表二（录入表）'!$A$6:$A$1121,LEN($A76))=$A76))</f>
        <v>1880</v>
      </c>
      <c r="E76" s="290">
        <f>SUMPRODUCT('表二（录入表）'!E$6:E$1121*(LEFT('表二（录入表）'!$A$6:$A$1121,LEN($A76))=$A76))</f>
        <v>1800</v>
      </c>
      <c r="F76" s="150">
        <f t="shared" si="2"/>
        <v>14.4</v>
      </c>
      <c r="G76" s="150">
        <f t="shared" si="3"/>
        <v>0.957446808510638</v>
      </c>
    </row>
    <row r="77" ht="15" spans="1:7">
      <c r="A77" s="314" t="s">
        <v>9958</v>
      </c>
      <c r="B77" s="315" t="s">
        <v>9959</v>
      </c>
      <c r="C77" s="290">
        <f>SUMPRODUCT('表二（录入表）'!C$6:C$1121*(LEFT('表二（录入表）'!$A$6:$A$1121,LEN($A77))=$A77))</f>
        <v>30</v>
      </c>
      <c r="D77" s="290">
        <f>SUMPRODUCT('表二（录入表）'!D$6:D$1121*(LEFT('表二（录入表）'!$A$6:$A$1121,LEN($A77))=$A77))</f>
        <v>0</v>
      </c>
      <c r="E77" s="290">
        <f>SUMPRODUCT('表二（录入表）'!E$6:E$1121*(LEFT('表二（录入表）'!$A$6:$A$1121,LEN($A77))=$A77))</f>
        <v>0</v>
      </c>
      <c r="F77" s="150">
        <f t="shared" si="2"/>
        <v>0</v>
      </c>
      <c r="G77" s="150" t="str">
        <f t="shared" si="3"/>
        <v/>
      </c>
    </row>
    <row r="78" ht="15" spans="1:7">
      <c r="A78" s="314" t="s">
        <v>9960</v>
      </c>
      <c r="B78" s="315" t="s">
        <v>9961</v>
      </c>
      <c r="C78" s="290">
        <f>SUMPRODUCT('表二（录入表）'!C$6:C$1121*(LEFT('表二（录入表）'!$A$6:$A$1121,LEN($A78))=$A78))</f>
        <v>7377</v>
      </c>
      <c r="D78" s="290">
        <f>SUMPRODUCT('表二（录入表）'!D$6:D$1121*(LEFT('表二（录入表）'!$A$6:$A$1121,LEN($A78))=$A78))</f>
        <v>5485</v>
      </c>
      <c r="E78" s="290">
        <f>SUMPRODUCT('表二（录入表）'!E$6:E$1121*(LEFT('表二（录入表）'!$A$6:$A$1121,LEN($A78))=$A78))</f>
        <v>5510</v>
      </c>
      <c r="F78" s="150">
        <f t="shared" si="2"/>
        <v>0.746916090551715</v>
      </c>
      <c r="G78" s="150">
        <f t="shared" si="3"/>
        <v>1.00455788514129</v>
      </c>
    </row>
    <row r="79" ht="15" spans="1:7">
      <c r="A79" s="314" t="s">
        <v>9962</v>
      </c>
      <c r="B79" s="315" t="s">
        <v>9963</v>
      </c>
      <c r="C79" s="290">
        <f>SUMPRODUCT('表二（录入表）'!C$6:C$1121*(LEFT('表二（录入表）'!$A$6:$A$1121,LEN($A79))=$A79))</f>
        <v>2573</v>
      </c>
      <c r="D79" s="290">
        <f>SUMPRODUCT('表二（录入表）'!D$6:D$1121*(LEFT('表二（录入表）'!$A$6:$A$1121,LEN($A79))=$A79))</f>
        <v>8877</v>
      </c>
      <c r="E79" s="290">
        <f>SUMPRODUCT('表二（录入表）'!E$6:E$1121*(LEFT('表二（录入表）'!$A$6:$A$1121,LEN($A79))=$A79))</f>
        <v>2600</v>
      </c>
      <c r="F79" s="150">
        <f t="shared" si="2"/>
        <v>1.01049358725223</v>
      </c>
      <c r="G79" s="150">
        <f t="shared" si="3"/>
        <v>0.292891742705869</v>
      </c>
    </row>
    <row r="80" ht="15" spans="1:7">
      <c r="A80" s="314" t="s">
        <v>9964</v>
      </c>
      <c r="B80" s="315" t="s">
        <v>9965</v>
      </c>
      <c r="C80" s="290">
        <f>SUMPRODUCT('表二（录入表）'!C$6:C$1121*(LEFT('表二（录入表）'!$A$6:$A$1121,LEN($A80))=$A80))</f>
        <v>20</v>
      </c>
      <c r="D80" s="290">
        <f>SUMPRODUCT('表二（录入表）'!D$6:D$1121*(LEFT('表二（录入表）'!$A$6:$A$1121,LEN($A80))=$A80))</f>
        <v>0</v>
      </c>
      <c r="E80" s="290">
        <f>SUMPRODUCT('表二（录入表）'!E$6:E$1121*(LEFT('表二（录入表）'!$A$6:$A$1121,LEN($A80))=$A80))</f>
        <v>0</v>
      </c>
      <c r="F80" s="150">
        <f t="shared" si="2"/>
        <v>0</v>
      </c>
      <c r="G80" s="150" t="str">
        <f t="shared" si="3"/>
        <v/>
      </c>
    </row>
    <row r="81" ht="15" spans="1:7">
      <c r="A81" s="314" t="s">
        <v>9966</v>
      </c>
      <c r="B81" s="315" t="s">
        <v>9967</v>
      </c>
      <c r="C81" s="290">
        <f>SUMPRODUCT('表二（录入表）'!C$6:C$1121*(LEFT('表二（录入表）'!$A$6:$A$1121,LEN($A81))=$A81))</f>
        <v>0</v>
      </c>
      <c r="D81" s="290">
        <f>SUMPRODUCT('表二（录入表）'!D$6:D$1121*(LEFT('表二（录入表）'!$A$6:$A$1121,LEN($A81))=$A81))</f>
        <v>0</v>
      </c>
      <c r="E81" s="290">
        <f>SUMPRODUCT('表二（录入表）'!E$6:E$1121*(LEFT('表二（录入表）'!$A$6:$A$1121,LEN($A81))=$A81))</f>
        <v>0</v>
      </c>
      <c r="F81" s="150" t="str">
        <f t="shared" si="2"/>
        <v/>
      </c>
      <c r="G81" s="150" t="str">
        <f t="shared" si="3"/>
        <v/>
      </c>
    </row>
    <row r="82" ht="15" spans="1:7">
      <c r="A82" s="314" t="s">
        <v>9968</v>
      </c>
      <c r="B82" s="315" t="s">
        <v>9969</v>
      </c>
      <c r="C82" s="290">
        <f>SUMPRODUCT('表二（录入表）'!C$6:C$1121*(LEFT('表二（录入表）'!$A$6:$A$1121,LEN($A82))=$A82))</f>
        <v>813</v>
      </c>
      <c r="D82" s="290">
        <f>SUMPRODUCT('表二（录入表）'!D$6:D$1121*(LEFT('表二（录入表）'!$A$6:$A$1121,LEN($A82))=$A82))</f>
        <v>298</v>
      </c>
      <c r="E82" s="290">
        <f>SUMPRODUCT('表二（录入表）'!E$6:E$1121*(LEFT('表二（录入表）'!$A$6:$A$1121,LEN($A82))=$A82))</f>
        <v>280</v>
      </c>
      <c r="F82" s="150">
        <f t="shared" si="2"/>
        <v>0.34440344403444</v>
      </c>
      <c r="G82" s="150">
        <f t="shared" si="3"/>
        <v>0.939597315436242</v>
      </c>
    </row>
    <row r="83" ht="15" spans="1:7">
      <c r="A83" s="314" t="s">
        <v>9970</v>
      </c>
      <c r="B83" s="315" t="s">
        <v>9971</v>
      </c>
      <c r="C83" s="290">
        <f>SUMPRODUCT('表二（录入表）'!C$6:C$1121*(LEFT('表二（录入表）'!$A$6:$A$1121,LEN($A83))=$A83))</f>
        <v>0</v>
      </c>
      <c r="D83" s="290">
        <f>SUMPRODUCT('表二（录入表）'!D$6:D$1121*(LEFT('表二（录入表）'!$A$6:$A$1121,LEN($A83))=$A83))</f>
        <v>0</v>
      </c>
      <c r="E83" s="290">
        <f>SUMPRODUCT('表二（录入表）'!E$6:E$1121*(LEFT('表二（录入表）'!$A$6:$A$1121,LEN($A83))=$A83))</f>
        <v>0</v>
      </c>
      <c r="F83" s="150" t="str">
        <f t="shared" si="2"/>
        <v/>
      </c>
      <c r="G83" s="150" t="str">
        <f t="shared" si="3"/>
        <v/>
      </c>
    </row>
    <row r="84" ht="15" spans="1:7">
      <c r="A84" s="314" t="s">
        <v>9972</v>
      </c>
      <c r="B84" s="315" t="s">
        <v>9973</v>
      </c>
      <c r="C84" s="290">
        <f>SUMPRODUCT('表二（录入表）'!C$6:C$1121*(LEFT('表二（录入表）'!$A$6:$A$1121,LEN($A84))=$A84))</f>
        <v>0</v>
      </c>
      <c r="D84" s="290">
        <f>SUMPRODUCT('表二（录入表）'!D$6:D$1121*(LEFT('表二（录入表）'!$A$6:$A$1121,LEN($A84))=$A84))</f>
        <v>70</v>
      </c>
      <c r="E84" s="290">
        <f>SUMPRODUCT('表二（录入表）'!E$6:E$1121*(LEFT('表二（录入表）'!$A$6:$A$1121,LEN($A84))=$A84))</f>
        <v>50</v>
      </c>
      <c r="F84" s="150" t="str">
        <f t="shared" si="2"/>
        <v/>
      </c>
      <c r="G84" s="150">
        <f t="shared" si="3"/>
        <v>0.714285714285714</v>
      </c>
    </row>
    <row r="85" ht="15" spans="1:7">
      <c r="A85" s="314" t="s">
        <v>9974</v>
      </c>
      <c r="B85" s="315" t="s">
        <v>9975</v>
      </c>
      <c r="C85" s="290">
        <f>SUMPRODUCT('表二（录入表）'!C$6:C$1121*(LEFT('表二（录入表）'!$A$6:$A$1121,LEN($A85))=$A85))</f>
        <v>0</v>
      </c>
      <c r="D85" s="290">
        <f>SUMPRODUCT('表二（录入表）'!D$6:D$1121*(LEFT('表二（录入表）'!$A$6:$A$1121,LEN($A85))=$A85))</f>
        <v>10041</v>
      </c>
      <c r="E85" s="290">
        <f>SUMPRODUCT('表二（录入表）'!E$6:E$1121*(LEFT('表二（录入表）'!$A$6:$A$1121,LEN($A85))=$A85))</f>
        <v>1328</v>
      </c>
      <c r="F85" s="150" t="str">
        <f t="shared" si="2"/>
        <v/>
      </c>
      <c r="G85" s="150">
        <f t="shared" si="3"/>
        <v>0.132257743252664</v>
      </c>
    </row>
    <row r="86" ht="15" spans="1:7">
      <c r="A86" s="314" t="s">
        <v>9976</v>
      </c>
      <c r="B86" s="315" t="s">
        <v>9977</v>
      </c>
      <c r="C86" s="290">
        <f>SUMPRODUCT('表二（录入表）'!C$6:C$1121*(LEFT('表二（录入表）'!$A$6:$A$1121,LEN($A86))=$A86))</f>
        <v>6429</v>
      </c>
      <c r="D86" s="290">
        <f>SUMPRODUCT('表二（录入表）'!D$6:D$1121*(LEFT('表二（录入表）'!$A$6:$A$1121,LEN($A86))=$A86))</f>
        <v>6557</v>
      </c>
      <c r="E86" s="290">
        <f>SUMPRODUCT('表二（录入表）'!E$6:E$1121*(LEFT('表二（录入表）'!$A$6:$A$1121,LEN($A86))=$A86))</f>
        <v>6671</v>
      </c>
      <c r="F86" s="150">
        <f t="shared" si="2"/>
        <v>1.03764193498211</v>
      </c>
      <c r="G86" s="150">
        <f t="shared" si="3"/>
        <v>1.01738599969498</v>
      </c>
    </row>
    <row r="87" ht="15" spans="1:7">
      <c r="A87" s="314" t="s">
        <v>9978</v>
      </c>
      <c r="B87" s="315" t="s">
        <v>9979</v>
      </c>
      <c r="C87" s="290">
        <f>SUMPRODUCT('表二（录入表）'!C$6:C$1121*(LEFT('表二（录入表）'!$A$6:$A$1121,LEN($A87))=$A87))</f>
        <v>4613</v>
      </c>
      <c r="D87" s="290">
        <f>SUMPRODUCT('表二（录入表）'!D$6:D$1121*(LEFT('表二（录入表）'!$A$6:$A$1121,LEN($A87))=$A87))</f>
        <v>2489</v>
      </c>
      <c r="E87" s="290">
        <f>SUMPRODUCT('表二（录入表）'!E$6:E$1121*(LEFT('表二（录入表）'!$A$6:$A$1121,LEN($A87))=$A87))</f>
        <v>3860</v>
      </c>
      <c r="F87" s="150">
        <f t="shared" si="2"/>
        <v>0.836765662258834</v>
      </c>
      <c r="G87" s="150">
        <f t="shared" si="3"/>
        <v>1.55082362394536</v>
      </c>
    </row>
    <row r="88" ht="15" spans="1:7">
      <c r="A88" s="314" t="s">
        <v>9980</v>
      </c>
      <c r="B88" s="315" t="s">
        <v>9981</v>
      </c>
      <c r="C88" s="290">
        <f>SUMPRODUCT('表二（录入表）'!C$6:C$1121*(LEFT('表二（录入表）'!$A$6:$A$1121,LEN($A88))=$A88))</f>
        <v>283</v>
      </c>
      <c r="D88" s="290">
        <f>SUMPRODUCT('表二（录入表）'!D$6:D$1121*(LEFT('表二（录入表）'!$A$6:$A$1121,LEN($A88))=$A88))</f>
        <v>104</v>
      </c>
      <c r="E88" s="290">
        <f>SUMPRODUCT('表二（录入表）'!E$6:E$1121*(LEFT('表二（录入表）'!$A$6:$A$1121,LEN($A88))=$A88))</f>
        <v>140</v>
      </c>
      <c r="F88" s="150">
        <f t="shared" si="2"/>
        <v>0.49469964664311</v>
      </c>
      <c r="G88" s="150">
        <f t="shared" si="3"/>
        <v>1.34615384615385</v>
      </c>
    </row>
    <row r="89" ht="15" spans="1:7">
      <c r="A89" s="314" t="s">
        <v>9982</v>
      </c>
      <c r="B89" s="315" t="s">
        <v>9983</v>
      </c>
      <c r="C89" s="290">
        <f>SUMPRODUCT('表二（录入表）'!C$6:C$1121*(LEFT('表二（录入表）'!$A$6:$A$1121,LEN($A89))=$A89))</f>
        <v>481</v>
      </c>
      <c r="D89" s="290">
        <f>SUMPRODUCT('表二（录入表）'!D$6:D$1121*(LEFT('表二（录入表）'!$A$6:$A$1121,LEN($A89))=$A89))</f>
        <v>541</v>
      </c>
      <c r="E89" s="290">
        <f>SUMPRODUCT('表二（录入表）'!E$6:E$1121*(LEFT('表二（录入表）'!$A$6:$A$1121,LEN($A89))=$A89))</f>
        <v>406</v>
      </c>
      <c r="F89" s="150">
        <f t="shared" si="2"/>
        <v>0.844074844074844</v>
      </c>
      <c r="G89" s="150">
        <f t="shared" si="3"/>
        <v>0.750462107208872</v>
      </c>
    </row>
    <row r="90" ht="15" spans="1:7">
      <c r="A90" s="314" t="s">
        <v>9984</v>
      </c>
      <c r="B90" s="315" t="s">
        <v>9985</v>
      </c>
      <c r="C90" s="290">
        <f>SUMPRODUCT('表二（录入表）'!C$6:C$1121*(LEFT('表二（录入表）'!$A$6:$A$1121,LEN($A90))=$A90))</f>
        <v>60</v>
      </c>
      <c r="D90" s="290">
        <f>SUMPRODUCT('表二（录入表）'!D$6:D$1121*(LEFT('表二（录入表）'!$A$6:$A$1121,LEN($A90))=$A90))</f>
        <v>20</v>
      </c>
      <c r="E90" s="290">
        <f>SUMPRODUCT('表二（录入表）'!E$6:E$1121*(LEFT('表二（录入表）'!$A$6:$A$1121,LEN($A90))=$A90))</f>
        <v>20</v>
      </c>
      <c r="F90" s="150">
        <f t="shared" si="2"/>
        <v>0.333333333333333</v>
      </c>
      <c r="G90" s="150">
        <f t="shared" si="3"/>
        <v>1</v>
      </c>
    </row>
    <row r="91" ht="15" spans="1:7">
      <c r="A91" s="314" t="s">
        <v>9986</v>
      </c>
      <c r="B91" s="315" t="s">
        <v>9987</v>
      </c>
      <c r="C91" s="290">
        <f>SUMPRODUCT('表二（录入表）'!C$6:C$1121*(LEFT('表二（录入表）'!$A$6:$A$1121,LEN($A91))=$A91))</f>
        <v>426</v>
      </c>
      <c r="D91" s="290">
        <f>SUMPRODUCT('表二（录入表）'!D$6:D$1121*(LEFT('表二（录入表）'!$A$6:$A$1121,LEN($A91))=$A91))</f>
        <v>563</v>
      </c>
      <c r="E91" s="290">
        <f>SUMPRODUCT('表二（录入表）'!E$6:E$1121*(LEFT('表二（录入表）'!$A$6:$A$1121,LEN($A91))=$A91))</f>
        <v>200</v>
      </c>
      <c r="F91" s="150">
        <f t="shared" si="2"/>
        <v>0.469483568075117</v>
      </c>
      <c r="G91" s="150">
        <f t="shared" si="3"/>
        <v>0.355239786856128</v>
      </c>
    </row>
    <row r="92" ht="15" spans="1:7">
      <c r="A92" s="314" t="s">
        <v>9988</v>
      </c>
      <c r="B92" s="315" t="s">
        <v>9989</v>
      </c>
      <c r="C92" s="290">
        <f>SUMPRODUCT('表二（录入表）'!C$6:C$1121*(LEFT('表二（录入表）'!$A$6:$A$1121,LEN($A92))=$A92))</f>
        <v>566</v>
      </c>
      <c r="D92" s="290">
        <f>SUMPRODUCT('表二（录入表）'!D$6:D$1121*(LEFT('表二（录入表）'!$A$6:$A$1121,LEN($A92))=$A92))</f>
        <v>2840</v>
      </c>
      <c r="E92" s="290">
        <f>SUMPRODUCT('表二（录入表）'!E$6:E$1121*(LEFT('表二（录入表）'!$A$6:$A$1121,LEN($A92))=$A92))</f>
        <v>2045</v>
      </c>
      <c r="F92" s="150">
        <f t="shared" si="2"/>
        <v>3.613074204947</v>
      </c>
      <c r="G92" s="150">
        <f t="shared" si="3"/>
        <v>0.720070422535211</v>
      </c>
    </row>
    <row r="93" ht="15" spans="1:7">
      <c r="A93" s="314" t="s">
        <v>9990</v>
      </c>
      <c r="B93" s="315" t="s">
        <v>9991</v>
      </c>
      <c r="C93" s="290">
        <f>SUMPRODUCT('表二（录入表）'!C$6:C$1121*(LEFT('表二（录入表）'!$A$6:$A$1121,LEN($A93))=$A93))</f>
        <v>59048</v>
      </c>
      <c r="D93" s="290">
        <f>SUMPRODUCT('表二（录入表）'!D$6:D$1121*(LEFT('表二（录入表）'!$A$6:$A$1121,LEN($A93))=$A93))</f>
        <v>58537</v>
      </c>
      <c r="E93" s="290">
        <f>SUMPRODUCT('表二（录入表）'!E$6:E$1121*(LEFT('表二（录入表）'!$A$6:$A$1121,LEN($A93))=$A93))</f>
        <v>61517</v>
      </c>
      <c r="F93" s="150">
        <f t="shared" si="2"/>
        <v>1.04181343991329</v>
      </c>
      <c r="G93" s="150">
        <f t="shared" si="3"/>
        <v>1.05090797273519</v>
      </c>
    </row>
    <row r="94" ht="15" spans="1:7">
      <c r="A94" s="314" t="s">
        <v>9992</v>
      </c>
      <c r="B94" s="315" t="s">
        <v>9993</v>
      </c>
      <c r="C94" s="290">
        <f>SUMPRODUCT('表二（录入表）'!C$6:C$1121*(LEFT('表二（录入表）'!$A$6:$A$1121,LEN($A94))=$A94))</f>
        <v>2216</v>
      </c>
      <c r="D94" s="290">
        <f>SUMPRODUCT('表二（录入表）'!D$6:D$1121*(LEFT('表二（录入表）'!$A$6:$A$1121,LEN($A94))=$A94))</f>
        <v>1463</v>
      </c>
      <c r="E94" s="290">
        <f>SUMPRODUCT('表二（录入表）'!E$6:E$1121*(LEFT('表二（录入表）'!$A$6:$A$1121,LEN($A94))=$A94))</f>
        <v>1670</v>
      </c>
      <c r="F94" s="150">
        <f t="shared" si="2"/>
        <v>0.753610108303249</v>
      </c>
      <c r="G94" s="150">
        <f t="shared" si="3"/>
        <v>1.14149008885851</v>
      </c>
    </row>
    <row r="95" ht="15" spans="1:7">
      <c r="A95" s="314" t="s">
        <v>9994</v>
      </c>
      <c r="B95" s="315" t="s">
        <v>9995</v>
      </c>
      <c r="C95" s="290">
        <f>SUMPRODUCT('表二（录入表）'!C$6:C$1121*(LEFT('表二（录入表）'!$A$6:$A$1121,LEN($A95))=$A95))</f>
        <v>523</v>
      </c>
      <c r="D95" s="290">
        <f>SUMPRODUCT('表二（录入表）'!D$6:D$1121*(LEFT('表二（录入表）'!$A$6:$A$1121,LEN($A95))=$A95))</f>
        <v>1090</v>
      </c>
      <c r="E95" s="290">
        <f>SUMPRODUCT('表二（录入表）'!E$6:E$1121*(LEFT('表二（录入表）'!$A$6:$A$1121,LEN($A95))=$A95))</f>
        <v>620</v>
      </c>
      <c r="F95" s="150">
        <f t="shared" si="2"/>
        <v>1.18546845124283</v>
      </c>
      <c r="G95" s="150">
        <f t="shared" si="3"/>
        <v>0.568807339449541</v>
      </c>
    </row>
    <row r="96" ht="15" spans="1:7">
      <c r="A96" s="314" t="s">
        <v>9996</v>
      </c>
      <c r="B96" s="315" t="s">
        <v>9997</v>
      </c>
      <c r="C96" s="290">
        <f>SUMPRODUCT('表二（录入表）'!C$6:C$1121*(LEFT('表二（录入表）'!$A$6:$A$1121,LEN($A96))=$A96))</f>
        <v>22721</v>
      </c>
      <c r="D96" s="290">
        <f>SUMPRODUCT('表二（录入表）'!D$6:D$1121*(LEFT('表二（录入表）'!$A$6:$A$1121,LEN($A96))=$A96))</f>
        <v>27479</v>
      </c>
      <c r="E96" s="290">
        <f>SUMPRODUCT('表二（录入表）'!E$6:E$1121*(LEFT('表二（录入表）'!$A$6:$A$1121,LEN($A96))=$A96))</f>
        <v>30800</v>
      </c>
      <c r="F96" s="150">
        <f t="shared" si="2"/>
        <v>1.35557413846222</v>
      </c>
      <c r="G96" s="150">
        <f t="shared" si="3"/>
        <v>1.12085592634375</v>
      </c>
    </row>
    <row r="97" ht="15" spans="1:7">
      <c r="A97" s="314" t="s">
        <v>9998</v>
      </c>
      <c r="B97" s="315" t="s">
        <v>9999</v>
      </c>
      <c r="C97" s="290">
        <f>SUMPRODUCT('表二（录入表）'!C$6:C$1121*(LEFT('表二（录入表）'!$A$6:$A$1121,LEN($A97))=$A97))</f>
        <v>120</v>
      </c>
      <c r="D97" s="290">
        <f>SUMPRODUCT('表二（录入表）'!D$6:D$1121*(LEFT('表二（录入表）'!$A$6:$A$1121,LEN($A97))=$A97))</f>
        <v>20</v>
      </c>
      <c r="E97" s="290">
        <f>SUMPRODUCT('表二（录入表）'!E$6:E$1121*(LEFT('表二（录入表）'!$A$6:$A$1121,LEN($A97))=$A97))</f>
        <v>20</v>
      </c>
      <c r="F97" s="150">
        <f t="shared" si="2"/>
        <v>0.166666666666667</v>
      </c>
      <c r="G97" s="150">
        <f t="shared" si="3"/>
        <v>1</v>
      </c>
    </row>
    <row r="98" ht="15" spans="1:7">
      <c r="A98" s="314" t="s">
        <v>10000</v>
      </c>
      <c r="B98" s="315" t="s">
        <v>10001</v>
      </c>
      <c r="C98" s="290">
        <f>SUMPRODUCT('表二（录入表）'!C$6:C$1121*(LEFT('表二（录入表）'!$A$6:$A$1121,LEN($A98))=$A98))</f>
        <v>1786</v>
      </c>
      <c r="D98" s="290">
        <f>SUMPRODUCT('表二（录入表）'!D$6:D$1121*(LEFT('表二（录入表）'!$A$6:$A$1121,LEN($A98))=$A98))</f>
        <v>3035</v>
      </c>
      <c r="E98" s="290">
        <f>SUMPRODUCT('表二（录入表）'!E$6:E$1121*(LEFT('表二（录入表）'!$A$6:$A$1121,LEN($A98))=$A98))</f>
        <v>3100</v>
      </c>
      <c r="F98" s="150">
        <f t="shared" si="2"/>
        <v>1.73572228443449</v>
      </c>
      <c r="G98" s="150">
        <f t="shared" si="3"/>
        <v>1.02141680395387</v>
      </c>
    </row>
    <row r="99" ht="15" spans="1:7">
      <c r="A99" s="314" t="s">
        <v>10002</v>
      </c>
      <c r="B99" s="315" t="s">
        <v>10003</v>
      </c>
      <c r="C99" s="290">
        <f>SUMPRODUCT('表二（录入表）'!C$6:C$1121*(LEFT('表二（录入表）'!$A$6:$A$1121,LEN($A99))=$A99))</f>
        <v>5123</v>
      </c>
      <c r="D99" s="290">
        <f>SUMPRODUCT('表二（录入表）'!D$6:D$1121*(LEFT('表二（录入表）'!$A$6:$A$1121,LEN($A99))=$A99))</f>
        <v>4861</v>
      </c>
      <c r="E99" s="290">
        <f>SUMPRODUCT('表二（录入表）'!E$6:E$1121*(LEFT('表二（录入表）'!$A$6:$A$1121,LEN($A99))=$A99))</f>
        <v>5300</v>
      </c>
      <c r="F99" s="150">
        <f t="shared" si="2"/>
        <v>1.03455006831934</v>
      </c>
      <c r="G99" s="150">
        <f t="shared" si="3"/>
        <v>1.09031063567167</v>
      </c>
    </row>
    <row r="100" ht="15" spans="1:7">
      <c r="A100" s="314" t="s">
        <v>10004</v>
      </c>
      <c r="B100" s="315" t="s">
        <v>10005</v>
      </c>
      <c r="C100" s="290">
        <f>SUMPRODUCT('表二（录入表）'!C$6:C$1121*(LEFT('表二（录入表）'!$A$6:$A$1121,LEN($A100))=$A100))</f>
        <v>816</v>
      </c>
      <c r="D100" s="290">
        <f>SUMPRODUCT('表二（录入表）'!D$6:D$1121*(LEFT('表二（录入表）'!$A$6:$A$1121,LEN($A100))=$A100))</f>
        <v>761</v>
      </c>
      <c r="E100" s="290">
        <f>SUMPRODUCT('表二（录入表）'!E$6:E$1121*(LEFT('表二（录入表）'!$A$6:$A$1121,LEN($A100))=$A100))</f>
        <v>900</v>
      </c>
      <c r="F100" s="150">
        <f t="shared" si="2"/>
        <v>1.10294117647059</v>
      </c>
      <c r="G100" s="150">
        <f t="shared" si="3"/>
        <v>1.1826544021025</v>
      </c>
    </row>
    <row r="101" ht="15" spans="1:7">
      <c r="A101" s="314" t="s">
        <v>10006</v>
      </c>
      <c r="B101" s="315" t="s">
        <v>10007</v>
      </c>
      <c r="C101" s="290">
        <f>SUMPRODUCT('表二（录入表）'!C$6:C$1121*(LEFT('表二（录入表）'!$A$6:$A$1121,LEN($A101))=$A101))</f>
        <v>2920</v>
      </c>
      <c r="D101" s="290">
        <f>SUMPRODUCT('表二（录入表）'!D$6:D$1121*(LEFT('表二（录入表）'!$A$6:$A$1121,LEN($A101))=$A101))</f>
        <v>3348</v>
      </c>
      <c r="E101" s="290">
        <f>SUMPRODUCT('表二（录入表）'!E$6:E$1121*(LEFT('表二（录入表）'!$A$6:$A$1121,LEN($A101))=$A101))</f>
        <v>3450</v>
      </c>
      <c r="F101" s="150">
        <f t="shared" si="2"/>
        <v>1.18150684931507</v>
      </c>
      <c r="G101" s="150">
        <f t="shared" si="3"/>
        <v>1.03046594982079</v>
      </c>
    </row>
    <row r="102" ht="15" spans="1:7">
      <c r="A102" s="314" t="s">
        <v>10008</v>
      </c>
      <c r="B102" s="315" t="s">
        <v>10009</v>
      </c>
      <c r="C102" s="290">
        <f>SUMPRODUCT('表二（录入表）'!C$6:C$1121*(LEFT('表二（录入表）'!$A$6:$A$1121,LEN($A102))=$A102))</f>
        <v>1625</v>
      </c>
      <c r="D102" s="290">
        <f>SUMPRODUCT('表二（录入表）'!D$6:D$1121*(LEFT('表二（录入表）'!$A$6:$A$1121,LEN($A102))=$A102))</f>
        <v>1963</v>
      </c>
      <c r="E102" s="290">
        <f>SUMPRODUCT('表二（录入表）'!E$6:E$1121*(LEFT('表二（录入表）'!$A$6:$A$1121,LEN($A102))=$A102))</f>
        <v>1880</v>
      </c>
      <c r="F102" s="150">
        <f t="shared" si="2"/>
        <v>1.15692307692308</v>
      </c>
      <c r="G102" s="150">
        <f t="shared" si="3"/>
        <v>0.957717778909832</v>
      </c>
    </row>
    <row r="103" ht="15" spans="1:7">
      <c r="A103" s="314" t="s">
        <v>10010</v>
      </c>
      <c r="B103" s="315" t="s">
        <v>10011</v>
      </c>
      <c r="C103" s="290">
        <f>SUMPRODUCT('表二（录入表）'!C$6:C$1121*(LEFT('表二（录入表）'!$A$6:$A$1121,LEN($A103))=$A103))</f>
        <v>0</v>
      </c>
      <c r="D103" s="290">
        <f>SUMPRODUCT('表二（录入表）'!D$6:D$1121*(LEFT('表二（录入表）'!$A$6:$A$1121,LEN($A103))=$A103))</f>
        <v>0</v>
      </c>
      <c r="E103" s="290">
        <f>SUMPRODUCT('表二（录入表）'!E$6:E$1121*(LEFT('表二（录入表）'!$A$6:$A$1121,LEN($A103))=$A103))</f>
        <v>0</v>
      </c>
      <c r="F103" s="150" t="str">
        <f t="shared" si="2"/>
        <v/>
      </c>
      <c r="G103" s="150" t="str">
        <f t="shared" si="3"/>
        <v/>
      </c>
    </row>
    <row r="104" ht="15" spans="1:7">
      <c r="A104" s="314" t="s">
        <v>10012</v>
      </c>
      <c r="B104" s="315" t="s">
        <v>10013</v>
      </c>
      <c r="C104" s="290">
        <f>SUMPRODUCT('表二（录入表）'!C$6:C$1121*(LEFT('表二（录入表）'!$A$6:$A$1121,LEN($A104))=$A104))</f>
        <v>6909</v>
      </c>
      <c r="D104" s="290">
        <f>SUMPRODUCT('表二（录入表）'!D$6:D$1121*(LEFT('表二（录入表）'!$A$6:$A$1121,LEN($A104))=$A104))</f>
        <v>6107</v>
      </c>
      <c r="E104" s="290">
        <f>SUMPRODUCT('表二（录入表）'!E$6:E$1121*(LEFT('表二（录入表）'!$A$6:$A$1121,LEN($A104))=$A104))</f>
        <v>6847</v>
      </c>
      <c r="F104" s="150">
        <f t="shared" si="2"/>
        <v>0.991026197713128</v>
      </c>
      <c r="G104" s="150">
        <f t="shared" si="3"/>
        <v>1.12117242508597</v>
      </c>
    </row>
    <row r="105" ht="15" spans="1:7">
      <c r="A105" s="314" t="s">
        <v>10014</v>
      </c>
      <c r="B105" s="315" t="s">
        <v>10015</v>
      </c>
      <c r="C105" s="290">
        <f>SUMPRODUCT('表二（录入表）'!C$6:C$1121*(LEFT('表二（录入表）'!$A$6:$A$1121,LEN($A105))=$A105))</f>
        <v>85</v>
      </c>
      <c r="D105" s="290">
        <f>SUMPRODUCT('表二（录入表）'!D$6:D$1121*(LEFT('表二（录入表）'!$A$6:$A$1121,LEN($A105))=$A105))</f>
        <v>390</v>
      </c>
      <c r="E105" s="290">
        <f>SUMPRODUCT('表二（录入表）'!E$6:E$1121*(LEFT('表二（录入表）'!$A$6:$A$1121,LEN($A105))=$A105))</f>
        <v>200</v>
      </c>
      <c r="F105" s="150">
        <f t="shared" si="2"/>
        <v>2.35294117647059</v>
      </c>
      <c r="G105" s="150">
        <f t="shared" si="3"/>
        <v>0.512820512820513</v>
      </c>
    </row>
    <row r="106" ht="15" spans="1:7">
      <c r="A106" s="314" t="s">
        <v>10016</v>
      </c>
      <c r="B106" s="315" t="s">
        <v>10017</v>
      </c>
      <c r="C106" s="290">
        <f>SUMPRODUCT('表二（录入表）'!C$6:C$1121*(LEFT('表二（录入表）'!$A$6:$A$1121,LEN($A106))=$A106))</f>
        <v>2093</v>
      </c>
      <c r="D106" s="290">
        <f>SUMPRODUCT('表二（录入表）'!D$6:D$1121*(LEFT('表二（录入表）'!$A$6:$A$1121,LEN($A106))=$A106))</f>
        <v>4222</v>
      </c>
      <c r="E106" s="290">
        <f>SUMPRODUCT('表二（录入表）'!E$6:E$1121*(LEFT('表二（录入表）'!$A$6:$A$1121,LEN($A106))=$A106))</f>
        <v>3110</v>
      </c>
      <c r="F106" s="150">
        <f t="shared" si="2"/>
        <v>1.48590539894888</v>
      </c>
      <c r="G106" s="150">
        <f t="shared" si="3"/>
        <v>0.736617716721933</v>
      </c>
    </row>
    <row r="107" ht="15" spans="1:7">
      <c r="A107" s="314" t="s">
        <v>10018</v>
      </c>
      <c r="B107" s="315" t="s">
        <v>10019</v>
      </c>
      <c r="C107" s="290">
        <f>SUMPRODUCT('表二（录入表）'!C$6:C$1121*(LEFT('表二（录入表）'!$A$6:$A$1121,LEN($A107))=$A107))</f>
        <v>130</v>
      </c>
      <c r="D107" s="290">
        <f>SUMPRODUCT('表二（录入表）'!D$6:D$1121*(LEFT('表二（录入表）'!$A$6:$A$1121,LEN($A107))=$A107))</f>
        <v>0</v>
      </c>
      <c r="E107" s="290">
        <f>SUMPRODUCT('表二（录入表）'!E$6:E$1121*(LEFT('表二（录入表）'!$A$6:$A$1121,LEN($A107))=$A107))</f>
        <v>0</v>
      </c>
      <c r="F107" s="150">
        <f t="shared" si="2"/>
        <v>0</v>
      </c>
      <c r="G107" s="150" t="str">
        <f t="shared" si="3"/>
        <v/>
      </c>
    </row>
    <row r="108" ht="15" spans="1:7">
      <c r="A108" s="314" t="s">
        <v>10020</v>
      </c>
      <c r="B108" s="315" t="s">
        <v>10021</v>
      </c>
      <c r="C108" s="290">
        <f>SUMPRODUCT('表二（录入表）'!C$6:C$1121*(LEFT('表二（录入表）'!$A$6:$A$1121,LEN($A108))=$A108))</f>
        <v>60</v>
      </c>
      <c r="D108" s="290">
        <f>SUMPRODUCT('表二（录入表）'!D$6:D$1121*(LEFT('表二（录入表）'!$A$6:$A$1121,LEN($A108))=$A108))</f>
        <v>680</v>
      </c>
      <c r="E108" s="290">
        <f>SUMPRODUCT('表二（录入表）'!E$6:E$1121*(LEFT('表二（录入表）'!$A$6:$A$1121,LEN($A108))=$A108))</f>
        <v>300</v>
      </c>
      <c r="F108" s="150">
        <f t="shared" si="2"/>
        <v>5</v>
      </c>
      <c r="G108" s="150">
        <f t="shared" si="3"/>
        <v>0.441176470588235</v>
      </c>
    </row>
    <row r="109" ht="15" spans="1:7">
      <c r="A109" s="314" t="s">
        <v>10022</v>
      </c>
      <c r="B109" s="315" t="s">
        <v>10023</v>
      </c>
      <c r="C109" s="290">
        <f>SUMPRODUCT('表二（录入表）'!C$6:C$1121*(LEFT('表二（录入表）'!$A$6:$A$1121,LEN($A109))=$A109))</f>
        <v>10450</v>
      </c>
      <c r="D109" s="290">
        <f>SUMPRODUCT('表二（录入表）'!D$6:D$1121*(LEFT('表二（录入表）'!$A$6:$A$1121,LEN($A109))=$A109))</f>
        <v>2638</v>
      </c>
      <c r="E109" s="290">
        <f>SUMPRODUCT('表二（录入表）'!E$6:E$1121*(LEFT('表二（录入表）'!$A$6:$A$1121,LEN($A109))=$A109))</f>
        <v>3000</v>
      </c>
      <c r="F109" s="150">
        <f t="shared" si="2"/>
        <v>0.287081339712919</v>
      </c>
      <c r="G109" s="150">
        <f t="shared" si="3"/>
        <v>1.13722517058378</v>
      </c>
    </row>
    <row r="110" ht="15" spans="1:7">
      <c r="A110" s="314" t="s">
        <v>10024</v>
      </c>
      <c r="B110" s="315" t="s">
        <v>10025</v>
      </c>
      <c r="C110" s="290">
        <f>SUMPRODUCT('表二（录入表）'!C$6:C$1121*(LEFT('表二（录入表）'!$A$6:$A$1121,LEN($A110))=$A110))</f>
        <v>1169</v>
      </c>
      <c r="D110" s="290">
        <f>SUMPRODUCT('表二（录入表）'!D$6:D$1121*(LEFT('表二（录入表）'!$A$6:$A$1121,LEN($A110))=$A110))</f>
        <v>0</v>
      </c>
      <c r="E110" s="290">
        <f>SUMPRODUCT('表二（录入表）'!E$6:E$1121*(LEFT('表二（录入表）'!$A$6:$A$1121,LEN($A110))=$A110))</f>
        <v>0</v>
      </c>
      <c r="F110" s="150">
        <f t="shared" si="2"/>
        <v>0</v>
      </c>
      <c r="G110" s="150" t="str">
        <f t="shared" si="3"/>
        <v/>
      </c>
    </row>
    <row r="111" ht="15" spans="1:7">
      <c r="A111" s="314" t="s">
        <v>10026</v>
      </c>
      <c r="B111" s="315" t="s">
        <v>10027</v>
      </c>
      <c r="C111" s="290">
        <f>SUMPRODUCT('表二（录入表）'!C$6:C$1121*(LEFT('表二（录入表）'!$A$6:$A$1121,LEN($A111))=$A111))</f>
        <v>182</v>
      </c>
      <c r="D111" s="290">
        <f>SUMPRODUCT('表二（录入表）'!D$6:D$1121*(LEFT('表二（录入表）'!$A$6:$A$1121,LEN($A111))=$A111))</f>
        <v>302</v>
      </c>
      <c r="E111" s="290">
        <f>SUMPRODUCT('表二（录入表）'!E$6:E$1121*(LEFT('表二（录入表）'!$A$6:$A$1121,LEN($A111))=$A111))</f>
        <v>170</v>
      </c>
      <c r="F111" s="150">
        <f t="shared" si="2"/>
        <v>0.934065934065934</v>
      </c>
      <c r="G111" s="150">
        <f t="shared" si="3"/>
        <v>0.562913907284768</v>
      </c>
    </row>
    <row r="112" ht="15" spans="1:7">
      <c r="A112" s="314" t="s">
        <v>10028</v>
      </c>
      <c r="B112" s="315" t="s">
        <v>10029</v>
      </c>
      <c r="C112" s="290">
        <f>SUMPRODUCT('表二（录入表）'!C$6:C$1121*(LEFT('表二（录入表）'!$A$6:$A$1121,LEN($A112))=$A112))</f>
        <v>0</v>
      </c>
      <c r="D112" s="290">
        <f>SUMPRODUCT('表二（录入表）'!D$6:D$1121*(LEFT('表二（录入表）'!$A$6:$A$1121,LEN($A112))=$A112))</f>
        <v>91</v>
      </c>
      <c r="E112" s="290">
        <f>SUMPRODUCT('表二（录入表）'!E$6:E$1121*(LEFT('表二（录入表）'!$A$6:$A$1121,LEN($A112))=$A112))</f>
        <v>50</v>
      </c>
      <c r="F112" s="150" t="str">
        <f t="shared" si="2"/>
        <v/>
      </c>
      <c r="G112" s="150">
        <f t="shared" si="3"/>
        <v>0.549450549450549</v>
      </c>
    </row>
    <row r="113" ht="15" spans="1:7">
      <c r="A113" s="314" t="s">
        <v>10030</v>
      </c>
      <c r="B113" s="315" t="s">
        <v>10031</v>
      </c>
      <c r="C113" s="290">
        <f>SUMPRODUCT('表二（录入表）'!C$6:C$1121*(LEFT('表二（录入表）'!$A$6:$A$1121,LEN($A113))=$A113))</f>
        <v>120</v>
      </c>
      <c r="D113" s="290">
        <f>SUMPRODUCT('表二（录入表）'!D$6:D$1121*(LEFT('表二（录入表）'!$A$6:$A$1121,LEN($A113))=$A113))</f>
        <v>87</v>
      </c>
      <c r="E113" s="290">
        <f>SUMPRODUCT('表二（录入表）'!E$6:E$1121*(LEFT('表二（录入表）'!$A$6:$A$1121,LEN($A113))=$A113))</f>
        <v>100</v>
      </c>
      <c r="F113" s="150">
        <f t="shared" si="2"/>
        <v>0.833333333333333</v>
      </c>
      <c r="G113" s="150">
        <f t="shared" si="3"/>
        <v>1.14942528735632</v>
      </c>
    </row>
    <row r="114" ht="15" spans="1:7">
      <c r="A114" s="314" t="s">
        <v>10032</v>
      </c>
      <c r="B114" s="315" t="s">
        <v>10033</v>
      </c>
      <c r="C114" s="290">
        <f>SUMPRODUCT('表二（录入表）'!C$6:C$1121*(LEFT('表二（录入表）'!$A$6:$A$1121,LEN($A114))=$A114))</f>
        <v>39526</v>
      </c>
      <c r="D114" s="290">
        <f>SUMPRODUCT('表二（录入表）'!D$6:D$1121*(LEFT('表二（录入表）'!$A$6:$A$1121,LEN($A114))=$A114))</f>
        <v>44944</v>
      </c>
      <c r="E114" s="290">
        <f>SUMPRODUCT('表二（录入表）'!E$6:E$1121*(LEFT('表二（录入表）'!$A$6:$A$1121,LEN($A114))=$A114))</f>
        <v>40388</v>
      </c>
      <c r="F114" s="150">
        <f t="shared" si="2"/>
        <v>1.02180842989425</v>
      </c>
      <c r="G114" s="150">
        <f t="shared" si="3"/>
        <v>0.898629405482378</v>
      </c>
    </row>
    <row r="115" ht="15" spans="1:7">
      <c r="A115" s="314" t="s">
        <v>10034</v>
      </c>
      <c r="B115" s="315" t="s">
        <v>10035</v>
      </c>
      <c r="C115" s="290">
        <f>SUMPRODUCT('表二（录入表）'!C$6:C$1121*(LEFT('表二（录入表）'!$A$6:$A$1121,LEN($A115))=$A115))</f>
        <v>591</v>
      </c>
      <c r="D115" s="290">
        <f>SUMPRODUCT('表二（录入表）'!D$6:D$1121*(LEFT('表二（录入表）'!$A$6:$A$1121,LEN($A115))=$A115))</f>
        <v>1376</v>
      </c>
      <c r="E115" s="290">
        <f>SUMPRODUCT('表二（录入表）'!E$6:E$1121*(LEFT('表二（录入表）'!$A$6:$A$1121,LEN($A115))=$A115))</f>
        <v>790</v>
      </c>
      <c r="F115" s="150">
        <f t="shared" si="2"/>
        <v>1.33671742808799</v>
      </c>
      <c r="G115" s="150">
        <f t="shared" si="3"/>
        <v>0.574127906976744</v>
      </c>
    </row>
    <row r="116" ht="15" spans="1:7">
      <c r="A116" s="314" t="s">
        <v>10036</v>
      </c>
      <c r="B116" s="315" t="s">
        <v>10037</v>
      </c>
      <c r="C116" s="290">
        <f>SUMPRODUCT('表二（录入表）'!C$6:C$1121*(LEFT('表二（录入表）'!$A$6:$A$1121,LEN($A116))=$A116))</f>
        <v>3541</v>
      </c>
      <c r="D116" s="290">
        <f>SUMPRODUCT('表二（录入表）'!D$6:D$1121*(LEFT('表二（录入表）'!$A$6:$A$1121,LEN($A116))=$A116))</f>
        <v>9576</v>
      </c>
      <c r="E116" s="290">
        <f>SUMPRODUCT('表二（录入表）'!E$6:E$1121*(LEFT('表二（录入表）'!$A$6:$A$1121,LEN($A116))=$A116))</f>
        <v>5200</v>
      </c>
      <c r="F116" s="150">
        <f t="shared" si="2"/>
        <v>1.46851171985315</v>
      </c>
      <c r="G116" s="150">
        <f t="shared" si="3"/>
        <v>0.543024227234754</v>
      </c>
    </row>
    <row r="117" ht="15" spans="1:7">
      <c r="A117" s="314" t="s">
        <v>10038</v>
      </c>
      <c r="B117" s="315" t="s">
        <v>10039</v>
      </c>
      <c r="C117" s="290">
        <f>SUMPRODUCT('表二（录入表）'!C$6:C$1121*(LEFT('表二（录入表）'!$A$6:$A$1121,LEN($A117))=$A117))</f>
        <v>1911</v>
      </c>
      <c r="D117" s="290">
        <f>SUMPRODUCT('表二（录入表）'!D$6:D$1121*(LEFT('表二（录入表）'!$A$6:$A$1121,LEN($A117))=$A117))</f>
        <v>5681</v>
      </c>
      <c r="E117" s="290">
        <f>SUMPRODUCT('表二（录入表）'!E$6:E$1121*(LEFT('表二（录入表）'!$A$6:$A$1121,LEN($A117))=$A117))</f>
        <v>3500</v>
      </c>
      <c r="F117" s="150">
        <f t="shared" si="2"/>
        <v>1.83150183150183</v>
      </c>
      <c r="G117" s="150">
        <f t="shared" si="3"/>
        <v>0.616088716775216</v>
      </c>
    </row>
    <row r="118" ht="15" spans="1:7">
      <c r="A118" s="314" t="s">
        <v>10040</v>
      </c>
      <c r="B118" s="315" t="s">
        <v>10041</v>
      </c>
      <c r="C118" s="290">
        <f>SUMPRODUCT('表二（录入表）'!C$6:C$1121*(LEFT('表二（录入表）'!$A$6:$A$1121,LEN($A118))=$A118))</f>
        <v>8274</v>
      </c>
      <c r="D118" s="290">
        <f>SUMPRODUCT('表二（录入表）'!D$6:D$1121*(LEFT('表二（录入表）'!$A$6:$A$1121,LEN($A118))=$A118))</f>
        <v>7772</v>
      </c>
      <c r="E118" s="290">
        <f>SUMPRODUCT('表二（录入表）'!E$6:E$1121*(LEFT('表二（录入表）'!$A$6:$A$1121,LEN($A118))=$A118))</f>
        <v>10640</v>
      </c>
      <c r="F118" s="150">
        <f t="shared" si="2"/>
        <v>1.28595600676819</v>
      </c>
      <c r="G118" s="150">
        <f t="shared" si="3"/>
        <v>1.36901698404529</v>
      </c>
    </row>
    <row r="119" ht="15" spans="1:7">
      <c r="A119" s="314" t="s">
        <v>10042</v>
      </c>
      <c r="B119" s="315" t="s">
        <v>10043</v>
      </c>
      <c r="C119" s="290">
        <f>SUMPRODUCT('表二（录入表）'!C$6:C$1121*(LEFT('表二（录入表）'!$A$6:$A$1121,LEN($A119))=$A119))</f>
        <v>1558</v>
      </c>
      <c r="D119" s="290">
        <f>SUMPRODUCT('表二（录入表）'!D$6:D$1121*(LEFT('表二（录入表）'!$A$6:$A$1121,LEN($A119))=$A119))</f>
        <v>2718</v>
      </c>
      <c r="E119" s="290">
        <f>SUMPRODUCT('表二（录入表）'!E$6:E$1121*(LEFT('表二（录入表）'!$A$6:$A$1121,LEN($A119))=$A119))</f>
        <v>1600</v>
      </c>
      <c r="F119" s="150">
        <f t="shared" si="2"/>
        <v>1.02695763799743</v>
      </c>
      <c r="G119" s="150">
        <f t="shared" si="3"/>
        <v>0.588668138337012</v>
      </c>
    </row>
    <row r="120" ht="15" spans="1:7">
      <c r="A120" s="314" t="s">
        <v>10044</v>
      </c>
      <c r="B120" s="315" t="s">
        <v>10045</v>
      </c>
      <c r="C120" s="290">
        <f>SUMPRODUCT('表二（录入表）'!C$6:C$1121*(LEFT('表二（录入表）'!$A$6:$A$1121,LEN($A120))=$A120))</f>
        <v>5962</v>
      </c>
      <c r="D120" s="290">
        <f>SUMPRODUCT('表二（录入表）'!D$6:D$1121*(LEFT('表二（录入表）'!$A$6:$A$1121,LEN($A120))=$A120))</f>
        <v>12</v>
      </c>
      <c r="E120" s="290">
        <f>SUMPRODUCT('表二（录入表）'!E$6:E$1121*(LEFT('表二（录入表）'!$A$6:$A$1121,LEN($A120))=$A120))</f>
        <v>200</v>
      </c>
      <c r="F120" s="150">
        <f t="shared" si="2"/>
        <v>0.0335457900033546</v>
      </c>
      <c r="G120" s="150">
        <f t="shared" si="3"/>
        <v>16.6666666666667</v>
      </c>
    </row>
    <row r="121" ht="15" spans="1:7">
      <c r="A121" s="314" t="s">
        <v>10046</v>
      </c>
      <c r="B121" s="315" t="s">
        <v>10047</v>
      </c>
      <c r="C121" s="290">
        <f>SUMPRODUCT('表二（录入表）'!C$6:C$1121*(LEFT('表二（录入表）'!$A$6:$A$1121,LEN($A121))=$A121))</f>
        <v>15039</v>
      </c>
      <c r="D121" s="290">
        <f>SUMPRODUCT('表二（录入表）'!D$6:D$1121*(LEFT('表二（录入表）'!$A$6:$A$1121,LEN($A121))=$A121))</f>
        <v>8978</v>
      </c>
      <c r="E121" s="290">
        <f>SUMPRODUCT('表二（录入表）'!E$6:E$1121*(LEFT('表二（录入表）'!$A$6:$A$1121,LEN($A121))=$A121))</f>
        <v>12100</v>
      </c>
      <c r="F121" s="150">
        <f t="shared" si="2"/>
        <v>0.804574772258794</v>
      </c>
      <c r="G121" s="150">
        <f t="shared" si="3"/>
        <v>1.34773891735353</v>
      </c>
    </row>
    <row r="122" ht="15" spans="1:7">
      <c r="A122" s="314" t="s">
        <v>10048</v>
      </c>
      <c r="B122" s="315" t="s">
        <v>10049</v>
      </c>
      <c r="C122" s="290">
        <f>SUMPRODUCT('表二（录入表）'!C$6:C$1121*(LEFT('表二（录入表）'!$A$6:$A$1121,LEN($A122))=$A122))</f>
        <v>800</v>
      </c>
      <c r="D122" s="290">
        <f>SUMPRODUCT('表二（录入表）'!D$6:D$1121*(LEFT('表二（录入表）'!$A$6:$A$1121,LEN($A122))=$A122))</f>
        <v>1644</v>
      </c>
      <c r="E122" s="290">
        <f>SUMPRODUCT('表二（录入表）'!E$6:E$1121*(LEFT('表二（录入表）'!$A$6:$A$1121,LEN($A122))=$A122))</f>
        <v>1220</v>
      </c>
      <c r="F122" s="150">
        <f t="shared" si="2"/>
        <v>1.525</v>
      </c>
      <c r="G122" s="150">
        <f t="shared" si="3"/>
        <v>0.742092457420925</v>
      </c>
    </row>
    <row r="123" ht="15" spans="1:7">
      <c r="A123" s="314" t="s">
        <v>10050</v>
      </c>
      <c r="B123" s="315" t="s">
        <v>10051</v>
      </c>
      <c r="C123" s="290">
        <f>SUMPRODUCT('表二（录入表）'!C$6:C$1121*(LEFT('表二（录入表）'!$A$6:$A$1121,LEN($A123))=$A123))</f>
        <v>50</v>
      </c>
      <c r="D123" s="290">
        <f>SUMPRODUCT('表二（录入表）'!D$6:D$1121*(LEFT('表二（录入表）'!$A$6:$A$1121,LEN($A123))=$A123))</f>
        <v>228</v>
      </c>
      <c r="E123" s="290">
        <f>SUMPRODUCT('表二（录入表）'!E$6:E$1121*(LEFT('表二（录入表）'!$A$6:$A$1121,LEN($A123))=$A123))</f>
        <v>50</v>
      </c>
      <c r="F123" s="150">
        <f t="shared" si="2"/>
        <v>1</v>
      </c>
      <c r="G123" s="150">
        <f t="shared" si="3"/>
        <v>0.219298245614035</v>
      </c>
    </row>
    <row r="124" ht="15" spans="1:7">
      <c r="A124" s="314" t="s">
        <v>10052</v>
      </c>
      <c r="B124" s="315" t="s">
        <v>10053</v>
      </c>
      <c r="C124" s="290">
        <f>SUMPRODUCT('表二（录入表）'!C$6:C$1121*(LEFT('表二（录入表）'!$A$6:$A$1121,LEN($A124))=$A124))</f>
        <v>110</v>
      </c>
      <c r="D124" s="290">
        <f>SUMPRODUCT('表二（录入表）'!D$6:D$1121*(LEFT('表二（录入表）'!$A$6:$A$1121,LEN($A124))=$A124))</f>
        <v>190</v>
      </c>
      <c r="E124" s="290">
        <f>SUMPRODUCT('表二（录入表）'!E$6:E$1121*(LEFT('表二（录入表）'!$A$6:$A$1121,LEN($A124))=$A124))</f>
        <v>100</v>
      </c>
      <c r="F124" s="150">
        <f t="shared" si="2"/>
        <v>0.909090909090909</v>
      </c>
      <c r="G124" s="150">
        <f t="shared" si="3"/>
        <v>0.526315789473684</v>
      </c>
    </row>
    <row r="125" ht="15" spans="1:7">
      <c r="A125" s="314" t="s">
        <v>10054</v>
      </c>
      <c r="B125" s="315" t="s">
        <v>10055</v>
      </c>
      <c r="C125" s="290">
        <f>SUMPRODUCT('表二（录入表）'!C$6:C$1121*(LEFT('表二（录入表）'!$A$6:$A$1121,LEN($A125))=$A125))</f>
        <v>150</v>
      </c>
      <c r="D125" s="290">
        <f>SUMPRODUCT('表二（录入表）'!D$6:D$1121*(LEFT('表二（录入表）'!$A$6:$A$1121,LEN($A125))=$A125))</f>
        <v>290</v>
      </c>
      <c r="E125" s="290">
        <f>SUMPRODUCT('表二（录入表）'!E$6:E$1121*(LEFT('表二（录入表）'!$A$6:$A$1121,LEN($A125))=$A125))</f>
        <v>400</v>
      </c>
      <c r="F125" s="150">
        <f t="shared" si="2"/>
        <v>2.66666666666667</v>
      </c>
      <c r="G125" s="150">
        <f t="shared" si="3"/>
        <v>1.37931034482759</v>
      </c>
    </row>
    <row r="126" ht="15" spans="1:7">
      <c r="A126" s="314" t="s">
        <v>10056</v>
      </c>
      <c r="B126" s="315" t="s">
        <v>10057</v>
      </c>
      <c r="C126" s="290">
        <f>SUMPRODUCT('表二（录入表）'!C$6:C$1121*(LEFT('表二（录入表）'!$A$6:$A$1121,LEN($A126))=$A126))</f>
        <v>0</v>
      </c>
      <c r="D126" s="290">
        <f>SUMPRODUCT('表二（录入表）'!D$6:D$1121*(LEFT('表二（录入表）'!$A$6:$A$1121,LEN($A126))=$A126))</f>
        <v>0</v>
      </c>
      <c r="E126" s="290">
        <f>SUMPRODUCT('表二（录入表）'!E$6:E$1121*(LEFT('表二（录入表）'!$A$6:$A$1121,LEN($A126))=$A126))</f>
        <v>0</v>
      </c>
      <c r="F126" s="150" t="str">
        <f t="shared" si="2"/>
        <v/>
      </c>
      <c r="G126" s="150" t="str">
        <f t="shared" si="3"/>
        <v/>
      </c>
    </row>
    <row r="127" ht="15" spans="1:7">
      <c r="A127" s="314" t="s">
        <v>10058</v>
      </c>
      <c r="B127" s="315" t="s">
        <v>10059</v>
      </c>
      <c r="C127" s="290">
        <f>SUMPRODUCT('表二（录入表）'!C$6:C$1121*(LEFT('表二（录入表）'!$A$6:$A$1121,LEN($A127))=$A127))</f>
        <v>0</v>
      </c>
      <c r="D127" s="290">
        <f>SUMPRODUCT('表二（录入表）'!D$6:D$1121*(LEFT('表二（录入表）'!$A$6:$A$1121,LEN($A127))=$A127))</f>
        <v>0</v>
      </c>
      <c r="E127" s="290">
        <f>SUMPRODUCT('表二（录入表）'!E$6:E$1121*(LEFT('表二（录入表）'!$A$6:$A$1121,LEN($A127))=$A127))</f>
        <v>0</v>
      </c>
      <c r="F127" s="150" t="str">
        <f t="shared" si="2"/>
        <v/>
      </c>
      <c r="G127" s="150" t="str">
        <f t="shared" si="3"/>
        <v/>
      </c>
    </row>
    <row r="128" ht="15" spans="1:7">
      <c r="A128" s="314" t="s">
        <v>10060</v>
      </c>
      <c r="B128" s="315" t="s">
        <v>10061</v>
      </c>
      <c r="C128" s="290">
        <f>SUMPRODUCT('表二（录入表）'!C$6:C$1121*(LEFT('表二（录入表）'!$A$6:$A$1121,LEN($A128))=$A128))</f>
        <v>1540</v>
      </c>
      <c r="D128" s="290">
        <f>SUMPRODUCT('表二（录入表）'!D$6:D$1121*(LEFT('表二（录入表）'!$A$6:$A$1121,LEN($A128))=$A128))</f>
        <v>6479</v>
      </c>
      <c r="E128" s="290">
        <f>SUMPRODUCT('表二（录入表）'!E$6:E$1121*(LEFT('表二（录入表）'!$A$6:$A$1121,LEN($A128))=$A128))</f>
        <v>4588</v>
      </c>
      <c r="F128" s="150">
        <f t="shared" si="2"/>
        <v>2.97922077922078</v>
      </c>
      <c r="G128" s="150">
        <f t="shared" si="3"/>
        <v>0.708133971291866</v>
      </c>
    </row>
    <row r="129" ht="15" spans="1:7">
      <c r="A129" s="314" t="s">
        <v>10062</v>
      </c>
      <c r="B129" s="315" t="s">
        <v>10063</v>
      </c>
      <c r="C129" s="290">
        <f>SUMPRODUCT('表二（录入表）'!C$6:C$1121*(LEFT('表二（录入表）'!$A$6:$A$1121,LEN($A129))=$A129))</f>
        <v>9767</v>
      </c>
      <c r="D129" s="290">
        <f>SUMPRODUCT('表二（录入表）'!D$6:D$1121*(LEFT('表二（录入表）'!$A$6:$A$1121,LEN($A129))=$A129))</f>
        <v>23272</v>
      </c>
      <c r="E129" s="290">
        <f>SUMPRODUCT('表二（录入表）'!E$6:E$1121*(LEFT('表二（录入表）'!$A$6:$A$1121,LEN($A129))=$A129))</f>
        <v>10067</v>
      </c>
      <c r="F129" s="150">
        <f t="shared" si="2"/>
        <v>1.03071567523293</v>
      </c>
      <c r="G129" s="150">
        <f t="shared" si="3"/>
        <v>0.432579924372637</v>
      </c>
    </row>
    <row r="130" ht="15" spans="1:7">
      <c r="A130" s="314" t="s">
        <v>10064</v>
      </c>
      <c r="B130" s="315" t="s">
        <v>10065</v>
      </c>
      <c r="C130" s="290">
        <f>SUMPRODUCT('表二（录入表）'!C$6:C$1121*(LEFT('表二（录入表）'!$A$6:$A$1121,LEN($A130))=$A130))</f>
        <v>880</v>
      </c>
      <c r="D130" s="290">
        <f>SUMPRODUCT('表二（录入表）'!D$6:D$1121*(LEFT('表二（录入表）'!$A$6:$A$1121,LEN($A130))=$A130))</f>
        <v>0</v>
      </c>
      <c r="E130" s="290">
        <f>SUMPRODUCT('表二（录入表）'!E$6:E$1121*(LEFT('表二（录入表）'!$A$6:$A$1121,LEN($A130))=$A130))</f>
        <v>300</v>
      </c>
      <c r="F130" s="150">
        <f t="shared" si="2"/>
        <v>0.340909090909091</v>
      </c>
      <c r="G130" s="150" t="str">
        <f t="shared" si="3"/>
        <v/>
      </c>
    </row>
    <row r="131" ht="15" spans="1:7">
      <c r="A131" s="314" t="s">
        <v>10066</v>
      </c>
      <c r="B131" s="315" t="s">
        <v>10067</v>
      </c>
      <c r="C131" s="290">
        <f>SUMPRODUCT('表二（录入表）'!C$6:C$1121*(LEFT('表二（录入表）'!$A$6:$A$1121,LEN($A131))=$A131))</f>
        <v>149</v>
      </c>
      <c r="D131" s="290">
        <f>SUMPRODUCT('表二（录入表）'!D$6:D$1121*(LEFT('表二（录入表）'!$A$6:$A$1121,LEN($A131))=$A131))</f>
        <v>0</v>
      </c>
      <c r="E131" s="290">
        <f>SUMPRODUCT('表二（录入表）'!E$6:E$1121*(LEFT('表二（录入表）'!$A$6:$A$1121,LEN($A131))=$A131))</f>
        <v>0</v>
      </c>
      <c r="F131" s="150">
        <f t="shared" si="2"/>
        <v>0</v>
      </c>
      <c r="G131" s="150" t="str">
        <f t="shared" si="3"/>
        <v/>
      </c>
    </row>
    <row r="132" ht="15" spans="1:7">
      <c r="A132" s="314" t="s">
        <v>10068</v>
      </c>
      <c r="B132" s="315" t="s">
        <v>10069</v>
      </c>
      <c r="C132" s="290">
        <f>SUMPRODUCT('表二（录入表）'!C$6:C$1121*(LEFT('表二（录入表）'!$A$6:$A$1121,LEN($A132))=$A132))</f>
        <v>4989</v>
      </c>
      <c r="D132" s="290">
        <f>SUMPRODUCT('表二（录入表）'!D$6:D$1121*(LEFT('表二（录入表）'!$A$6:$A$1121,LEN($A132))=$A132))</f>
        <v>13679</v>
      </c>
      <c r="E132" s="290">
        <f>SUMPRODUCT('表二（录入表）'!E$6:E$1121*(LEFT('表二（录入表）'!$A$6:$A$1121,LEN($A132))=$A132))</f>
        <v>5400</v>
      </c>
      <c r="F132" s="150">
        <f t="shared" si="2"/>
        <v>1.0823812387252</v>
      </c>
      <c r="G132" s="150">
        <f t="shared" si="3"/>
        <v>0.394765699247021</v>
      </c>
    </row>
    <row r="133" ht="15" spans="1:7">
      <c r="A133" s="314" t="s">
        <v>10070</v>
      </c>
      <c r="B133" s="315" t="s">
        <v>10071</v>
      </c>
      <c r="C133" s="290">
        <f>SUMPRODUCT('表二（录入表）'!C$6:C$1121*(LEFT('表二（录入表）'!$A$6:$A$1121,LEN($A133))=$A133))</f>
        <v>1441</v>
      </c>
      <c r="D133" s="290">
        <f>SUMPRODUCT('表二（录入表）'!D$6:D$1121*(LEFT('表二（录入表）'!$A$6:$A$1121,LEN($A133))=$A133))</f>
        <v>4700</v>
      </c>
      <c r="E133" s="290">
        <f>SUMPRODUCT('表二（录入表）'!E$6:E$1121*(LEFT('表二（录入表）'!$A$6:$A$1121,LEN($A133))=$A133))</f>
        <v>1700</v>
      </c>
      <c r="F133" s="150">
        <f t="shared" si="2"/>
        <v>1.17973629424011</v>
      </c>
      <c r="G133" s="150">
        <f t="shared" si="3"/>
        <v>0.361702127659574</v>
      </c>
    </row>
    <row r="134" ht="15" spans="1:7">
      <c r="A134" s="314" t="s">
        <v>10072</v>
      </c>
      <c r="B134" s="315" t="s">
        <v>10073</v>
      </c>
      <c r="C134" s="290">
        <f>SUMPRODUCT('表二（录入表）'!C$6:C$1121*(LEFT('表二（录入表）'!$A$6:$A$1121,LEN($A134))=$A134))</f>
        <v>1294</v>
      </c>
      <c r="D134" s="290">
        <f>SUMPRODUCT('表二（录入表）'!D$6:D$1121*(LEFT('表二（录入表）'!$A$6:$A$1121,LEN($A134))=$A134))</f>
        <v>0</v>
      </c>
      <c r="E134" s="290">
        <f>SUMPRODUCT('表二（录入表）'!E$6:E$1121*(LEFT('表二（录入表）'!$A$6:$A$1121,LEN($A134))=$A134))</f>
        <v>400</v>
      </c>
      <c r="F134" s="150">
        <f t="shared" ref="F134:F197" si="4">IFERROR($E134/C134,"")</f>
        <v>0.309119010819165</v>
      </c>
      <c r="G134" s="150" t="str">
        <f t="shared" ref="G134:G197" si="5">IFERROR($E134/D134,"")</f>
        <v/>
      </c>
    </row>
    <row r="135" ht="15" spans="1:7">
      <c r="A135" s="314" t="s">
        <v>10074</v>
      </c>
      <c r="B135" s="315" t="s">
        <v>10075</v>
      </c>
      <c r="C135" s="290">
        <f>SUMPRODUCT('表二（录入表）'!C$6:C$1121*(LEFT('表二（录入表）'!$A$6:$A$1121,LEN($A135))=$A135))</f>
        <v>0</v>
      </c>
      <c r="D135" s="290">
        <f>SUMPRODUCT('表二（录入表）'!D$6:D$1121*(LEFT('表二（录入表）'!$A$6:$A$1121,LEN($A135))=$A135))</f>
        <v>0</v>
      </c>
      <c r="E135" s="290">
        <f>SUMPRODUCT('表二（录入表）'!E$6:E$1121*(LEFT('表二（录入表）'!$A$6:$A$1121,LEN($A135))=$A135))</f>
        <v>0</v>
      </c>
      <c r="F135" s="150" t="str">
        <f t="shared" si="4"/>
        <v/>
      </c>
      <c r="G135" s="150" t="str">
        <f t="shared" si="5"/>
        <v/>
      </c>
    </row>
    <row r="136" ht="15" spans="1:7">
      <c r="A136" s="314" t="s">
        <v>10076</v>
      </c>
      <c r="B136" s="315" t="s">
        <v>10077</v>
      </c>
      <c r="C136" s="290">
        <f>SUMPRODUCT('表二（录入表）'!C$6:C$1121*(LEFT('表二（录入表）'!$A$6:$A$1121,LEN($A136))=$A136))</f>
        <v>0</v>
      </c>
      <c r="D136" s="290">
        <f>SUMPRODUCT('表二（录入表）'!D$6:D$1121*(LEFT('表二（录入表）'!$A$6:$A$1121,LEN($A136))=$A136))</f>
        <v>0</v>
      </c>
      <c r="E136" s="290">
        <f>SUMPRODUCT('表二（录入表）'!E$6:E$1121*(LEFT('表二（录入表）'!$A$6:$A$1121,LEN($A136))=$A136))</f>
        <v>0</v>
      </c>
      <c r="F136" s="150" t="str">
        <f t="shared" si="4"/>
        <v/>
      </c>
      <c r="G136" s="150" t="str">
        <f t="shared" si="5"/>
        <v/>
      </c>
    </row>
    <row r="137" ht="15" spans="1:7">
      <c r="A137" s="314" t="s">
        <v>10078</v>
      </c>
      <c r="B137" s="315" t="s">
        <v>10079</v>
      </c>
      <c r="C137" s="290">
        <f>SUMPRODUCT('表二（录入表）'!C$6:C$1121*(LEFT('表二（录入表）'!$A$6:$A$1121,LEN($A137))=$A137))</f>
        <v>0</v>
      </c>
      <c r="D137" s="290">
        <f>SUMPRODUCT('表二（录入表）'!D$6:D$1121*(LEFT('表二（录入表）'!$A$6:$A$1121,LEN($A137))=$A137))</f>
        <v>0</v>
      </c>
      <c r="E137" s="290">
        <f>SUMPRODUCT('表二（录入表）'!E$6:E$1121*(LEFT('表二（录入表）'!$A$6:$A$1121,LEN($A137))=$A137))</f>
        <v>0</v>
      </c>
      <c r="F137" s="150" t="str">
        <f t="shared" si="4"/>
        <v/>
      </c>
      <c r="G137" s="150" t="str">
        <f t="shared" si="5"/>
        <v/>
      </c>
    </row>
    <row r="138" ht="15" spans="1:7">
      <c r="A138" s="314" t="s">
        <v>10080</v>
      </c>
      <c r="B138" s="315" t="s">
        <v>10081</v>
      </c>
      <c r="C138" s="290">
        <f>SUMPRODUCT('表二（录入表）'!C$6:C$1121*(LEFT('表二（录入表）'!$A$6:$A$1121,LEN($A138))=$A138))</f>
        <v>0</v>
      </c>
      <c r="D138" s="290">
        <f>SUMPRODUCT('表二（录入表）'!D$6:D$1121*(LEFT('表二（录入表）'!$A$6:$A$1121,LEN($A138))=$A138))</f>
        <v>0</v>
      </c>
      <c r="E138" s="290">
        <f>SUMPRODUCT('表二（录入表）'!E$6:E$1121*(LEFT('表二（录入表）'!$A$6:$A$1121,LEN($A138))=$A138))</f>
        <v>0</v>
      </c>
      <c r="F138" s="150" t="str">
        <f t="shared" si="4"/>
        <v/>
      </c>
      <c r="G138" s="150" t="str">
        <f t="shared" si="5"/>
        <v/>
      </c>
    </row>
    <row r="139" ht="15" spans="1:7">
      <c r="A139" s="314" t="s">
        <v>10082</v>
      </c>
      <c r="B139" s="315" t="s">
        <v>10083</v>
      </c>
      <c r="C139" s="290">
        <f>SUMPRODUCT('表二（录入表）'!C$6:C$1121*(LEFT('表二（录入表）'!$A$6:$A$1121,LEN($A139))=$A139))</f>
        <v>814</v>
      </c>
      <c r="D139" s="290">
        <f>SUMPRODUCT('表二（录入表）'!D$6:D$1121*(LEFT('表二（录入表）'!$A$6:$A$1121,LEN($A139))=$A139))</f>
        <v>0</v>
      </c>
      <c r="E139" s="290">
        <f>SUMPRODUCT('表二（录入表）'!E$6:E$1121*(LEFT('表二（录入表）'!$A$6:$A$1121,LEN($A139))=$A139))</f>
        <v>200</v>
      </c>
      <c r="F139" s="150">
        <f t="shared" si="4"/>
        <v>0.245700245700246</v>
      </c>
      <c r="G139" s="150" t="str">
        <f t="shared" si="5"/>
        <v/>
      </c>
    </row>
    <row r="140" ht="15" spans="1:7">
      <c r="A140" s="314" t="s">
        <v>10084</v>
      </c>
      <c r="B140" s="315" t="s">
        <v>10085</v>
      </c>
      <c r="C140" s="290">
        <f>SUMPRODUCT('表二（录入表）'!C$6:C$1121*(LEFT('表二（录入表）'!$A$6:$A$1121,LEN($A140))=$A140))</f>
        <v>0</v>
      </c>
      <c r="D140" s="290">
        <f>SUMPRODUCT('表二（录入表）'!D$6:D$1121*(LEFT('表二（录入表）'!$A$6:$A$1121,LEN($A140))=$A140))</f>
        <v>0</v>
      </c>
      <c r="E140" s="290">
        <f>SUMPRODUCT('表二（录入表）'!E$6:E$1121*(LEFT('表二（录入表）'!$A$6:$A$1121,LEN($A140))=$A140))</f>
        <v>0</v>
      </c>
      <c r="F140" s="150" t="str">
        <f t="shared" si="4"/>
        <v/>
      </c>
      <c r="G140" s="150" t="str">
        <f t="shared" si="5"/>
        <v/>
      </c>
    </row>
    <row r="141" ht="15" spans="1:7">
      <c r="A141" s="314" t="s">
        <v>10086</v>
      </c>
      <c r="B141" s="315" t="s">
        <v>10087</v>
      </c>
      <c r="C141" s="290">
        <f>SUMPRODUCT('表二（录入表）'!C$6:C$1121*(LEFT('表二（录入表）'!$A$6:$A$1121,LEN($A141))=$A141))</f>
        <v>0</v>
      </c>
      <c r="D141" s="290">
        <f>SUMPRODUCT('表二（录入表）'!D$6:D$1121*(LEFT('表二（录入表）'!$A$6:$A$1121,LEN($A141))=$A141))</f>
        <v>0</v>
      </c>
      <c r="E141" s="290">
        <f>SUMPRODUCT('表二（录入表）'!E$6:E$1121*(LEFT('表二（录入表）'!$A$6:$A$1121,LEN($A141))=$A141))</f>
        <v>0</v>
      </c>
      <c r="F141" s="150" t="str">
        <f t="shared" si="4"/>
        <v/>
      </c>
      <c r="G141" s="150" t="str">
        <f t="shared" si="5"/>
        <v/>
      </c>
    </row>
    <row r="142" ht="15" spans="1:7">
      <c r="A142" s="314" t="s">
        <v>10088</v>
      </c>
      <c r="B142" s="315" t="s">
        <v>10089</v>
      </c>
      <c r="C142" s="290">
        <f>SUMPRODUCT('表二（录入表）'!C$6:C$1121*(LEFT('表二（录入表）'!$A$6:$A$1121,LEN($A142))=$A142))</f>
        <v>0</v>
      </c>
      <c r="D142" s="290">
        <f>SUMPRODUCT('表二（录入表）'!D$6:D$1121*(LEFT('表二（录入表）'!$A$6:$A$1121,LEN($A142))=$A142))</f>
        <v>0</v>
      </c>
      <c r="E142" s="290">
        <f>SUMPRODUCT('表二（录入表）'!E$6:E$1121*(LEFT('表二（录入表）'!$A$6:$A$1121,LEN($A142))=$A142))</f>
        <v>0</v>
      </c>
      <c r="F142" s="150" t="str">
        <f t="shared" si="4"/>
        <v/>
      </c>
      <c r="G142" s="150" t="str">
        <f t="shared" si="5"/>
        <v/>
      </c>
    </row>
    <row r="143" ht="15" spans="1:7">
      <c r="A143" s="314" t="s">
        <v>10090</v>
      </c>
      <c r="B143" s="315" t="s">
        <v>10091</v>
      </c>
      <c r="C143" s="290">
        <f>SUMPRODUCT('表二（录入表）'!C$6:C$1121*(LEFT('表二（录入表）'!$A$6:$A$1121,LEN($A143))=$A143))</f>
        <v>200</v>
      </c>
      <c r="D143" s="290">
        <f>SUMPRODUCT('表二（录入表）'!D$6:D$1121*(LEFT('表二（录入表）'!$A$6:$A$1121,LEN($A143))=$A143))</f>
        <v>4893</v>
      </c>
      <c r="E143" s="290">
        <f>SUMPRODUCT('表二（录入表）'!E$6:E$1121*(LEFT('表二（录入表）'!$A$6:$A$1121,LEN($A143))=$A143))</f>
        <v>2067</v>
      </c>
      <c r="F143" s="150">
        <f t="shared" si="4"/>
        <v>10.335</v>
      </c>
      <c r="G143" s="150">
        <f t="shared" si="5"/>
        <v>0.422440220723483</v>
      </c>
    </row>
    <row r="144" ht="15" spans="1:7">
      <c r="A144" s="314" t="s">
        <v>10092</v>
      </c>
      <c r="B144" s="315" t="s">
        <v>10093</v>
      </c>
      <c r="C144" s="290">
        <f>SUMPRODUCT('表二（录入表）'!C$6:C$1121*(LEFT('表二（录入表）'!$A$6:$A$1121,LEN($A144))=$A144))</f>
        <v>3974</v>
      </c>
      <c r="D144" s="290">
        <f>SUMPRODUCT('表二（录入表）'!D$6:D$1121*(LEFT('表二（录入表）'!$A$6:$A$1121,LEN($A144))=$A144))</f>
        <v>3683</v>
      </c>
      <c r="E144" s="290">
        <f>SUMPRODUCT('表二（录入表）'!E$6:E$1121*(LEFT('表二（录入表）'!$A$6:$A$1121,LEN($A144))=$A144))</f>
        <v>3974</v>
      </c>
      <c r="F144" s="150">
        <f t="shared" si="4"/>
        <v>1</v>
      </c>
      <c r="G144" s="150">
        <f t="shared" si="5"/>
        <v>1.07901167526473</v>
      </c>
    </row>
    <row r="145" ht="15" spans="1:7">
      <c r="A145" s="314" t="s">
        <v>10094</v>
      </c>
      <c r="B145" s="315" t="s">
        <v>10095</v>
      </c>
      <c r="C145" s="290">
        <f>SUMPRODUCT('表二（录入表）'!C$6:C$1121*(LEFT('表二（录入表）'!$A$6:$A$1121,LEN($A145))=$A145))</f>
        <v>1319</v>
      </c>
      <c r="D145" s="290">
        <f>SUMPRODUCT('表二（录入表）'!D$6:D$1121*(LEFT('表二（录入表）'!$A$6:$A$1121,LEN($A145))=$A145))</f>
        <v>1106</v>
      </c>
      <c r="E145" s="290">
        <f>SUMPRODUCT('表二（录入表）'!E$6:E$1121*(LEFT('表二（录入表）'!$A$6:$A$1121,LEN($A145))=$A145))</f>
        <v>1250</v>
      </c>
      <c r="F145" s="150">
        <f t="shared" si="4"/>
        <v>0.947687642153146</v>
      </c>
      <c r="G145" s="150">
        <f t="shared" si="5"/>
        <v>1.13019891500904</v>
      </c>
    </row>
    <row r="146" ht="15" spans="1:7">
      <c r="A146" s="314" t="s">
        <v>10096</v>
      </c>
      <c r="B146" s="315" t="s">
        <v>10097</v>
      </c>
      <c r="C146" s="290">
        <f>SUMPRODUCT('表二（录入表）'!C$6:C$1121*(LEFT('表二（录入表）'!$A$6:$A$1121,LEN($A146))=$A146))</f>
        <v>100</v>
      </c>
      <c r="D146" s="290">
        <f>SUMPRODUCT('表二（录入表）'!D$6:D$1121*(LEFT('表二（录入表）'!$A$6:$A$1121,LEN($A146))=$A146))</f>
        <v>0</v>
      </c>
      <c r="E146" s="290">
        <f>SUMPRODUCT('表二（录入表）'!E$6:E$1121*(LEFT('表二（录入表）'!$A$6:$A$1121,LEN($A146))=$A146))</f>
        <v>50</v>
      </c>
      <c r="F146" s="150">
        <f t="shared" si="4"/>
        <v>0.5</v>
      </c>
      <c r="G146" s="150" t="str">
        <f t="shared" si="5"/>
        <v/>
      </c>
    </row>
    <row r="147" ht="15" spans="1:7">
      <c r="A147" s="314" t="s">
        <v>10098</v>
      </c>
      <c r="B147" s="315" t="s">
        <v>10099</v>
      </c>
      <c r="C147" s="290">
        <f>SUMPRODUCT('表二（录入表）'!C$6:C$1121*(LEFT('表二（录入表）'!$A$6:$A$1121,LEN($A147))=$A147))</f>
        <v>735</v>
      </c>
      <c r="D147" s="290">
        <f>SUMPRODUCT('表二（录入表）'!D$6:D$1121*(LEFT('表二（录入表）'!$A$6:$A$1121,LEN($A147))=$A147))</f>
        <v>43</v>
      </c>
      <c r="E147" s="290">
        <f>SUMPRODUCT('表二（录入表）'!E$6:E$1121*(LEFT('表二（录入表）'!$A$6:$A$1121,LEN($A147))=$A147))</f>
        <v>100</v>
      </c>
      <c r="F147" s="150">
        <f t="shared" si="4"/>
        <v>0.136054421768707</v>
      </c>
      <c r="G147" s="150">
        <f t="shared" si="5"/>
        <v>2.32558139534884</v>
      </c>
    </row>
    <row r="148" ht="15" spans="1:7">
      <c r="A148" s="314" t="s">
        <v>10100</v>
      </c>
      <c r="B148" s="315" t="s">
        <v>10101</v>
      </c>
      <c r="C148" s="290">
        <f>SUMPRODUCT('表二（录入表）'!C$6:C$1121*(LEFT('表二（录入表）'!$A$6:$A$1121,LEN($A148))=$A148))</f>
        <v>1220</v>
      </c>
      <c r="D148" s="290">
        <f>SUMPRODUCT('表二（录入表）'!D$6:D$1121*(LEFT('表二（录入表）'!$A$6:$A$1121,LEN($A148))=$A148))</f>
        <v>477</v>
      </c>
      <c r="E148" s="290">
        <f>SUMPRODUCT('表二（录入表）'!E$6:E$1121*(LEFT('表二（录入表）'!$A$6:$A$1121,LEN($A148))=$A148))</f>
        <v>1000</v>
      </c>
      <c r="F148" s="150">
        <f t="shared" si="4"/>
        <v>0.819672131147541</v>
      </c>
      <c r="G148" s="150">
        <f t="shared" si="5"/>
        <v>2.09643605870021</v>
      </c>
    </row>
    <row r="149" ht="15" spans="1:7">
      <c r="A149" s="314" t="s">
        <v>10102</v>
      </c>
      <c r="B149" s="315" t="s">
        <v>10103</v>
      </c>
      <c r="C149" s="290">
        <f>SUMPRODUCT('表二（录入表）'!C$6:C$1121*(LEFT('表二（录入表）'!$A$6:$A$1121,LEN($A149))=$A149))</f>
        <v>0</v>
      </c>
      <c r="D149" s="290">
        <f>SUMPRODUCT('表二（录入表）'!D$6:D$1121*(LEFT('表二（录入表）'!$A$6:$A$1121,LEN($A149))=$A149))</f>
        <v>2057</v>
      </c>
      <c r="E149" s="290">
        <f>SUMPRODUCT('表二（录入表）'!E$6:E$1121*(LEFT('表二（录入表）'!$A$6:$A$1121,LEN($A149))=$A149))</f>
        <v>1000</v>
      </c>
      <c r="F149" s="150" t="str">
        <f t="shared" si="4"/>
        <v/>
      </c>
      <c r="G149" s="150">
        <f t="shared" si="5"/>
        <v>0.486144871171609</v>
      </c>
    </row>
    <row r="150" ht="15" spans="1:7">
      <c r="A150" s="314" t="s">
        <v>10104</v>
      </c>
      <c r="B150" s="315" t="s">
        <v>10105</v>
      </c>
      <c r="C150" s="290">
        <f>SUMPRODUCT('表二（录入表）'!C$6:C$1121*(LEFT('表二（录入表）'!$A$6:$A$1121,LEN($A150))=$A150))</f>
        <v>600</v>
      </c>
      <c r="D150" s="290">
        <f>SUMPRODUCT('表二（录入表）'!D$6:D$1121*(LEFT('表二（录入表）'!$A$6:$A$1121,LEN($A150))=$A150))</f>
        <v>0</v>
      </c>
      <c r="E150" s="290">
        <f>SUMPRODUCT('表二（录入表）'!E$6:E$1121*(LEFT('表二（录入表）'!$A$6:$A$1121,LEN($A150))=$A150))</f>
        <v>574</v>
      </c>
      <c r="F150" s="150">
        <f t="shared" si="4"/>
        <v>0.956666666666667</v>
      </c>
      <c r="G150" s="150" t="str">
        <f t="shared" si="5"/>
        <v/>
      </c>
    </row>
    <row r="151" ht="15" spans="1:7">
      <c r="A151" s="314" t="s">
        <v>10106</v>
      </c>
      <c r="B151" s="315" t="s">
        <v>10107</v>
      </c>
      <c r="C151" s="290">
        <f>SUMPRODUCT('表二（录入表）'!C$6:C$1121*(LEFT('表二（录入表）'!$A$6:$A$1121,LEN($A151))=$A151))</f>
        <v>65003</v>
      </c>
      <c r="D151" s="290">
        <f>SUMPRODUCT('表二（录入表）'!D$6:D$1121*(LEFT('表二（录入表）'!$A$6:$A$1121,LEN($A151))=$A151))</f>
        <v>62166</v>
      </c>
      <c r="E151" s="290">
        <f>SUMPRODUCT('表二（录入表）'!E$6:E$1121*(LEFT('表二（录入表）'!$A$6:$A$1121,LEN($A151))=$A151))</f>
        <v>67088</v>
      </c>
      <c r="F151" s="150">
        <f t="shared" si="4"/>
        <v>1.03207544267188</v>
      </c>
      <c r="G151" s="150">
        <f t="shared" si="5"/>
        <v>1.07917511179745</v>
      </c>
    </row>
    <row r="152" ht="15" spans="1:7">
      <c r="A152" s="314" t="s">
        <v>10108</v>
      </c>
      <c r="B152" s="315" t="s">
        <v>10109</v>
      </c>
      <c r="C152" s="290">
        <f>SUMPRODUCT('表二（录入表）'!C$6:C$1121*(LEFT('表二（录入表）'!$A$6:$A$1121,LEN($A152))=$A152))</f>
        <v>14673</v>
      </c>
      <c r="D152" s="290">
        <f>SUMPRODUCT('表二（录入表）'!D$6:D$1121*(LEFT('表二（录入表）'!$A$6:$A$1121,LEN($A152))=$A152))</f>
        <v>10226</v>
      </c>
      <c r="E152" s="290">
        <f>SUMPRODUCT('表二（录入表）'!E$6:E$1121*(LEFT('表二（录入表）'!$A$6:$A$1121,LEN($A152))=$A152))</f>
        <v>11490</v>
      </c>
      <c r="F152" s="150">
        <f t="shared" si="4"/>
        <v>0.78307094663668</v>
      </c>
      <c r="G152" s="150">
        <f t="shared" si="5"/>
        <v>1.12360649325249</v>
      </c>
    </row>
    <row r="153" ht="15" spans="1:7">
      <c r="A153" s="314" t="s">
        <v>10110</v>
      </c>
      <c r="B153" s="315" t="s">
        <v>10111</v>
      </c>
      <c r="C153" s="290">
        <f>SUMPRODUCT('表二（录入表）'!C$6:C$1121*(LEFT('表二（录入表）'!$A$6:$A$1121,LEN($A153))=$A153))</f>
        <v>17592</v>
      </c>
      <c r="D153" s="290">
        <f>SUMPRODUCT('表二（录入表）'!D$6:D$1121*(LEFT('表二（录入表）'!$A$6:$A$1121,LEN($A153))=$A153))</f>
        <v>6156</v>
      </c>
      <c r="E153" s="290">
        <f>SUMPRODUCT('表二（录入表）'!E$6:E$1121*(LEFT('表二（录入表）'!$A$6:$A$1121,LEN($A153))=$A153))</f>
        <v>10060</v>
      </c>
      <c r="F153" s="150">
        <f t="shared" si="4"/>
        <v>0.571850841291496</v>
      </c>
      <c r="G153" s="150">
        <f t="shared" si="5"/>
        <v>1.63417803768681</v>
      </c>
    </row>
    <row r="154" ht="15" spans="1:7">
      <c r="A154" s="314" t="s">
        <v>10112</v>
      </c>
      <c r="B154" s="315" t="s">
        <v>10113</v>
      </c>
      <c r="C154" s="290">
        <f>SUMPRODUCT('表二（录入表）'!C$6:C$1121*(LEFT('表二（录入表）'!$A$6:$A$1121,LEN($A154))=$A154))</f>
        <v>23453</v>
      </c>
      <c r="D154" s="290">
        <f>SUMPRODUCT('表二（录入表）'!D$6:D$1121*(LEFT('表二（录入表）'!$A$6:$A$1121,LEN($A154))=$A154))</f>
        <v>4136</v>
      </c>
      <c r="E154" s="290">
        <f>SUMPRODUCT('表二（录入表）'!E$6:E$1121*(LEFT('表二（录入表）'!$A$6:$A$1121,LEN($A154))=$A154))</f>
        <v>13150</v>
      </c>
      <c r="F154" s="150">
        <f t="shared" si="4"/>
        <v>0.560695859804716</v>
      </c>
      <c r="G154" s="150">
        <f t="shared" si="5"/>
        <v>3.1794003868472</v>
      </c>
    </row>
    <row r="155" ht="15" spans="1:7">
      <c r="A155" s="314" t="s">
        <v>10114</v>
      </c>
      <c r="B155" s="315" t="s">
        <v>10115</v>
      </c>
      <c r="C155" s="290">
        <f>SUMPRODUCT('表二（录入表）'!C$6:C$1121*(LEFT('表二（录入表）'!$A$6:$A$1121,LEN($A155))=$A155))</f>
        <v>4426</v>
      </c>
      <c r="D155" s="290">
        <f>SUMPRODUCT('表二（录入表）'!D$6:D$1121*(LEFT('表二（录入表）'!$A$6:$A$1121,LEN($A155))=$A155))</f>
        <v>744</v>
      </c>
      <c r="E155" s="290">
        <f>SUMPRODUCT('表二（录入表）'!E$6:E$1121*(LEFT('表二（录入表）'!$A$6:$A$1121,LEN($A155))=$A155))</f>
        <v>2900</v>
      </c>
      <c r="F155" s="150">
        <f t="shared" si="4"/>
        <v>0.655219159511975</v>
      </c>
      <c r="G155" s="150">
        <f t="shared" si="5"/>
        <v>3.89784946236559</v>
      </c>
    </row>
    <row r="156" ht="15" spans="1:7">
      <c r="A156" s="314" t="s">
        <v>10116</v>
      </c>
      <c r="B156" s="315" t="s">
        <v>10117</v>
      </c>
      <c r="C156" s="290">
        <f>SUMPRODUCT('表二（录入表）'!C$6:C$1121*(LEFT('表二（录入表）'!$A$6:$A$1121,LEN($A156))=$A156))</f>
        <v>2931</v>
      </c>
      <c r="D156" s="290">
        <f>SUMPRODUCT('表二（录入表）'!D$6:D$1121*(LEFT('表二（录入表）'!$A$6:$A$1121,LEN($A156))=$A156))</f>
        <v>22817</v>
      </c>
      <c r="E156" s="290">
        <f>SUMPRODUCT('表二（录入表）'!E$6:E$1121*(LEFT('表二（录入表）'!$A$6:$A$1121,LEN($A156))=$A156))</f>
        <v>23038</v>
      </c>
      <c r="F156" s="150">
        <f t="shared" si="4"/>
        <v>7.86011600136472</v>
      </c>
      <c r="G156" s="150">
        <f t="shared" si="5"/>
        <v>1.00968576061708</v>
      </c>
    </row>
    <row r="157" ht="15" spans="1:7">
      <c r="A157" s="314" t="s">
        <v>10118</v>
      </c>
      <c r="B157" s="315" t="s">
        <v>10119</v>
      </c>
      <c r="C157" s="290">
        <f>SUMPRODUCT('表二（录入表）'!C$6:C$1121*(LEFT('表二（录入表）'!$A$6:$A$1121,LEN($A157))=$A157))</f>
        <v>370</v>
      </c>
      <c r="D157" s="290">
        <f>SUMPRODUCT('表二（录入表）'!D$6:D$1121*(LEFT('表二（录入表）'!$A$6:$A$1121,LEN($A157))=$A157))</f>
        <v>1686</v>
      </c>
      <c r="E157" s="290">
        <f>SUMPRODUCT('表二（录入表）'!E$6:E$1121*(LEFT('表二（录入表）'!$A$6:$A$1121,LEN($A157))=$A157))</f>
        <v>1050</v>
      </c>
      <c r="F157" s="150">
        <f t="shared" si="4"/>
        <v>2.83783783783784</v>
      </c>
      <c r="G157" s="150">
        <f t="shared" si="5"/>
        <v>0.622775800711744</v>
      </c>
    </row>
    <row r="158" ht="15" spans="1:7">
      <c r="A158" s="314" t="s">
        <v>10120</v>
      </c>
      <c r="B158" s="315" t="s">
        <v>10121</v>
      </c>
      <c r="C158" s="290">
        <f>SUMPRODUCT('表二（录入表）'!C$6:C$1121*(LEFT('表二（录入表）'!$A$6:$A$1121,LEN($A158))=$A158))</f>
        <v>1558</v>
      </c>
      <c r="D158" s="290">
        <f>SUMPRODUCT('表二（录入表）'!D$6:D$1121*(LEFT('表二（录入表）'!$A$6:$A$1121,LEN($A158))=$A158))</f>
        <v>0</v>
      </c>
      <c r="E158" s="290">
        <f>SUMPRODUCT('表二（录入表）'!E$6:E$1121*(LEFT('表二（录入表）'!$A$6:$A$1121,LEN($A158))=$A158))</f>
        <v>500</v>
      </c>
      <c r="F158" s="150">
        <f t="shared" si="4"/>
        <v>0.320924261874198</v>
      </c>
      <c r="G158" s="150" t="str">
        <f t="shared" si="5"/>
        <v/>
      </c>
    </row>
    <row r="159" ht="15" spans="1:7">
      <c r="A159" s="314" t="s">
        <v>10122</v>
      </c>
      <c r="B159" s="315" t="s">
        <v>10123</v>
      </c>
      <c r="C159" s="290">
        <f>SUMPRODUCT('表二（录入表）'!C$6:C$1121*(LEFT('表二（录入表）'!$A$6:$A$1121,LEN($A159))=$A159))</f>
        <v>0</v>
      </c>
      <c r="D159" s="290">
        <f>SUMPRODUCT('表二（录入表）'!D$6:D$1121*(LEFT('表二（录入表）'!$A$6:$A$1121,LEN($A159))=$A159))</f>
        <v>16401</v>
      </c>
      <c r="E159" s="290">
        <f>SUMPRODUCT('表二（录入表）'!E$6:E$1121*(LEFT('表二（录入表）'!$A$6:$A$1121,LEN($A159))=$A159))</f>
        <v>4900</v>
      </c>
      <c r="F159" s="150" t="str">
        <f t="shared" si="4"/>
        <v/>
      </c>
      <c r="G159" s="150">
        <f t="shared" si="5"/>
        <v>0.298762270593256</v>
      </c>
    </row>
    <row r="160" ht="15" spans="1:7">
      <c r="A160" s="314" t="s">
        <v>10124</v>
      </c>
      <c r="B160" s="315" t="s">
        <v>10125</v>
      </c>
      <c r="C160" s="290">
        <f>SUMPRODUCT('表二（录入表）'!C$6:C$1121*(LEFT('表二（录入表）'!$A$6:$A$1121,LEN($A160))=$A160))</f>
        <v>3721</v>
      </c>
      <c r="D160" s="290">
        <f>SUMPRODUCT('表二（录入表）'!D$6:D$1121*(LEFT('表二（录入表）'!$A$6:$A$1121,LEN($A160))=$A160))</f>
        <v>10913</v>
      </c>
      <c r="E160" s="290">
        <f>SUMPRODUCT('表二（录入表）'!E$6:E$1121*(LEFT('表二（录入表）'!$A$6:$A$1121,LEN($A160))=$A160))</f>
        <v>3571</v>
      </c>
      <c r="F160" s="150">
        <f t="shared" si="4"/>
        <v>0.959688255845203</v>
      </c>
      <c r="G160" s="150">
        <f t="shared" si="5"/>
        <v>0.327224411252634</v>
      </c>
    </row>
    <row r="161" ht="15" spans="1:7">
      <c r="A161" s="314" t="s">
        <v>10126</v>
      </c>
      <c r="B161" s="315" t="s">
        <v>10127</v>
      </c>
      <c r="C161" s="290">
        <f>SUMPRODUCT('表二（录入表）'!C$6:C$1121*(LEFT('表二（录入表）'!$A$6:$A$1121,LEN($A161))=$A161))</f>
        <v>3370</v>
      </c>
      <c r="D161" s="290">
        <f>SUMPRODUCT('表二（录入表）'!D$6:D$1121*(LEFT('表二（录入表）'!$A$6:$A$1121,LEN($A161))=$A161))</f>
        <v>10453</v>
      </c>
      <c r="E161" s="290">
        <f>SUMPRODUCT('表二（录入表）'!E$6:E$1121*(LEFT('表二（录入表）'!$A$6:$A$1121,LEN($A161))=$A161))</f>
        <v>3171</v>
      </c>
      <c r="F161" s="150">
        <f t="shared" si="4"/>
        <v>0.940949554896142</v>
      </c>
      <c r="G161" s="150">
        <f t="shared" si="5"/>
        <v>0.303357887687745</v>
      </c>
    </row>
    <row r="162" ht="15" spans="1:7">
      <c r="A162" s="314" t="s">
        <v>10128</v>
      </c>
      <c r="B162" s="315" t="s">
        <v>10129</v>
      </c>
      <c r="C162" s="290">
        <f>SUMPRODUCT('表二（录入表）'!C$6:C$1121*(LEFT('表二（录入表）'!$A$6:$A$1121,LEN($A162))=$A162))</f>
        <v>0</v>
      </c>
      <c r="D162" s="290">
        <f>SUMPRODUCT('表二（录入表）'!D$6:D$1121*(LEFT('表二（录入表）'!$A$6:$A$1121,LEN($A162))=$A162))</f>
        <v>277</v>
      </c>
      <c r="E162" s="290">
        <f>SUMPRODUCT('表二（录入表）'!E$6:E$1121*(LEFT('表二（录入表）'!$A$6:$A$1121,LEN($A162))=$A162))</f>
        <v>100</v>
      </c>
      <c r="F162" s="150" t="str">
        <f t="shared" si="4"/>
        <v/>
      </c>
      <c r="G162" s="150">
        <f t="shared" si="5"/>
        <v>0.36101083032491</v>
      </c>
    </row>
    <row r="163" ht="15" spans="1:7">
      <c r="A163" s="314" t="s">
        <v>10130</v>
      </c>
      <c r="B163" s="315" t="s">
        <v>10131</v>
      </c>
      <c r="C163" s="290">
        <f>SUMPRODUCT('表二（录入表）'!C$6:C$1121*(LEFT('表二（录入表）'!$A$6:$A$1121,LEN($A163))=$A163))</f>
        <v>0</v>
      </c>
      <c r="D163" s="290">
        <f>SUMPRODUCT('表二（录入表）'!D$6:D$1121*(LEFT('表二（录入表）'!$A$6:$A$1121,LEN($A163))=$A163))</f>
        <v>3</v>
      </c>
      <c r="E163" s="290">
        <f>SUMPRODUCT('表二（录入表）'!E$6:E$1121*(LEFT('表二（录入表）'!$A$6:$A$1121,LEN($A163))=$A163))</f>
        <v>0</v>
      </c>
      <c r="F163" s="150" t="str">
        <f t="shared" si="4"/>
        <v/>
      </c>
      <c r="G163" s="150">
        <f t="shared" si="5"/>
        <v>0</v>
      </c>
    </row>
    <row r="164" ht="15" spans="1:7">
      <c r="A164" s="314" t="s">
        <v>10132</v>
      </c>
      <c r="B164" s="315" t="s">
        <v>10133</v>
      </c>
      <c r="C164" s="290">
        <f>SUMPRODUCT('表二（录入表）'!C$6:C$1121*(LEFT('表二（录入表）'!$A$6:$A$1121,LEN($A164))=$A164))</f>
        <v>0</v>
      </c>
      <c r="D164" s="290">
        <f>SUMPRODUCT('表二（录入表）'!D$6:D$1121*(LEFT('表二（录入表）'!$A$6:$A$1121,LEN($A164))=$A164))</f>
        <v>0</v>
      </c>
      <c r="E164" s="290">
        <f>SUMPRODUCT('表二（录入表）'!E$6:E$1121*(LEFT('表二（录入表）'!$A$6:$A$1121,LEN($A164))=$A164))</f>
        <v>0</v>
      </c>
      <c r="F164" s="150" t="str">
        <f t="shared" si="4"/>
        <v/>
      </c>
      <c r="G164" s="150" t="str">
        <f t="shared" si="5"/>
        <v/>
      </c>
    </row>
    <row r="165" ht="15" spans="1:7">
      <c r="A165" s="314" t="s">
        <v>10134</v>
      </c>
      <c r="B165" s="315" t="s">
        <v>10135</v>
      </c>
      <c r="C165" s="290">
        <f>SUMPRODUCT('表二（录入表）'!C$6:C$1121*(LEFT('表二（录入表）'!$A$6:$A$1121,LEN($A165))=$A165))</f>
        <v>351</v>
      </c>
      <c r="D165" s="290">
        <f>SUMPRODUCT('表二（录入表）'!D$6:D$1121*(LEFT('表二（录入表）'!$A$6:$A$1121,LEN($A165))=$A165))</f>
        <v>180</v>
      </c>
      <c r="E165" s="290">
        <f>SUMPRODUCT('表二（录入表）'!E$6:E$1121*(LEFT('表二（录入表）'!$A$6:$A$1121,LEN($A165))=$A165))</f>
        <v>300</v>
      </c>
      <c r="F165" s="150">
        <f t="shared" si="4"/>
        <v>0.854700854700855</v>
      </c>
      <c r="G165" s="150">
        <f t="shared" si="5"/>
        <v>1.66666666666667</v>
      </c>
    </row>
    <row r="166" ht="15" spans="1:7">
      <c r="A166" s="314" t="s">
        <v>10136</v>
      </c>
      <c r="B166" s="315" t="s">
        <v>10137</v>
      </c>
      <c r="C166" s="290">
        <f>SUMPRODUCT('表二（录入表）'!C$6:C$1121*(LEFT('表二（录入表）'!$A$6:$A$1121,LEN($A166))=$A166))</f>
        <v>1350</v>
      </c>
      <c r="D166" s="290">
        <f>SUMPRODUCT('表二（录入表）'!D$6:D$1121*(LEFT('表二（录入表）'!$A$6:$A$1121,LEN($A166))=$A166))</f>
        <v>5374</v>
      </c>
      <c r="E166" s="290">
        <f>SUMPRODUCT('表二（录入表）'!E$6:E$1121*(LEFT('表二（录入表）'!$A$6:$A$1121,LEN($A166))=$A166))</f>
        <v>1350</v>
      </c>
      <c r="F166" s="150">
        <f t="shared" si="4"/>
        <v>1</v>
      </c>
      <c r="G166" s="150">
        <f t="shared" si="5"/>
        <v>0.251209527353926</v>
      </c>
    </row>
    <row r="167" ht="15" spans="1:7">
      <c r="A167" s="314" t="s">
        <v>10138</v>
      </c>
      <c r="B167" s="315" t="s">
        <v>10139</v>
      </c>
      <c r="C167" s="290">
        <f>SUMPRODUCT('表二（录入表）'!C$6:C$1121*(LEFT('表二（录入表）'!$A$6:$A$1121,LEN($A167))=$A167))</f>
        <v>0</v>
      </c>
      <c r="D167" s="290">
        <f>SUMPRODUCT('表二（录入表）'!D$6:D$1121*(LEFT('表二（录入表）'!$A$6:$A$1121,LEN($A167))=$A167))</f>
        <v>16</v>
      </c>
      <c r="E167" s="290">
        <f>SUMPRODUCT('表二（录入表）'!E$6:E$1121*(LEFT('表二（录入表）'!$A$6:$A$1121,LEN($A167))=$A167))</f>
        <v>0</v>
      </c>
      <c r="F167" s="150" t="str">
        <f t="shared" si="4"/>
        <v/>
      </c>
      <c r="G167" s="150">
        <f t="shared" si="5"/>
        <v>0</v>
      </c>
    </row>
    <row r="168" ht="15" spans="1:7">
      <c r="A168" s="314" t="s">
        <v>10140</v>
      </c>
      <c r="B168" s="315" t="s">
        <v>10141</v>
      </c>
      <c r="C168" s="290">
        <f>SUMPRODUCT('表二（录入表）'!C$6:C$1121*(LEFT('表二（录入表）'!$A$6:$A$1121,LEN($A168))=$A168))</f>
        <v>790</v>
      </c>
      <c r="D168" s="290">
        <f>SUMPRODUCT('表二（录入表）'!D$6:D$1121*(LEFT('表二（录入表）'!$A$6:$A$1121,LEN($A168))=$A168))</f>
        <v>2146</v>
      </c>
      <c r="E168" s="290">
        <f>SUMPRODUCT('表二（录入表）'!E$6:E$1121*(LEFT('表二（录入表）'!$A$6:$A$1121,LEN($A168))=$A168))</f>
        <v>800</v>
      </c>
      <c r="F168" s="150">
        <f t="shared" si="4"/>
        <v>1.0126582278481</v>
      </c>
      <c r="G168" s="150">
        <f t="shared" si="5"/>
        <v>0.372786579683131</v>
      </c>
    </row>
    <row r="169" ht="15" spans="1:7">
      <c r="A169" s="314" t="s">
        <v>10142</v>
      </c>
      <c r="B169" s="315" t="s">
        <v>10143</v>
      </c>
      <c r="C169" s="290">
        <f>SUMPRODUCT('表二（录入表）'!C$6:C$1121*(LEFT('表二（录入表）'!$A$6:$A$1121,LEN($A169))=$A169))</f>
        <v>0</v>
      </c>
      <c r="D169" s="290">
        <f>SUMPRODUCT('表二（录入表）'!D$6:D$1121*(LEFT('表二（录入表）'!$A$6:$A$1121,LEN($A169))=$A169))</f>
        <v>0</v>
      </c>
      <c r="E169" s="290">
        <f>SUMPRODUCT('表二（录入表）'!E$6:E$1121*(LEFT('表二（录入表）'!$A$6:$A$1121,LEN($A169))=$A169))</f>
        <v>0</v>
      </c>
      <c r="F169" s="150" t="str">
        <f t="shared" si="4"/>
        <v/>
      </c>
      <c r="G169" s="150" t="str">
        <f t="shared" si="5"/>
        <v/>
      </c>
    </row>
    <row r="170" ht="15" spans="1:7">
      <c r="A170" s="314" t="s">
        <v>10144</v>
      </c>
      <c r="B170" s="315" t="s">
        <v>10145</v>
      </c>
      <c r="C170" s="290">
        <f>SUMPRODUCT('表二（录入表）'!C$6:C$1121*(LEFT('表二（录入表）'!$A$6:$A$1121,LEN($A170))=$A170))</f>
        <v>90</v>
      </c>
      <c r="D170" s="290">
        <f>SUMPRODUCT('表二（录入表）'!D$6:D$1121*(LEFT('表二（录入表）'!$A$6:$A$1121,LEN($A170))=$A170))</f>
        <v>1813</v>
      </c>
      <c r="E170" s="290">
        <f>SUMPRODUCT('表二（录入表）'!E$6:E$1121*(LEFT('表二（录入表）'!$A$6:$A$1121,LEN($A170))=$A170))</f>
        <v>40</v>
      </c>
      <c r="F170" s="150">
        <f t="shared" si="4"/>
        <v>0.444444444444444</v>
      </c>
      <c r="G170" s="150">
        <f t="shared" si="5"/>
        <v>0.0220628792057363</v>
      </c>
    </row>
    <row r="171" ht="15" spans="1:7">
      <c r="A171" s="314" t="s">
        <v>10146</v>
      </c>
      <c r="B171" s="315" t="s">
        <v>10147</v>
      </c>
      <c r="C171" s="290">
        <f>SUMPRODUCT('表二（录入表）'!C$6:C$1121*(LEFT('表二（录入表）'!$A$6:$A$1121,LEN($A171))=$A171))</f>
        <v>280</v>
      </c>
      <c r="D171" s="290">
        <f>SUMPRODUCT('表二（录入表）'!D$6:D$1121*(LEFT('表二（录入表）'!$A$6:$A$1121,LEN($A171))=$A171))</f>
        <v>0</v>
      </c>
      <c r="E171" s="290">
        <f>SUMPRODUCT('表二（录入表）'!E$6:E$1121*(LEFT('表二（录入表）'!$A$6:$A$1121,LEN($A171))=$A171))</f>
        <v>0</v>
      </c>
      <c r="F171" s="150">
        <f t="shared" si="4"/>
        <v>0</v>
      </c>
      <c r="G171" s="150" t="str">
        <f t="shared" si="5"/>
        <v/>
      </c>
    </row>
    <row r="172" ht="15" spans="1:7">
      <c r="A172" s="314" t="s">
        <v>10148</v>
      </c>
      <c r="B172" s="315" t="s">
        <v>10149</v>
      </c>
      <c r="C172" s="290">
        <f>SUMPRODUCT('表二（录入表）'!C$6:C$1121*(LEFT('表二（录入表）'!$A$6:$A$1121,LEN($A172))=$A172))</f>
        <v>190</v>
      </c>
      <c r="D172" s="290">
        <f>SUMPRODUCT('表二（录入表）'!D$6:D$1121*(LEFT('表二（录入表）'!$A$6:$A$1121,LEN($A172))=$A172))</f>
        <v>1399</v>
      </c>
      <c r="E172" s="290">
        <f>SUMPRODUCT('表二（录入表）'!E$6:E$1121*(LEFT('表二（录入表）'!$A$6:$A$1121,LEN($A172))=$A172))</f>
        <v>510</v>
      </c>
      <c r="F172" s="150">
        <f t="shared" si="4"/>
        <v>2.68421052631579</v>
      </c>
      <c r="G172" s="150">
        <f t="shared" si="5"/>
        <v>0.364546104360257</v>
      </c>
    </row>
    <row r="173" ht="15" spans="1:7">
      <c r="A173" s="314" t="s">
        <v>10150</v>
      </c>
      <c r="B173" s="315" t="s">
        <v>10151</v>
      </c>
      <c r="C173" s="290">
        <f>SUMPRODUCT('表二（录入表）'!C$6:C$1121*(LEFT('表二（录入表）'!$A$6:$A$1121,LEN($A173))=$A173))</f>
        <v>0</v>
      </c>
      <c r="D173" s="290">
        <f>SUMPRODUCT('表二（录入表）'!D$6:D$1121*(LEFT('表二（录入表）'!$A$6:$A$1121,LEN($A173))=$A173))</f>
        <v>0</v>
      </c>
      <c r="E173" s="290">
        <f>SUMPRODUCT('表二（录入表）'!E$6:E$1121*(LEFT('表二（录入表）'!$A$6:$A$1121,LEN($A173))=$A173))</f>
        <v>0</v>
      </c>
      <c r="F173" s="150" t="str">
        <f t="shared" si="4"/>
        <v/>
      </c>
      <c r="G173" s="150" t="str">
        <f t="shared" si="5"/>
        <v/>
      </c>
    </row>
    <row r="174" ht="15" spans="1:7">
      <c r="A174" s="314" t="s">
        <v>10152</v>
      </c>
      <c r="B174" s="315" t="s">
        <v>10153</v>
      </c>
      <c r="C174" s="290">
        <f>SUMPRODUCT('表二（录入表）'!C$6:C$1121*(LEFT('表二（录入表）'!$A$6:$A$1121,LEN($A174))=$A174))</f>
        <v>1099</v>
      </c>
      <c r="D174" s="290">
        <f>SUMPRODUCT('表二（录入表）'!D$6:D$1121*(LEFT('表二（录入表）'!$A$6:$A$1121,LEN($A174))=$A174))</f>
        <v>11</v>
      </c>
      <c r="E174" s="290">
        <f>SUMPRODUCT('表二（录入表）'!E$6:E$1121*(LEFT('表二（录入表）'!$A$6:$A$1121,LEN($A174))=$A174))</f>
        <v>1099</v>
      </c>
      <c r="F174" s="150">
        <f t="shared" si="4"/>
        <v>1</v>
      </c>
      <c r="G174" s="150">
        <f t="shared" si="5"/>
        <v>99.9090909090909</v>
      </c>
    </row>
    <row r="175" ht="15" spans="1:7">
      <c r="A175" s="314" t="s">
        <v>10154</v>
      </c>
      <c r="B175" s="315" t="s">
        <v>10155</v>
      </c>
      <c r="C175" s="290">
        <f>SUMPRODUCT('表二（录入表）'!C$6:C$1121*(LEFT('表二（录入表）'!$A$6:$A$1121,LEN($A175))=$A175))</f>
        <v>550</v>
      </c>
      <c r="D175" s="290">
        <f>SUMPRODUCT('表二（录入表）'!D$6:D$1121*(LEFT('表二（录入表）'!$A$6:$A$1121,LEN($A175))=$A175))</f>
        <v>6</v>
      </c>
      <c r="E175" s="290">
        <f>SUMPRODUCT('表二（录入表）'!E$6:E$1121*(LEFT('表二（录入表）'!$A$6:$A$1121,LEN($A175))=$A175))</f>
        <v>550</v>
      </c>
      <c r="F175" s="150">
        <f t="shared" si="4"/>
        <v>1</v>
      </c>
      <c r="G175" s="150">
        <f t="shared" si="5"/>
        <v>91.6666666666667</v>
      </c>
    </row>
    <row r="176" ht="15" spans="1:7">
      <c r="A176" s="314" t="s">
        <v>10156</v>
      </c>
      <c r="B176" s="315" t="s">
        <v>10157</v>
      </c>
      <c r="C176" s="290">
        <f>SUMPRODUCT('表二（录入表）'!C$6:C$1121*(LEFT('表二（录入表）'!$A$6:$A$1121,LEN($A176))=$A176))</f>
        <v>0</v>
      </c>
      <c r="D176" s="290">
        <f>SUMPRODUCT('表二（录入表）'!D$6:D$1121*(LEFT('表二（录入表）'!$A$6:$A$1121,LEN($A176))=$A176))</f>
        <v>0</v>
      </c>
      <c r="E176" s="290">
        <f>SUMPRODUCT('表二（录入表）'!E$6:E$1121*(LEFT('表二（录入表）'!$A$6:$A$1121,LEN($A176))=$A176))</f>
        <v>0</v>
      </c>
      <c r="F176" s="150" t="str">
        <f t="shared" si="4"/>
        <v/>
      </c>
      <c r="G176" s="150" t="str">
        <f t="shared" si="5"/>
        <v/>
      </c>
    </row>
    <row r="177" ht="15" spans="1:7">
      <c r="A177" s="314" t="s">
        <v>10158</v>
      </c>
      <c r="B177" s="315" t="s">
        <v>10159</v>
      </c>
      <c r="C177" s="290">
        <f>SUMPRODUCT('表二（录入表）'!C$6:C$1121*(LEFT('表二（录入表）'!$A$6:$A$1121,LEN($A177))=$A177))</f>
        <v>549</v>
      </c>
      <c r="D177" s="290">
        <f>SUMPRODUCT('表二（录入表）'!D$6:D$1121*(LEFT('表二（录入表）'!$A$6:$A$1121,LEN($A177))=$A177))</f>
        <v>5</v>
      </c>
      <c r="E177" s="290">
        <f>SUMPRODUCT('表二（录入表）'!E$6:E$1121*(LEFT('表二（录入表）'!$A$6:$A$1121,LEN($A177))=$A177))</f>
        <v>549</v>
      </c>
      <c r="F177" s="150">
        <f t="shared" si="4"/>
        <v>1</v>
      </c>
      <c r="G177" s="150">
        <f t="shared" si="5"/>
        <v>109.8</v>
      </c>
    </row>
    <row r="178" ht="15" spans="1:7">
      <c r="A178" s="314" t="s">
        <v>10160</v>
      </c>
      <c r="B178" s="315" t="s">
        <v>10161</v>
      </c>
      <c r="C178" s="290">
        <f>SUMPRODUCT('表二（录入表）'!C$6:C$1121*(LEFT('表二（录入表）'!$A$6:$A$1121,LEN($A178))=$A178))</f>
        <v>26</v>
      </c>
      <c r="D178" s="290">
        <f>SUMPRODUCT('表二（录入表）'!D$6:D$1121*(LEFT('表二（录入表）'!$A$6:$A$1121,LEN($A178))=$A178))</f>
        <v>26</v>
      </c>
      <c r="E178" s="290">
        <f>SUMPRODUCT('表二（录入表）'!E$6:E$1121*(LEFT('表二（录入表）'!$A$6:$A$1121,LEN($A178))=$A178))</f>
        <v>26</v>
      </c>
      <c r="F178" s="150">
        <f t="shared" si="4"/>
        <v>1</v>
      </c>
      <c r="G178" s="150">
        <f t="shared" si="5"/>
        <v>1</v>
      </c>
    </row>
    <row r="179" ht="15" spans="1:7">
      <c r="A179" s="314" t="s">
        <v>10162</v>
      </c>
      <c r="B179" s="315" t="s">
        <v>10163</v>
      </c>
      <c r="C179" s="290">
        <f>SUMPRODUCT('表二（录入表）'!C$6:C$1121*(LEFT('表二（录入表）'!$A$6:$A$1121,LEN($A179))=$A179))</f>
        <v>0</v>
      </c>
      <c r="D179" s="290">
        <f>SUMPRODUCT('表二（录入表）'!D$6:D$1121*(LEFT('表二（录入表）'!$A$6:$A$1121,LEN($A179))=$A179))</f>
        <v>0</v>
      </c>
      <c r="E179" s="290">
        <f>SUMPRODUCT('表二（录入表）'!E$6:E$1121*(LEFT('表二（录入表）'!$A$6:$A$1121,LEN($A179))=$A179))</f>
        <v>0</v>
      </c>
      <c r="F179" s="150" t="str">
        <f t="shared" si="4"/>
        <v/>
      </c>
      <c r="G179" s="150" t="str">
        <f t="shared" si="5"/>
        <v/>
      </c>
    </row>
    <row r="180" ht="15" spans="1:7">
      <c r="A180" s="314" t="s">
        <v>10164</v>
      </c>
      <c r="B180" s="315" t="s">
        <v>10165</v>
      </c>
      <c r="C180" s="290">
        <f>SUMPRODUCT('表二（录入表）'!C$6:C$1121*(LEFT('表二（录入表）'!$A$6:$A$1121,LEN($A180))=$A180))</f>
        <v>0</v>
      </c>
      <c r="D180" s="290">
        <f>SUMPRODUCT('表二（录入表）'!D$6:D$1121*(LEFT('表二（录入表）'!$A$6:$A$1121,LEN($A180))=$A180))</f>
        <v>0</v>
      </c>
      <c r="E180" s="290">
        <f>SUMPRODUCT('表二（录入表）'!E$6:E$1121*(LEFT('表二（录入表）'!$A$6:$A$1121,LEN($A180))=$A180))</f>
        <v>0</v>
      </c>
      <c r="F180" s="150" t="str">
        <f t="shared" si="4"/>
        <v/>
      </c>
      <c r="G180" s="150" t="str">
        <f t="shared" si="5"/>
        <v/>
      </c>
    </row>
    <row r="181" ht="15" spans="1:7">
      <c r="A181" s="314" t="s">
        <v>10166</v>
      </c>
      <c r="B181" s="315" t="s">
        <v>10167</v>
      </c>
      <c r="C181" s="290">
        <f>SUMPRODUCT('表二（录入表）'!C$6:C$1121*(LEFT('表二（录入表）'!$A$6:$A$1121,LEN($A181))=$A181))</f>
        <v>0</v>
      </c>
      <c r="D181" s="290">
        <f>SUMPRODUCT('表二（录入表）'!D$6:D$1121*(LEFT('表二（录入表）'!$A$6:$A$1121,LEN($A181))=$A181))</f>
        <v>26</v>
      </c>
      <c r="E181" s="290">
        <f>SUMPRODUCT('表二（录入表）'!E$6:E$1121*(LEFT('表二（录入表）'!$A$6:$A$1121,LEN($A181))=$A181))</f>
        <v>0</v>
      </c>
      <c r="F181" s="150" t="str">
        <f t="shared" si="4"/>
        <v/>
      </c>
      <c r="G181" s="150">
        <f t="shared" si="5"/>
        <v>0</v>
      </c>
    </row>
    <row r="182" ht="15" spans="1:7">
      <c r="A182" s="314" t="s">
        <v>10168</v>
      </c>
      <c r="B182" s="315" t="s">
        <v>10169</v>
      </c>
      <c r="C182" s="290">
        <f>SUMPRODUCT('表二（录入表）'!C$6:C$1121*(LEFT('表二（录入表）'!$A$6:$A$1121,LEN($A182))=$A182))</f>
        <v>0</v>
      </c>
      <c r="D182" s="290">
        <f>SUMPRODUCT('表二（录入表）'!D$6:D$1121*(LEFT('表二（录入表）'!$A$6:$A$1121,LEN($A182))=$A182))</f>
        <v>0</v>
      </c>
      <c r="E182" s="290">
        <f>SUMPRODUCT('表二（录入表）'!E$6:E$1121*(LEFT('表二（录入表）'!$A$6:$A$1121,LEN($A182))=$A182))</f>
        <v>0</v>
      </c>
      <c r="F182" s="150" t="str">
        <f t="shared" si="4"/>
        <v/>
      </c>
      <c r="G182" s="150" t="str">
        <f t="shared" si="5"/>
        <v/>
      </c>
    </row>
    <row r="183" ht="15" spans="1:7">
      <c r="A183" s="314" t="s">
        <v>10170</v>
      </c>
      <c r="B183" s="315" t="s">
        <v>10171</v>
      </c>
      <c r="C183" s="290">
        <f>SUMPRODUCT('表二（录入表）'!C$6:C$1121*(LEFT('表二（录入表）'!$A$6:$A$1121,LEN($A183))=$A183))</f>
        <v>26</v>
      </c>
      <c r="D183" s="290">
        <f>SUMPRODUCT('表二（录入表）'!D$6:D$1121*(LEFT('表二（录入表）'!$A$6:$A$1121,LEN($A183))=$A183))</f>
        <v>0</v>
      </c>
      <c r="E183" s="290">
        <f>SUMPRODUCT('表二（录入表）'!E$6:E$1121*(LEFT('表二（录入表）'!$A$6:$A$1121,LEN($A183))=$A183))</f>
        <v>26</v>
      </c>
      <c r="F183" s="150">
        <f t="shared" si="4"/>
        <v>1</v>
      </c>
      <c r="G183" s="150" t="str">
        <f t="shared" si="5"/>
        <v/>
      </c>
    </row>
    <row r="184" ht="15" spans="1:7">
      <c r="A184" s="314" t="s">
        <v>10172</v>
      </c>
      <c r="B184" s="315" t="s">
        <v>10173</v>
      </c>
      <c r="C184" s="290">
        <f>SUMPRODUCT('表二（录入表）'!C$6:C$1121*(LEFT('表二（录入表）'!$A$6:$A$1121,LEN($A184))=$A184))</f>
        <v>0</v>
      </c>
      <c r="D184" s="290">
        <f>SUMPRODUCT('表二（录入表）'!D$6:D$1121*(LEFT('表二（录入表）'!$A$6:$A$1121,LEN($A184))=$A184))</f>
        <v>0</v>
      </c>
      <c r="E184" s="290">
        <f>SUMPRODUCT('表二（录入表）'!E$6:E$1121*(LEFT('表二（录入表）'!$A$6:$A$1121,LEN($A184))=$A184))</f>
        <v>0</v>
      </c>
      <c r="F184" s="150" t="str">
        <f t="shared" si="4"/>
        <v/>
      </c>
      <c r="G184" s="150" t="str">
        <f t="shared" si="5"/>
        <v/>
      </c>
    </row>
    <row r="185" ht="15" spans="1:7">
      <c r="A185" s="314" t="s">
        <v>10174</v>
      </c>
      <c r="B185" s="315" t="s">
        <v>10175</v>
      </c>
      <c r="C185" s="290">
        <f>SUMPRODUCT('表二（录入表）'!C$6:C$1121*(LEFT('表二（录入表）'!$A$6:$A$1121,LEN($A185))=$A185))</f>
        <v>0</v>
      </c>
      <c r="D185" s="290">
        <f>SUMPRODUCT('表二（录入表）'!D$6:D$1121*(LEFT('表二（录入表）'!$A$6:$A$1121,LEN($A185))=$A185))</f>
        <v>0</v>
      </c>
      <c r="E185" s="290">
        <f>SUMPRODUCT('表二（录入表）'!E$6:E$1121*(LEFT('表二（录入表）'!$A$6:$A$1121,LEN($A185))=$A185))</f>
        <v>0</v>
      </c>
      <c r="F185" s="150" t="str">
        <f t="shared" si="4"/>
        <v/>
      </c>
      <c r="G185" s="150" t="str">
        <f t="shared" si="5"/>
        <v/>
      </c>
    </row>
    <row r="186" ht="15" spans="1:7">
      <c r="A186" s="314" t="s">
        <v>10176</v>
      </c>
      <c r="B186" s="315" t="s">
        <v>10177</v>
      </c>
      <c r="C186" s="290">
        <f>SUMPRODUCT('表二（录入表）'!C$6:C$1121*(LEFT('表二（录入表）'!$A$6:$A$1121,LEN($A186))=$A186))</f>
        <v>0</v>
      </c>
      <c r="D186" s="290">
        <f>SUMPRODUCT('表二（录入表）'!D$6:D$1121*(LEFT('表二（录入表）'!$A$6:$A$1121,LEN($A186))=$A186))</f>
        <v>0</v>
      </c>
      <c r="E186" s="290">
        <f>SUMPRODUCT('表二（录入表）'!E$6:E$1121*(LEFT('表二（录入表）'!$A$6:$A$1121,LEN($A186))=$A186))</f>
        <v>0</v>
      </c>
      <c r="F186" s="150" t="str">
        <f t="shared" si="4"/>
        <v/>
      </c>
      <c r="G186" s="150" t="str">
        <f t="shared" si="5"/>
        <v/>
      </c>
    </row>
    <row r="187" ht="15" spans="1:7">
      <c r="A187" s="314" t="s">
        <v>10178</v>
      </c>
      <c r="B187" s="315" t="s">
        <v>10179</v>
      </c>
      <c r="C187" s="290">
        <f>SUMPRODUCT('表二（录入表）'!C$6:C$1121*(LEFT('表二（录入表）'!$A$6:$A$1121,LEN($A187))=$A187))</f>
        <v>0</v>
      </c>
      <c r="D187" s="290">
        <f>SUMPRODUCT('表二（录入表）'!D$6:D$1121*(LEFT('表二（录入表）'!$A$6:$A$1121,LEN($A187))=$A187))</f>
        <v>0</v>
      </c>
      <c r="E187" s="290">
        <f>SUMPRODUCT('表二（录入表）'!E$6:E$1121*(LEFT('表二（录入表）'!$A$6:$A$1121,LEN($A187))=$A187))</f>
        <v>0</v>
      </c>
      <c r="F187" s="150" t="str">
        <f t="shared" si="4"/>
        <v/>
      </c>
      <c r="G187" s="150" t="str">
        <f t="shared" si="5"/>
        <v/>
      </c>
    </row>
    <row r="188" ht="15" spans="1:7">
      <c r="A188" s="314" t="s">
        <v>10180</v>
      </c>
      <c r="B188" s="315" t="s">
        <v>10181</v>
      </c>
      <c r="C188" s="290">
        <f>SUMPRODUCT('表二（录入表）'!C$6:C$1121*(LEFT('表二（录入表）'!$A$6:$A$1121,LEN($A188))=$A188))</f>
        <v>0</v>
      </c>
      <c r="D188" s="290">
        <f>SUMPRODUCT('表二（录入表）'!D$6:D$1121*(LEFT('表二（录入表）'!$A$6:$A$1121,LEN($A188))=$A188))</f>
        <v>0</v>
      </c>
      <c r="E188" s="290">
        <f>SUMPRODUCT('表二（录入表）'!E$6:E$1121*(LEFT('表二（录入表）'!$A$6:$A$1121,LEN($A188))=$A188))</f>
        <v>0</v>
      </c>
      <c r="F188" s="150" t="str">
        <f t="shared" si="4"/>
        <v/>
      </c>
      <c r="G188" s="150" t="str">
        <f t="shared" si="5"/>
        <v/>
      </c>
    </row>
    <row r="189" ht="15" spans="1:7">
      <c r="A189" s="314" t="s">
        <v>10182</v>
      </c>
      <c r="B189" s="315" t="s">
        <v>10183</v>
      </c>
      <c r="C189" s="290">
        <f>SUMPRODUCT('表二（录入表）'!C$6:C$1121*(LEFT('表二（录入表）'!$A$6:$A$1121,LEN($A189))=$A189))</f>
        <v>0</v>
      </c>
      <c r="D189" s="290">
        <f>SUMPRODUCT('表二（录入表）'!D$6:D$1121*(LEFT('表二（录入表）'!$A$6:$A$1121,LEN($A189))=$A189))</f>
        <v>0</v>
      </c>
      <c r="E189" s="290">
        <f>SUMPRODUCT('表二（录入表）'!E$6:E$1121*(LEFT('表二（录入表）'!$A$6:$A$1121,LEN($A189))=$A189))</f>
        <v>0</v>
      </c>
      <c r="F189" s="150" t="str">
        <f t="shared" si="4"/>
        <v/>
      </c>
      <c r="G189" s="150" t="str">
        <f t="shared" si="5"/>
        <v/>
      </c>
    </row>
    <row r="190" ht="15" spans="1:7">
      <c r="A190" s="314" t="s">
        <v>10184</v>
      </c>
      <c r="B190" s="315" t="s">
        <v>10109</v>
      </c>
      <c r="C190" s="290">
        <f>SUMPRODUCT('表二（录入表）'!C$6:C$1121*(LEFT('表二（录入表）'!$A$6:$A$1121,LEN($A190))=$A190))</f>
        <v>0</v>
      </c>
      <c r="D190" s="290">
        <f>SUMPRODUCT('表二（录入表）'!D$6:D$1121*(LEFT('表二（录入表）'!$A$6:$A$1121,LEN($A190))=$A190))</f>
        <v>0</v>
      </c>
      <c r="E190" s="290">
        <f>SUMPRODUCT('表二（录入表）'!E$6:E$1121*(LEFT('表二（录入表）'!$A$6:$A$1121,LEN($A190))=$A190))</f>
        <v>0</v>
      </c>
      <c r="F190" s="150" t="str">
        <f t="shared" si="4"/>
        <v/>
      </c>
      <c r="G190" s="150" t="str">
        <f t="shared" si="5"/>
        <v/>
      </c>
    </row>
    <row r="191" ht="15" spans="1:7">
      <c r="A191" s="314" t="s">
        <v>10185</v>
      </c>
      <c r="B191" s="315" t="s">
        <v>10186</v>
      </c>
      <c r="C191" s="290">
        <f>SUMPRODUCT('表二（录入表）'!C$6:C$1121*(LEFT('表二（录入表）'!$A$6:$A$1121,LEN($A191))=$A191))</f>
        <v>0</v>
      </c>
      <c r="D191" s="290">
        <f>SUMPRODUCT('表二（录入表）'!D$6:D$1121*(LEFT('表二（录入表）'!$A$6:$A$1121,LEN($A191))=$A191))</f>
        <v>0</v>
      </c>
      <c r="E191" s="290">
        <f>SUMPRODUCT('表二（录入表）'!E$6:E$1121*(LEFT('表二（录入表）'!$A$6:$A$1121,LEN($A191))=$A191))</f>
        <v>0</v>
      </c>
      <c r="F191" s="150" t="str">
        <f t="shared" si="4"/>
        <v/>
      </c>
      <c r="G191" s="150" t="str">
        <f t="shared" si="5"/>
        <v/>
      </c>
    </row>
    <row r="192" ht="15" spans="1:7">
      <c r="A192" s="314" t="s">
        <v>10187</v>
      </c>
      <c r="B192" s="315" t="s">
        <v>10188</v>
      </c>
      <c r="C192" s="290">
        <f>SUMPRODUCT('表二（录入表）'!C$6:C$1121*(LEFT('表二（录入表）'!$A$6:$A$1121,LEN($A192))=$A192))</f>
        <v>0</v>
      </c>
      <c r="D192" s="290">
        <f>SUMPRODUCT('表二（录入表）'!D$6:D$1121*(LEFT('表二（录入表）'!$A$6:$A$1121,LEN($A192))=$A192))</f>
        <v>0</v>
      </c>
      <c r="E192" s="290">
        <f>SUMPRODUCT('表二（录入表）'!E$6:E$1121*(LEFT('表二（录入表）'!$A$6:$A$1121,LEN($A192))=$A192))</f>
        <v>0</v>
      </c>
      <c r="F192" s="150" t="str">
        <f t="shared" si="4"/>
        <v/>
      </c>
      <c r="G192" s="150" t="str">
        <f t="shared" si="5"/>
        <v/>
      </c>
    </row>
    <row r="193" ht="15" spans="1:7">
      <c r="A193" s="314" t="s">
        <v>10189</v>
      </c>
      <c r="B193" s="315" t="s">
        <v>10190</v>
      </c>
      <c r="C193" s="290">
        <f>SUMPRODUCT('表二（录入表）'!C$6:C$1121*(LEFT('表二（录入表）'!$A$6:$A$1121,LEN($A193))=$A193))</f>
        <v>0</v>
      </c>
      <c r="D193" s="290">
        <f>SUMPRODUCT('表二（录入表）'!D$6:D$1121*(LEFT('表二（录入表）'!$A$6:$A$1121,LEN($A193))=$A193))</f>
        <v>0</v>
      </c>
      <c r="E193" s="290">
        <f>SUMPRODUCT('表二（录入表）'!E$6:E$1121*(LEFT('表二（录入表）'!$A$6:$A$1121,LEN($A193))=$A193))</f>
        <v>0</v>
      </c>
      <c r="F193" s="150" t="str">
        <f t="shared" si="4"/>
        <v/>
      </c>
      <c r="G193" s="150" t="str">
        <f t="shared" si="5"/>
        <v/>
      </c>
    </row>
    <row r="194" ht="15" spans="1:7">
      <c r="A194" s="314" t="s">
        <v>10191</v>
      </c>
      <c r="B194" s="315" t="s">
        <v>10192</v>
      </c>
      <c r="C194" s="290">
        <f>SUMPRODUCT('表二（录入表）'!C$6:C$1121*(LEFT('表二（录入表）'!$A$6:$A$1121,LEN($A194))=$A194))</f>
        <v>80</v>
      </c>
      <c r="D194" s="290">
        <f>SUMPRODUCT('表二（录入表）'!D$6:D$1121*(LEFT('表二（录入表）'!$A$6:$A$1121,LEN($A194))=$A194))</f>
        <v>3942</v>
      </c>
      <c r="E194" s="290">
        <f>SUMPRODUCT('表二（录入表）'!E$6:E$1121*(LEFT('表二（录入表）'!$A$6:$A$1121,LEN($A194))=$A194))</f>
        <v>374</v>
      </c>
      <c r="F194" s="150">
        <f t="shared" si="4"/>
        <v>4.675</v>
      </c>
      <c r="G194" s="150">
        <f t="shared" si="5"/>
        <v>0.0948756976154236</v>
      </c>
    </row>
    <row r="195" ht="15" spans="1:7">
      <c r="A195" s="314" t="s">
        <v>10193</v>
      </c>
      <c r="B195" s="315" t="s">
        <v>10194</v>
      </c>
      <c r="C195" s="290">
        <f>SUMPRODUCT('表二（录入表）'!C$6:C$1121*(LEFT('表二（录入表）'!$A$6:$A$1121,LEN($A195))=$A195))</f>
        <v>10</v>
      </c>
      <c r="D195" s="290">
        <f>SUMPRODUCT('表二（录入表）'!D$6:D$1121*(LEFT('表二（录入表）'!$A$6:$A$1121,LEN($A195))=$A195))</f>
        <v>3858</v>
      </c>
      <c r="E195" s="290">
        <f>SUMPRODUCT('表二（录入表）'!E$6:E$1121*(LEFT('表二（录入表）'!$A$6:$A$1121,LEN($A195))=$A195))</f>
        <v>374</v>
      </c>
      <c r="F195" s="150">
        <f t="shared" si="4"/>
        <v>37.4</v>
      </c>
      <c r="G195" s="150">
        <f t="shared" si="5"/>
        <v>0.0969414204250907</v>
      </c>
    </row>
    <row r="196" ht="15" spans="1:7">
      <c r="A196" s="314" t="s">
        <v>10195</v>
      </c>
      <c r="B196" s="315" t="s">
        <v>10196</v>
      </c>
      <c r="C196" s="290">
        <f>SUMPRODUCT('表二（录入表）'!C$6:C$1121*(LEFT('表二（录入表）'!$A$6:$A$1121,LEN($A196))=$A196))</f>
        <v>70</v>
      </c>
      <c r="D196" s="290">
        <f>SUMPRODUCT('表二（录入表）'!D$6:D$1121*(LEFT('表二（录入表）'!$A$6:$A$1121,LEN($A196))=$A196))</f>
        <v>84</v>
      </c>
      <c r="E196" s="290">
        <f>SUMPRODUCT('表二（录入表）'!E$6:E$1121*(LEFT('表二（录入表）'!$A$6:$A$1121,LEN($A196))=$A196))</f>
        <v>0</v>
      </c>
      <c r="F196" s="150">
        <f t="shared" si="4"/>
        <v>0</v>
      </c>
      <c r="G196" s="150">
        <f t="shared" si="5"/>
        <v>0</v>
      </c>
    </row>
    <row r="197" ht="15" spans="1:7">
      <c r="A197" s="314" t="s">
        <v>10197</v>
      </c>
      <c r="B197" s="315" t="s">
        <v>10198</v>
      </c>
      <c r="C197" s="290">
        <f>SUMPRODUCT('表二（录入表）'!C$6:C$1121*(LEFT('表二（录入表）'!$A$6:$A$1121,LEN($A197))=$A197))</f>
        <v>0</v>
      </c>
      <c r="D197" s="290">
        <f>SUMPRODUCT('表二（录入表）'!D$6:D$1121*(LEFT('表二（录入表）'!$A$6:$A$1121,LEN($A197))=$A197))</f>
        <v>0</v>
      </c>
      <c r="E197" s="290">
        <f>SUMPRODUCT('表二（录入表）'!E$6:E$1121*(LEFT('表二（录入表）'!$A$6:$A$1121,LEN($A197))=$A197))</f>
        <v>0</v>
      </c>
      <c r="F197" s="150" t="str">
        <f t="shared" si="4"/>
        <v/>
      </c>
      <c r="G197" s="150" t="str">
        <f t="shared" si="5"/>
        <v/>
      </c>
    </row>
    <row r="198" ht="15" spans="1:7">
      <c r="A198" s="314" t="s">
        <v>10199</v>
      </c>
      <c r="B198" s="315" t="s">
        <v>10200</v>
      </c>
      <c r="C198" s="290">
        <f>SUMPRODUCT('表二（录入表）'!C$6:C$1121*(LEFT('表二（录入表）'!$A$6:$A$1121,LEN($A198))=$A198))</f>
        <v>2753</v>
      </c>
      <c r="D198" s="290">
        <f>SUMPRODUCT('表二（录入表）'!D$6:D$1121*(LEFT('表二（录入表）'!$A$6:$A$1121,LEN($A198))=$A198))</f>
        <v>4753</v>
      </c>
      <c r="E198" s="290">
        <f>SUMPRODUCT('表二（录入表）'!E$6:E$1121*(LEFT('表二（录入表）'!$A$6:$A$1121,LEN($A198))=$A198))</f>
        <v>2753</v>
      </c>
      <c r="F198" s="150">
        <f t="shared" ref="F198:F222" si="6">IFERROR($E198/C198,"")</f>
        <v>1</v>
      </c>
      <c r="G198" s="150">
        <f t="shared" ref="G198:G222" si="7">IFERROR($E198/D198,"")</f>
        <v>0.579213128550389</v>
      </c>
    </row>
    <row r="199" ht="15" spans="1:7">
      <c r="A199" s="314" t="s">
        <v>10201</v>
      </c>
      <c r="B199" s="315" t="s">
        <v>10202</v>
      </c>
      <c r="C199" s="290">
        <f>SUMPRODUCT('表二（录入表）'!C$6:C$1121*(LEFT('表二（录入表）'!$A$6:$A$1121,LEN($A199))=$A199))</f>
        <v>1191</v>
      </c>
      <c r="D199" s="290">
        <f>SUMPRODUCT('表二（录入表）'!D$6:D$1121*(LEFT('表二（录入表）'!$A$6:$A$1121,LEN($A199))=$A199))</f>
        <v>2515</v>
      </c>
      <c r="E199" s="290">
        <f>SUMPRODUCT('表二（录入表）'!E$6:E$1121*(LEFT('表二（录入表）'!$A$6:$A$1121,LEN($A199))=$A199))</f>
        <v>1301</v>
      </c>
      <c r="F199" s="150">
        <f t="shared" si="6"/>
        <v>1.09235936188077</v>
      </c>
      <c r="G199" s="150">
        <f t="shared" si="7"/>
        <v>0.517296222664016</v>
      </c>
    </row>
    <row r="200" ht="15" spans="1:7">
      <c r="A200" s="314" t="s">
        <v>10203</v>
      </c>
      <c r="B200" s="315" t="s">
        <v>10204</v>
      </c>
      <c r="C200" s="290">
        <f>SUMPRODUCT('表二（录入表）'!C$6:C$1121*(LEFT('表二（录入表）'!$A$6:$A$1121,LEN($A200))=$A200))</f>
        <v>1562</v>
      </c>
      <c r="D200" s="290">
        <f>SUMPRODUCT('表二（录入表）'!D$6:D$1121*(LEFT('表二（录入表）'!$A$6:$A$1121,LEN($A200))=$A200))</f>
        <v>0</v>
      </c>
      <c r="E200" s="290">
        <f>SUMPRODUCT('表二（录入表）'!E$6:E$1121*(LEFT('表二（录入表）'!$A$6:$A$1121,LEN($A200))=$A200))</f>
        <v>562</v>
      </c>
      <c r="F200" s="150">
        <f t="shared" si="6"/>
        <v>0.359795134443022</v>
      </c>
      <c r="G200" s="150" t="str">
        <f t="shared" si="7"/>
        <v/>
      </c>
    </row>
    <row r="201" ht="15" spans="1:7">
      <c r="A201" s="314" t="s">
        <v>10205</v>
      </c>
      <c r="B201" s="315" t="s">
        <v>10206</v>
      </c>
      <c r="C201" s="290">
        <f>SUMPRODUCT('表二（录入表）'!C$6:C$1121*(LEFT('表二（录入表）'!$A$6:$A$1121,LEN($A201))=$A201))</f>
        <v>0</v>
      </c>
      <c r="D201" s="290">
        <f>SUMPRODUCT('表二（录入表）'!D$6:D$1121*(LEFT('表二（录入表）'!$A$6:$A$1121,LEN($A201))=$A201))</f>
        <v>2238</v>
      </c>
      <c r="E201" s="290">
        <f>SUMPRODUCT('表二（录入表）'!E$6:E$1121*(LEFT('表二（录入表）'!$A$6:$A$1121,LEN($A201))=$A201))</f>
        <v>890</v>
      </c>
      <c r="F201" s="150" t="str">
        <f t="shared" si="6"/>
        <v/>
      </c>
      <c r="G201" s="150">
        <f t="shared" si="7"/>
        <v>0.397676496872207</v>
      </c>
    </row>
    <row r="202" ht="15" spans="1:7">
      <c r="A202" s="314" t="s">
        <v>10207</v>
      </c>
      <c r="B202" s="315" t="s">
        <v>10208</v>
      </c>
      <c r="C202" s="290">
        <f>SUMPRODUCT('表二（录入表）'!C$6:C$1121*(LEFT('表二（录入表）'!$A$6:$A$1121,LEN($A202))=$A202))</f>
        <v>42</v>
      </c>
      <c r="D202" s="290">
        <f>SUMPRODUCT('表二（录入表）'!D$6:D$1121*(LEFT('表二（录入表）'!$A$6:$A$1121,LEN($A202))=$A202))</f>
        <v>6811</v>
      </c>
      <c r="E202" s="290">
        <f>SUMPRODUCT('表二（录入表）'!E$6:E$1121*(LEFT('表二（录入表）'!$A$6:$A$1121,LEN($A202))=$A202))</f>
        <v>42</v>
      </c>
      <c r="F202" s="150">
        <f t="shared" si="6"/>
        <v>1</v>
      </c>
      <c r="G202" s="150">
        <f t="shared" si="7"/>
        <v>0.00616649537512847</v>
      </c>
    </row>
    <row r="203" ht="15" spans="1:7">
      <c r="A203" s="314" t="s">
        <v>10209</v>
      </c>
      <c r="B203" s="315" t="s">
        <v>10210</v>
      </c>
      <c r="C203" s="290">
        <f>SUMPRODUCT('表二（录入表）'!C$6:C$1121*(LEFT('表二（录入表）'!$A$6:$A$1121,LEN($A203))=$A203))</f>
        <v>42</v>
      </c>
      <c r="D203" s="290">
        <f>SUMPRODUCT('表二（录入表）'!D$6:D$1121*(LEFT('表二（录入表）'!$A$6:$A$1121,LEN($A203))=$A203))</f>
        <v>4673</v>
      </c>
      <c r="E203" s="290">
        <f>SUMPRODUCT('表二（录入表）'!E$6:E$1121*(LEFT('表二（录入表）'!$A$6:$A$1121,LEN($A203))=$A203))</f>
        <v>42</v>
      </c>
      <c r="F203" s="150">
        <f t="shared" si="6"/>
        <v>1</v>
      </c>
      <c r="G203" s="150">
        <f t="shared" si="7"/>
        <v>0.0089878022683501</v>
      </c>
    </row>
    <row r="204" ht="15" spans="1:7">
      <c r="A204" s="314" t="s">
        <v>10211</v>
      </c>
      <c r="B204" s="315" t="s">
        <v>10212</v>
      </c>
      <c r="C204" s="290">
        <f>SUMPRODUCT('表二（录入表）'!C$6:C$1121*(LEFT('表二（录入表）'!$A$6:$A$1121,LEN($A204))=$A204))</f>
        <v>0</v>
      </c>
      <c r="D204" s="290">
        <f>SUMPRODUCT('表二（录入表）'!D$6:D$1121*(LEFT('表二（录入表）'!$A$6:$A$1121,LEN($A204))=$A204))</f>
        <v>0</v>
      </c>
      <c r="E204" s="290">
        <f>SUMPRODUCT('表二（录入表）'!E$6:E$1121*(LEFT('表二（录入表）'!$A$6:$A$1121,LEN($A204))=$A204))</f>
        <v>0</v>
      </c>
      <c r="F204" s="150" t="str">
        <f t="shared" si="6"/>
        <v/>
      </c>
      <c r="G204" s="150" t="str">
        <f t="shared" si="7"/>
        <v/>
      </c>
    </row>
    <row r="205" ht="15" spans="1:7">
      <c r="A205" s="314" t="s">
        <v>10213</v>
      </c>
      <c r="B205" s="315" t="s">
        <v>10214</v>
      </c>
      <c r="C205" s="290">
        <f>SUMPRODUCT('表二（录入表）'!C$6:C$1121*(LEFT('表二（录入表）'!$A$6:$A$1121,LEN($A205))=$A205))</f>
        <v>0</v>
      </c>
      <c r="D205" s="290">
        <f>SUMPRODUCT('表二（录入表）'!D$6:D$1121*(LEFT('表二（录入表）'!$A$6:$A$1121,LEN($A205))=$A205))</f>
        <v>118</v>
      </c>
      <c r="E205" s="290">
        <f>SUMPRODUCT('表二（录入表）'!E$6:E$1121*(LEFT('表二（录入表）'!$A$6:$A$1121,LEN($A205))=$A205))</f>
        <v>0</v>
      </c>
      <c r="F205" s="150" t="str">
        <f t="shared" si="6"/>
        <v/>
      </c>
      <c r="G205" s="150">
        <f t="shared" si="7"/>
        <v>0</v>
      </c>
    </row>
    <row r="206" ht="15" spans="1:7">
      <c r="A206" s="314" t="s">
        <v>10215</v>
      </c>
      <c r="B206" s="315" t="s">
        <v>10216</v>
      </c>
      <c r="C206" s="290">
        <f>SUMPRODUCT('表二（录入表）'!C$6:C$1121*(LEFT('表二（录入表）'!$A$6:$A$1121,LEN($A206))=$A206))</f>
        <v>0</v>
      </c>
      <c r="D206" s="290">
        <f>SUMPRODUCT('表二（录入表）'!D$6:D$1121*(LEFT('表二（录入表）'!$A$6:$A$1121,LEN($A206))=$A206))</f>
        <v>2020</v>
      </c>
      <c r="E206" s="290">
        <f>SUMPRODUCT('表二（录入表）'!E$6:E$1121*(LEFT('表二（录入表）'!$A$6:$A$1121,LEN($A206))=$A206))</f>
        <v>0</v>
      </c>
      <c r="F206" s="150" t="str">
        <f t="shared" si="6"/>
        <v/>
      </c>
      <c r="G206" s="150">
        <f t="shared" si="7"/>
        <v>0</v>
      </c>
    </row>
    <row r="207" ht="15" spans="1:7">
      <c r="A207" s="314" t="s">
        <v>10217</v>
      </c>
      <c r="B207" s="315" t="s">
        <v>10218</v>
      </c>
      <c r="C207" s="290">
        <f>SUMPRODUCT('表二（录入表）'!C$6:C$1121*(LEFT('表二（录入表）'!$A$6:$A$1121,LEN($A207))=$A207))</f>
        <v>1956</v>
      </c>
      <c r="D207" s="290">
        <f>SUMPRODUCT('表二（录入表）'!D$6:D$1121*(LEFT('表二（录入表）'!$A$6:$A$1121,LEN($A207))=$A207))</f>
        <v>1942</v>
      </c>
      <c r="E207" s="290">
        <f>SUMPRODUCT('表二（录入表）'!E$6:E$1121*(LEFT('表二（录入表）'!$A$6:$A$1121,LEN($A207))=$A207))</f>
        <v>1956</v>
      </c>
      <c r="F207" s="150">
        <f t="shared" si="6"/>
        <v>1</v>
      </c>
      <c r="G207" s="150">
        <f t="shared" si="7"/>
        <v>1.00720906282183</v>
      </c>
    </row>
    <row r="208" ht="15" spans="1:7">
      <c r="A208" s="314" t="s">
        <v>10219</v>
      </c>
      <c r="B208" s="315" t="s">
        <v>10220</v>
      </c>
      <c r="C208" s="290">
        <f>SUMPRODUCT('表二（录入表）'!C$6:C$1121*(LEFT('表二（录入表）'!$A$6:$A$1121,LEN($A208))=$A208))</f>
        <v>180</v>
      </c>
      <c r="D208" s="290">
        <f>SUMPRODUCT('表二（录入表）'!D$6:D$1121*(LEFT('表二（录入表）'!$A$6:$A$1121,LEN($A208))=$A208))</f>
        <v>32</v>
      </c>
      <c r="E208" s="290">
        <f>SUMPRODUCT('表二（录入表）'!E$6:E$1121*(LEFT('表二（录入表）'!$A$6:$A$1121,LEN($A208))=$A208))</f>
        <v>90</v>
      </c>
      <c r="F208" s="150">
        <f t="shared" si="6"/>
        <v>0.5</v>
      </c>
      <c r="G208" s="150">
        <f t="shared" si="7"/>
        <v>2.8125</v>
      </c>
    </row>
    <row r="209" ht="15" spans="1:7">
      <c r="A209" s="314" t="s">
        <v>10221</v>
      </c>
      <c r="B209" s="315" t="s">
        <v>10222</v>
      </c>
      <c r="C209" s="290">
        <f>SUMPRODUCT('表二（录入表）'!C$6:C$1121*(LEFT('表二（录入表）'!$A$6:$A$1121,LEN($A209))=$A209))</f>
        <v>883</v>
      </c>
      <c r="D209" s="290">
        <f>SUMPRODUCT('表二（录入表）'!D$6:D$1121*(LEFT('表二（录入表）'!$A$6:$A$1121,LEN($A209))=$A209))</f>
        <v>203</v>
      </c>
      <c r="E209" s="290">
        <f>SUMPRODUCT('表二（录入表）'!E$6:E$1121*(LEFT('表二（录入表）'!$A$6:$A$1121,LEN($A209))=$A209))</f>
        <v>380</v>
      </c>
      <c r="F209" s="150">
        <f t="shared" si="6"/>
        <v>0.43035107587769</v>
      </c>
      <c r="G209" s="150">
        <f t="shared" si="7"/>
        <v>1.87192118226601</v>
      </c>
    </row>
    <row r="210" ht="15" spans="1:7">
      <c r="A210" s="314" t="s">
        <v>10223</v>
      </c>
      <c r="B210" s="315" t="s">
        <v>10224</v>
      </c>
      <c r="C210" s="290">
        <f>SUMPRODUCT('表二（录入表）'!C$6:C$1121*(LEFT('表二（录入表）'!$A$6:$A$1121,LEN($A210))=$A210))</f>
        <v>0</v>
      </c>
      <c r="D210" s="290">
        <f>SUMPRODUCT('表二（录入表）'!D$6:D$1121*(LEFT('表二（录入表）'!$A$6:$A$1121,LEN($A210))=$A210))</f>
        <v>0</v>
      </c>
      <c r="E210" s="290">
        <f>SUMPRODUCT('表二（录入表）'!E$6:E$1121*(LEFT('表二（录入表）'!$A$6:$A$1121,LEN($A210))=$A210))</f>
        <v>0</v>
      </c>
      <c r="F210" s="150" t="str">
        <f t="shared" si="6"/>
        <v/>
      </c>
      <c r="G210" s="150" t="str">
        <f t="shared" si="7"/>
        <v/>
      </c>
    </row>
    <row r="211" ht="15" spans="1:7">
      <c r="A211" s="314" t="s">
        <v>10225</v>
      </c>
      <c r="B211" s="315" t="s">
        <v>10226</v>
      </c>
      <c r="C211" s="290">
        <f>SUMPRODUCT('表二（录入表）'!C$6:C$1121*(LEFT('表二（录入表）'!$A$6:$A$1121,LEN($A211))=$A211))</f>
        <v>0</v>
      </c>
      <c r="D211" s="290">
        <f>SUMPRODUCT('表二（录入表）'!D$6:D$1121*(LEFT('表二（录入表）'!$A$6:$A$1121,LEN($A211))=$A211))</f>
        <v>0</v>
      </c>
      <c r="E211" s="290">
        <f>SUMPRODUCT('表二（录入表）'!E$6:E$1121*(LEFT('表二（录入表）'!$A$6:$A$1121,LEN($A211))=$A211))</f>
        <v>0</v>
      </c>
      <c r="F211" s="150" t="str">
        <f t="shared" si="6"/>
        <v/>
      </c>
      <c r="G211" s="150" t="str">
        <f t="shared" si="7"/>
        <v/>
      </c>
    </row>
    <row r="212" ht="15" spans="1:7">
      <c r="A212" s="314" t="s">
        <v>10227</v>
      </c>
      <c r="B212" s="315" t="s">
        <v>10228</v>
      </c>
      <c r="C212" s="290">
        <f>SUMPRODUCT('表二（录入表）'!C$6:C$1121*(LEFT('表二（录入表）'!$A$6:$A$1121,LEN($A212))=$A212))</f>
        <v>0</v>
      </c>
      <c r="D212" s="290">
        <f>SUMPRODUCT('表二（录入表）'!D$6:D$1121*(LEFT('表二（录入表）'!$A$6:$A$1121,LEN($A212))=$A212))</f>
        <v>1452</v>
      </c>
      <c r="E212" s="290">
        <f>SUMPRODUCT('表二（录入表）'!E$6:E$1121*(LEFT('表二（录入表）'!$A$6:$A$1121,LEN($A212))=$A212))</f>
        <v>1000</v>
      </c>
      <c r="F212" s="150" t="str">
        <f t="shared" si="6"/>
        <v/>
      </c>
      <c r="G212" s="150">
        <f t="shared" si="7"/>
        <v>0.68870523415978</v>
      </c>
    </row>
    <row r="213" ht="15" spans="1:7">
      <c r="A213" s="314" t="s">
        <v>10229</v>
      </c>
      <c r="B213" s="315" t="s">
        <v>10230</v>
      </c>
      <c r="C213" s="290">
        <f>SUMPRODUCT('表二（录入表）'!C$6:C$1121*(LEFT('表二（录入表）'!$A$6:$A$1121,LEN($A213))=$A213))</f>
        <v>476</v>
      </c>
      <c r="D213" s="290">
        <f>SUMPRODUCT('表二（录入表）'!D$6:D$1121*(LEFT('表二（录入表）'!$A$6:$A$1121,LEN($A213))=$A213))</f>
        <v>235</v>
      </c>
      <c r="E213" s="290">
        <f>SUMPRODUCT('表二（录入表）'!E$6:E$1121*(LEFT('表二（录入表）'!$A$6:$A$1121,LEN($A213))=$A213))</f>
        <v>330</v>
      </c>
      <c r="F213" s="150">
        <f t="shared" si="6"/>
        <v>0.69327731092437</v>
      </c>
      <c r="G213" s="150">
        <f t="shared" si="7"/>
        <v>1.40425531914894</v>
      </c>
    </row>
    <row r="214" ht="15" spans="1:7">
      <c r="A214" s="314" t="s">
        <v>10231</v>
      </c>
      <c r="B214" s="315" t="s">
        <v>10232</v>
      </c>
      <c r="C214" s="290">
        <f>SUMPRODUCT('表二（录入表）'!C$6:C$1121*(LEFT('表二（录入表）'!$A$6:$A$1121,LEN($A214))=$A214))</f>
        <v>417</v>
      </c>
      <c r="D214" s="290">
        <f>SUMPRODUCT('表二（录入表）'!D$6:D$1121*(LEFT('表二（录入表）'!$A$6:$A$1121,LEN($A214))=$A214))</f>
        <v>20</v>
      </c>
      <c r="E214" s="290">
        <f>SUMPRODUCT('表二（录入表）'!E$6:E$1121*(LEFT('表二（录入表）'!$A$6:$A$1121,LEN($A214))=$A214))</f>
        <v>156</v>
      </c>
      <c r="F214" s="150">
        <f t="shared" si="6"/>
        <v>0.37410071942446</v>
      </c>
      <c r="G214" s="150">
        <f t="shared" si="7"/>
        <v>7.8</v>
      </c>
    </row>
    <row r="215" ht="15" spans="1:7">
      <c r="A215" s="314" t="s">
        <v>10233</v>
      </c>
      <c r="B215" s="315" t="s">
        <v>10234</v>
      </c>
      <c r="C215" s="290">
        <f>SUMPRODUCT('表二（录入表）'!C$6:C$1121*(LEFT('表二（录入表）'!$A$6:$A$1121,LEN($A215))=$A215))</f>
        <v>0</v>
      </c>
      <c r="D215" s="290">
        <f>SUMPRODUCT('表二（录入表）'!D$6:D$1121*(LEFT('表二（录入表）'!$A$6:$A$1121,LEN($A215))=$A215))</f>
        <v>0</v>
      </c>
      <c r="E215" s="290">
        <f>SUMPRODUCT('表二（录入表）'!E$6:E$1121*(LEFT('表二（录入表）'!$A$6:$A$1121,LEN($A215))=$A215))</f>
        <v>3505</v>
      </c>
      <c r="F215" s="150" t="str">
        <f t="shared" si="6"/>
        <v/>
      </c>
      <c r="G215" s="150" t="str">
        <f t="shared" si="7"/>
        <v/>
      </c>
    </row>
    <row r="216" ht="15" spans="1:7">
      <c r="A216" s="314" t="s">
        <v>10235</v>
      </c>
      <c r="B216" s="315" t="s">
        <v>10190</v>
      </c>
      <c r="C216" s="290">
        <f>SUMPRODUCT('表二（录入表）'!C$6:C$1121*(LEFT('表二（录入表）'!$A$6:$A$1121,LEN($A216))=$A216))</f>
        <v>0</v>
      </c>
      <c r="D216" s="290">
        <f>SUMPRODUCT('表二（录入表）'!D$6:D$1121*(LEFT('表二（录入表）'!$A$6:$A$1121,LEN($A216))=$A216))</f>
        <v>0</v>
      </c>
      <c r="E216" s="290">
        <f>SUMPRODUCT('表二（录入表）'!E$6:E$1121*(LEFT('表二（录入表）'!$A$6:$A$1121,LEN($A216))=$A216))</f>
        <v>0</v>
      </c>
      <c r="F216" s="150" t="str">
        <f t="shared" si="6"/>
        <v/>
      </c>
      <c r="G216" s="150" t="str">
        <f t="shared" si="7"/>
        <v/>
      </c>
    </row>
    <row r="217" ht="15" spans="1:7">
      <c r="A217" s="314" t="s">
        <v>10236</v>
      </c>
      <c r="B217" s="315" t="s">
        <v>10237</v>
      </c>
      <c r="C217" s="290">
        <f>SUMPRODUCT('表二（录入表）'!C$6:C$1121*(LEFT('表二（录入表）'!$A$6:$A$1121,LEN($A217))=$A217))</f>
        <v>0</v>
      </c>
      <c r="D217" s="290">
        <f>SUMPRODUCT('表二（录入表）'!D$6:D$1121*(LEFT('表二（录入表）'!$A$6:$A$1121,LEN($A217))=$A217))</f>
        <v>0</v>
      </c>
      <c r="E217" s="290">
        <f>SUMPRODUCT('表二（录入表）'!E$6:E$1121*(LEFT('表二（录入表）'!$A$6:$A$1121,LEN($A217))=$A217))</f>
        <v>0</v>
      </c>
      <c r="F217" s="150" t="str">
        <f t="shared" si="6"/>
        <v/>
      </c>
      <c r="G217" s="150" t="str">
        <f t="shared" si="7"/>
        <v/>
      </c>
    </row>
    <row r="218" ht="15" spans="1:7">
      <c r="A218" s="314" t="s">
        <v>10238</v>
      </c>
      <c r="B218" s="315" t="s">
        <v>10190</v>
      </c>
      <c r="C218" s="290">
        <f>SUMPRODUCT('表二（录入表）'!C$6:C$1121*(LEFT('表二（录入表）'!$A$6:$A$1121,LEN($A218))=$A218))</f>
        <v>0</v>
      </c>
      <c r="D218" s="290">
        <f>SUMPRODUCT('表二（录入表）'!D$6:D$1121*(LEFT('表二（录入表）'!$A$6:$A$1121,LEN($A218))=$A218))</f>
        <v>0</v>
      </c>
      <c r="E218" s="290">
        <f>SUMPRODUCT('表二（录入表）'!E$6:E$1121*(LEFT('表二（录入表）'!$A$6:$A$1121,LEN($A218))=$A218))</f>
        <v>0</v>
      </c>
      <c r="F218" s="150" t="str">
        <f t="shared" si="6"/>
        <v/>
      </c>
      <c r="G218" s="150" t="str">
        <f t="shared" si="7"/>
        <v/>
      </c>
    </row>
    <row r="219" ht="15" spans="1:7">
      <c r="A219" s="314" t="s">
        <v>10239</v>
      </c>
      <c r="B219" s="315" t="s">
        <v>10240</v>
      </c>
      <c r="C219" s="290">
        <f>SUMPRODUCT('表二（录入表）'!C$6:C$1121*(LEFT('表二（录入表）'!$A$6:$A$1121,LEN($A219))=$A219))</f>
        <v>5393</v>
      </c>
      <c r="D219" s="290">
        <f>SUMPRODUCT('表二（录入表）'!D$6:D$1121*(LEFT('表二（录入表）'!$A$6:$A$1121,LEN($A219))=$A219))</f>
        <v>5393</v>
      </c>
      <c r="E219" s="290">
        <f>SUMPRODUCT('表二（录入表）'!E$6:E$1121*(LEFT('表二（录入表）'!$A$6:$A$1121,LEN($A219))=$A219))</f>
        <v>5067</v>
      </c>
      <c r="F219" s="150">
        <f t="shared" si="6"/>
        <v>0.939551270165029</v>
      </c>
      <c r="G219" s="150">
        <f t="shared" si="7"/>
        <v>0.939551270165029</v>
      </c>
    </row>
    <row r="220" ht="15" spans="1:7">
      <c r="A220" s="314" t="s">
        <v>10241</v>
      </c>
      <c r="B220" s="315" t="s">
        <v>10242</v>
      </c>
      <c r="C220" s="290">
        <f>SUMPRODUCT('表二（录入表）'!C$6:C$1121*(LEFT('表二（录入表）'!$A$6:$A$1121,LEN($A220))=$A220))</f>
        <v>5393</v>
      </c>
      <c r="D220" s="290">
        <f>SUMPRODUCT('表二（录入表）'!D$6:D$1121*(LEFT('表二（录入表）'!$A$6:$A$1121,LEN($A220))=$A220))</f>
        <v>5393</v>
      </c>
      <c r="E220" s="290">
        <f>SUMPRODUCT('表二（录入表）'!E$6:E$1121*(LEFT('表二（录入表）'!$A$6:$A$1121,LEN($A220))=$A220))</f>
        <v>5067</v>
      </c>
      <c r="F220" s="150">
        <f t="shared" si="6"/>
        <v>0.939551270165029</v>
      </c>
      <c r="G220" s="150">
        <f t="shared" si="7"/>
        <v>0.939551270165029</v>
      </c>
    </row>
    <row r="221" ht="15" spans="1:7">
      <c r="A221" s="314" t="s">
        <v>10243</v>
      </c>
      <c r="B221" s="315" t="s">
        <v>10244</v>
      </c>
      <c r="C221" s="290">
        <f>SUMPRODUCT('表二（录入表）'!C$6:C$1121*(LEFT('表二（录入表）'!$A$6:$A$1121,LEN($A221))=$A221))</f>
        <v>0</v>
      </c>
      <c r="D221" s="290">
        <f>SUMPRODUCT('表二（录入表）'!D$6:D$1121*(LEFT('表二（录入表）'!$A$6:$A$1121,LEN($A221))=$A221))</f>
        <v>1</v>
      </c>
      <c r="E221" s="290">
        <f>SUMPRODUCT('表二（录入表）'!E$6:E$1121*(LEFT('表二（录入表）'!$A$6:$A$1121,LEN($A221))=$A221))</f>
        <v>0</v>
      </c>
      <c r="F221" s="150" t="str">
        <f t="shared" si="6"/>
        <v/>
      </c>
      <c r="G221" s="150">
        <f t="shared" si="7"/>
        <v>0</v>
      </c>
    </row>
    <row r="222" ht="15" spans="1:7">
      <c r="A222" s="314" t="s">
        <v>10245</v>
      </c>
      <c r="B222" s="315" t="s">
        <v>10246</v>
      </c>
      <c r="C222" s="290">
        <f>SUMPRODUCT('表二（录入表）'!C$6:C$1121*(LEFT('表二（录入表）'!$A$6:$A$1121,LEN($A222))=$A222))</f>
        <v>0</v>
      </c>
      <c r="D222" s="290">
        <f>SUMPRODUCT('表二（录入表）'!D$6:D$1121*(LEFT('表二（录入表）'!$A$6:$A$1121,LEN($A222))=$A222))</f>
        <v>1</v>
      </c>
      <c r="E222" s="290">
        <f>SUMPRODUCT('表二（录入表）'!E$6:E$1121*(LEFT('表二（录入表）'!$A$6:$A$1121,LEN($A222))=$A222))</f>
        <v>0</v>
      </c>
      <c r="F222" s="150" t="str">
        <f t="shared" si="6"/>
        <v/>
      </c>
      <c r="G222" s="150">
        <f t="shared" si="7"/>
        <v>0</v>
      </c>
    </row>
    <row r="223" ht="15" spans="1:7">
      <c r="A223" s="314"/>
      <c r="B223" s="315"/>
      <c r="C223" s="335"/>
      <c r="D223" s="335"/>
      <c r="E223" s="335"/>
      <c r="F223" s="336"/>
      <c r="G223" s="336"/>
    </row>
    <row r="224" ht="16.5" customHeight="1" spans="1:7">
      <c r="A224" s="113"/>
      <c r="B224" s="337" t="s">
        <v>10247</v>
      </c>
      <c r="C224" s="290">
        <f>SUM('表二（录入表）'!C$6:C$1121)</f>
        <v>333723</v>
      </c>
      <c r="D224" s="290">
        <f>SUM('表二（录入表）'!D$6:D$1121)</f>
        <v>422777</v>
      </c>
      <c r="E224" s="290">
        <f>SUM('表二（录入表）'!E$6:E$1121)</f>
        <v>344894</v>
      </c>
      <c r="F224" s="150">
        <f t="shared" ref="F224" si="8">IFERROR($E224/C224,"")</f>
        <v>1.03347386904708</v>
      </c>
      <c r="G224" s="150">
        <f t="shared" ref="G224" si="9">IFERROR($E224/D224,"")</f>
        <v>0.815782315499661</v>
      </c>
    </row>
    <row r="225" spans="6:6">
      <c r="F225" s="330"/>
    </row>
  </sheetData>
  <sheetProtection algorithmName="SHA-512" hashValue="bnLIZyhliINrNv1GYLV51d4Uy3eh4raicR/h/rddNExJVsGqItt7uZwnGW3DGAao5859J9ZgwpMEYNxpaS/czg==" saltValue="acpatn3jjDvQIZg6WDLFuQ==" spinCount="100000" sheet="1" formatColumns="0" formatRows="0" autoFilter="0"/>
  <mergeCells count="5">
    <mergeCell ref="A2:G2"/>
    <mergeCell ref="A4:B4"/>
    <mergeCell ref="E4:G4"/>
    <mergeCell ref="C4:C5"/>
    <mergeCell ref="D4:D5"/>
  </mergeCells>
  <printOptions horizontalCentered="1"/>
  <pageMargins left="0.31496062992126" right="0.31496062992126" top="0.354330708661417" bottom="0.354330708661417" header="0.31496062992126" footer="0.15748031496063"/>
  <pageSetup paperSize="9" orientation="portrait" blackAndWhite="1"/>
  <headerFooter>
    <oddFooter>&amp;C&amp;P/&amp;N</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L1122"/>
  <sheetViews>
    <sheetView showZeros="0" workbookViewId="0">
      <pane ySplit="6" topLeftCell="A1093" activePane="bottomLeft" state="frozen"/>
      <selection/>
      <selection pane="bottomLeft" activeCell="E1106" sqref="E1106:E1116"/>
    </sheetView>
  </sheetViews>
  <sheetFormatPr defaultColWidth="8.8" defaultRowHeight="14.25"/>
  <cols>
    <col min="1" max="1" width="8.9" style="296" customWidth="1"/>
    <col min="2" max="2" width="29.45" style="70" customWidth="1"/>
    <col min="3" max="7" width="10.8" style="70" customWidth="1"/>
    <col min="8" max="8" width="48.8" style="70" customWidth="1"/>
    <col min="9" max="9" width="21.45" style="70" customWidth="1"/>
    <col min="10" max="10" width="1.3" style="70" customWidth="1"/>
    <col min="11" max="11" width="21.45" style="70" customWidth="1"/>
    <col min="12" max="16384" width="8.8" style="70"/>
  </cols>
  <sheetData>
    <row r="1" ht="18.75" spans="1:12">
      <c r="A1" s="297" t="s">
        <v>10248</v>
      </c>
      <c r="B1" s="49"/>
      <c r="C1" s="46">
        <f t="array" ref="C1">IF(SUMPRODUCT(ISTEXT(C6:C1122)*ROW(C6:C1122))&gt;0,"录入了非数字，请检查 "&amp;IFERROR(ADDRESS(SUMPRODUCT(MAX(ISTEXT(C6:C1122)*ROW(C6:C1122))),3)&amp;" 单元格！",0),IF(SUMPRODUCT(ISTEXT(D6:D1122)*ROW(D6:D1122))&gt;0,"录入了非数字，请检查 "&amp;IFERROR(ADDRESS(SUMPRODUCT(MAX(ISTEXT(D6:D1122)*ROW(D6:D1122))),4)&amp;" 单元格！",0),IF(SUMPRODUCT(ISTEXT(E6:E1122)*ROW(E6:E1122))&gt;0,"录入了非数字，请检查 "&amp;IFERROR(ADDRESS(SUMPRODUCT(MAX((ISTEXT(E6:E1122)*ROW(E6:E1122)))),5)&amp;" 单元格！",0),IF(SUMPRODUCT(ISERROR(C6:E1122)*COLUMN(C1122:E1122))&gt;0,"录入了错误值，请检查 "&amp;IFERROR(CHAR(SUMPRODUCT(MAX(ISERROR(C6:E1122)*COLUMN(C1122:E1122)))+64)&amp;" 列！",0),0))))</f>
        <v>0</v>
      </c>
      <c r="D1" s="49"/>
      <c r="E1" s="49"/>
      <c r="F1" s="298"/>
      <c r="G1" s="298"/>
      <c r="L1"/>
    </row>
    <row r="2" s="295" customFormat="1" ht="24" spans="1:12">
      <c r="A2" s="48" t="s">
        <v>9812</v>
      </c>
      <c r="B2" s="48"/>
      <c r="C2" s="48"/>
      <c r="D2" s="48"/>
      <c r="E2" s="48"/>
      <c r="F2" s="48"/>
      <c r="G2" s="48"/>
      <c r="H2" s="70"/>
      <c r="L2"/>
    </row>
    <row r="3" s="279" customFormat="1" ht="15.75" spans="1:12">
      <c r="A3" s="299"/>
      <c r="B3" s="49"/>
      <c r="C3" s="49"/>
      <c r="D3" s="49"/>
      <c r="E3" s="49"/>
      <c r="F3" s="300" t="s">
        <v>9813</v>
      </c>
      <c r="G3" s="300"/>
      <c r="H3" s="70"/>
      <c r="L3"/>
    </row>
    <row r="4" s="279" customFormat="1" ht="33" customHeight="1" spans="1:12">
      <c r="A4" s="301" t="s">
        <v>9814</v>
      </c>
      <c r="B4" s="302"/>
      <c r="C4" s="104" t="s">
        <v>9751</v>
      </c>
      <c r="D4" s="303" t="s">
        <v>9752</v>
      </c>
      <c r="E4" s="304" t="s">
        <v>9753</v>
      </c>
      <c r="F4" s="305"/>
      <c r="G4" s="306"/>
      <c r="H4" s="70"/>
      <c r="L4"/>
    </row>
    <row r="5" s="279" customFormat="1" ht="63" customHeight="1" spans="1:12">
      <c r="A5" s="103" t="s">
        <v>9815</v>
      </c>
      <c r="B5" s="258" t="s">
        <v>9755</v>
      </c>
      <c r="C5" s="307"/>
      <c r="D5" s="307"/>
      <c r="E5" s="126" t="s">
        <v>9756</v>
      </c>
      <c r="F5" s="127" t="s">
        <v>9757</v>
      </c>
      <c r="G5" s="127" t="s">
        <v>9758</v>
      </c>
      <c r="H5" s="70"/>
      <c r="I5" s="308" t="s">
        <v>10249</v>
      </c>
      <c r="K5" s="308" t="s">
        <v>10250</v>
      </c>
    </row>
    <row r="6" ht="15" hidden="1" spans="1:12">
      <c r="A6" s="309"/>
      <c r="B6" s="310"/>
      <c r="C6" s="311"/>
      <c r="D6" s="312"/>
      <c r="E6" s="312"/>
      <c r="F6" s="313"/>
      <c r="G6" s="313"/>
    </row>
    <row r="7" ht="15" spans="1:12">
      <c r="A7" s="314" t="s">
        <v>10251</v>
      </c>
      <c r="B7" s="315" t="s">
        <v>10252</v>
      </c>
      <c r="C7" s="272">
        <v>543</v>
      </c>
      <c r="D7" s="316">
        <v>62</v>
      </c>
      <c r="E7" s="317">
        <v>0</v>
      </c>
      <c r="F7" s="150"/>
      <c r="G7" s="150"/>
      <c r="H7" s="318" t="s">
        <v>10253</v>
      </c>
      <c r="I7" s="57" t="s">
        <v>10254</v>
      </c>
      <c r="K7" s="381" t="s">
        <v>10251</v>
      </c>
    </row>
    <row r="8" ht="15" spans="1:12">
      <c r="A8" s="314" t="s">
        <v>10255</v>
      </c>
      <c r="B8" s="315" t="s">
        <v>10256</v>
      </c>
      <c r="C8" s="272"/>
      <c r="D8" s="319"/>
      <c r="E8" s="320">
        <v>0</v>
      </c>
      <c r="F8" s="150"/>
      <c r="G8" s="150"/>
      <c r="H8" s="318" t="s">
        <v>10253</v>
      </c>
      <c r="I8" s="57" t="s">
        <v>10257</v>
      </c>
      <c r="K8" s="381" t="s">
        <v>10255</v>
      </c>
    </row>
    <row r="9" ht="15" spans="1:12">
      <c r="A9" s="314" t="s">
        <v>10258</v>
      </c>
      <c r="B9" s="315" t="s">
        <v>10259</v>
      </c>
      <c r="C9" s="272"/>
      <c r="D9" s="316"/>
      <c r="E9" s="317">
        <v>0</v>
      </c>
      <c r="F9" s="150"/>
      <c r="G9" s="150"/>
      <c r="H9" s="318" t="s">
        <v>10253</v>
      </c>
      <c r="I9" s="57" t="s">
        <v>10260</v>
      </c>
      <c r="K9" s="381" t="s">
        <v>10258</v>
      </c>
    </row>
    <row r="10" ht="15" spans="1:12">
      <c r="A10" s="314" t="s">
        <v>10261</v>
      </c>
      <c r="B10" s="315" t="s">
        <v>10262</v>
      </c>
      <c r="C10" s="272"/>
      <c r="D10" s="316">
        <v>25</v>
      </c>
      <c r="E10" s="317">
        <v>0</v>
      </c>
      <c r="F10" s="150"/>
      <c r="G10" s="150"/>
      <c r="H10" s="318" t="s">
        <v>10253</v>
      </c>
      <c r="I10" s="57" t="s">
        <v>10263</v>
      </c>
      <c r="K10" s="381" t="s">
        <v>10261</v>
      </c>
    </row>
    <row r="11" ht="15" spans="1:12">
      <c r="A11" s="382" t="s">
        <v>10264</v>
      </c>
      <c r="B11" s="321" t="s">
        <v>10265</v>
      </c>
      <c r="C11" s="272">
        <v>169</v>
      </c>
      <c r="D11" s="316"/>
      <c r="E11" s="316">
        <v>150</v>
      </c>
      <c r="F11" s="150">
        <f ca="1" t="shared" ref="F11:F74" si="0">IFERROR(OFFSET(F11,0,-1)/OFFSET(F11,0,-3),)</f>
        <v>0.887573964497041</v>
      </c>
      <c r="G11" s="150">
        <f ca="1" t="shared" ref="G11:G74" si="1">IFERROR(OFFSET(F11,0,-1)/OFFSET(F11,0,-2),)</f>
        <v>0</v>
      </c>
      <c r="H11" s="318" t="s">
        <v>10266</v>
      </c>
      <c r="I11" s="57" t="s">
        <v>10267</v>
      </c>
      <c r="K11" s="49"/>
    </row>
    <row r="12" ht="15" spans="1:12">
      <c r="A12" s="314" t="s">
        <v>10268</v>
      </c>
      <c r="B12" s="315" t="s">
        <v>10269</v>
      </c>
      <c r="C12" s="272"/>
      <c r="D12" s="316"/>
      <c r="E12" s="316"/>
      <c r="F12" s="150">
        <f ca="1" t="shared" si="0"/>
        <v>0</v>
      </c>
      <c r="G12" s="150">
        <f ca="1" t="shared" si="1"/>
        <v>0</v>
      </c>
      <c r="H12" s="318" t="s">
        <v>10270</v>
      </c>
      <c r="I12" s="57" t="s">
        <v>10271</v>
      </c>
      <c r="K12" s="49"/>
    </row>
    <row r="13" ht="15" spans="1:12">
      <c r="A13" s="314" t="s">
        <v>10272</v>
      </c>
      <c r="B13" s="315" t="s">
        <v>10273</v>
      </c>
      <c r="C13" s="322">
        <v>1287</v>
      </c>
      <c r="D13" s="316">
        <v>1069</v>
      </c>
      <c r="E13" s="316">
        <v>1100</v>
      </c>
      <c r="F13" s="150">
        <f ca="1" t="shared" si="0"/>
        <v>0.854700854700855</v>
      </c>
      <c r="G13" s="150">
        <f ca="1" t="shared" si="1"/>
        <v>1.0289990645463</v>
      </c>
      <c r="H13" s="318" t="s">
        <v>10274</v>
      </c>
      <c r="I13" s="57" t="s">
        <v>10275</v>
      </c>
      <c r="K13" s="49"/>
    </row>
    <row r="14" ht="15" spans="1:12">
      <c r="A14" s="314" t="s">
        <v>10276</v>
      </c>
      <c r="B14" s="315" t="s">
        <v>10277</v>
      </c>
      <c r="C14" s="322">
        <v>30</v>
      </c>
      <c r="D14" s="316"/>
      <c r="E14" s="316"/>
      <c r="F14" s="150">
        <f ca="1" t="shared" si="0"/>
        <v>0</v>
      </c>
      <c r="G14" s="150">
        <f ca="1" t="shared" si="1"/>
        <v>0</v>
      </c>
      <c r="H14" s="318" t="s">
        <v>10278</v>
      </c>
      <c r="I14" s="57" t="s">
        <v>10279</v>
      </c>
      <c r="K14" s="49"/>
    </row>
    <row r="15" ht="15" spans="1:12">
      <c r="A15" s="314" t="s">
        <v>10280</v>
      </c>
      <c r="B15" s="315" t="s">
        <v>10281</v>
      </c>
      <c r="C15" s="272">
        <v>10</v>
      </c>
      <c r="D15" s="316"/>
      <c r="E15" s="316"/>
      <c r="F15" s="150">
        <f ca="1" t="shared" si="0"/>
        <v>0</v>
      </c>
      <c r="G15" s="150">
        <f ca="1" t="shared" si="1"/>
        <v>0</v>
      </c>
      <c r="H15" s="318" t="s">
        <v>10282</v>
      </c>
      <c r="I15" s="57" t="s">
        <v>10283</v>
      </c>
      <c r="K15" s="49"/>
    </row>
    <row r="16" ht="15" spans="1:12">
      <c r="A16" s="314" t="s">
        <v>10284</v>
      </c>
      <c r="B16" s="315" t="s">
        <v>10285</v>
      </c>
      <c r="C16" s="322">
        <v>1360</v>
      </c>
      <c r="D16" s="316">
        <v>298</v>
      </c>
      <c r="E16" s="316">
        <v>400</v>
      </c>
      <c r="F16" s="150">
        <f ca="1" t="shared" si="0"/>
        <v>0.294117647058824</v>
      </c>
      <c r="G16" s="150">
        <f ca="1" t="shared" si="1"/>
        <v>1.34228187919463</v>
      </c>
      <c r="H16" s="318" t="s">
        <v>10286</v>
      </c>
      <c r="I16" s="49"/>
    </row>
    <row r="17" ht="15" spans="1:9">
      <c r="A17" s="314" t="s">
        <v>10287</v>
      </c>
      <c r="B17" s="315" t="s">
        <v>10288</v>
      </c>
      <c r="C17" s="272"/>
      <c r="D17" s="316"/>
      <c r="E17" s="316"/>
      <c r="F17" s="150">
        <f ca="1" t="shared" si="0"/>
        <v>0</v>
      </c>
      <c r="G17" s="150">
        <f ca="1" t="shared" si="1"/>
        <v>0</v>
      </c>
      <c r="H17" s="318" t="s">
        <v>10289</v>
      </c>
      <c r="I17" s="49"/>
    </row>
    <row r="18" ht="15" spans="1:9">
      <c r="A18" s="314" t="s">
        <v>10290</v>
      </c>
      <c r="B18" s="321" t="s">
        <v>10273</v>
      </c>
      <c r="C18" s="322">
        <v>210</v>
      </c>
      <c r="D18" s="316">
        <v>203</v>
      </c>
      <c r="E18" s="316">
        <v>200</v>
      </c>
      <c r="F18" s="150">
        <f ca="1" t="shared" si="0"/>
        <v>0.952380952380952</v>
      </c>
      <c r="G18" s="150">
        <f ca="1" t="shared" si="1"/>
        <v>0.985221674876847</v>
      </c>
      <c r="I18" s="49"/>
    </row>
    <row r="19" ht="15" spans="1:9">
      <c r="A19" s="314" t="s">
        <v>10291</v>
      </c>
      <c r="B19" s="321" t="s">
        <v>10277</v>
      </c>
      <c r="C19" s="272"/>
      <c r="D19" s="316">
        <v>67</v>
      </c>
      <c r="E19" s="316"/>
      <c r="F19" s="150">
        <f ca="1" t="shared" si="0"/>
        <v>0</v>
      </c>
      <c r="G19" s="150">
        <f ca="1" t="shared" si="1"/>
        <v>0</v>
      </c>
      <c r="I19" s="49"/>
    </row>
    <row r="20" ht="15" spans="1:9">
      <c r="A20" s="314" t="s">
        <v>10292</v>
      </c>
      <c r="B20" s="323" t="s">
        <v>10281</v>
      </c>
      <c r="C20" s="272"/>
      <c r="D20" s="316"/>
      <c r="E20" s="316"/>
      <c r="F20" s="150">
        <f ca="1" t="shared" si="0"/>
        <v>0</v>
      </c>
      <c r="G20" s="150">
        <f ca="1" t="shared" si="1"/>
        <v>0</v>
      </c>
      <c r="I20" s="49"/>
    </row>
    <row r="21" ht="15" spans="1:9">
      <c r="A21" s="314" t="s">
        <v>10293</v>
      </c>
      <c r="B21" s="323" t="s">
        <v>10294</v>
      </c>
      <c r="C21" s="322">
        <v>30</v>
      </c>
      <c r="D21" s="316">
        <v>18</v>
      </c>
      <c r="E21" s="316">
        <v>20</v>
      </c>
      <c r="F21" s="150">
        <f ca="1" t="shared" si="0"/>
        <v>0.666666666666667</v>
      </c>
      <c r="G21" s="150">
        <f ca="1" t="shared" si="1"/>
        <v>1.11111111111111</v>
      </c>
      <c r="I21" s="49"/>
    </row>
    <row r="22" ht="15" spans="1:9">
      <c r="A22" s="314" t="s">
        <v>10295</v>
      </c>
      <c r="B22" s="323" t="s">
        <v>10296</v>
      </c>
      <c r="C22" s="272"/>
      <c r="D22" s="316"/>
      <c r="E22" s="316"/>
      <c r="F22" s="150">
        <f ca="1" t="shared" si="0"/>
        <v>0</v>
      </c>
      <c r="G22" s="150">
        <f ca="1" t="shared" si="1"/>
        <v>0</v>
      </c>
      <c r="I22" s="49"/>
    </row>
    <row r="23" ht="15" spans="1:9">
      <c r="A23" s="314" t="s">
        <v>10297</v>
      </c>
      <c r="B23" s="315" t="s">
        <v>10298</v>
      </c>
      <c r="C23" s="322">
        <v>5</v>
      </c>
      <c r="D23" s="316">
        <v>14</v>
      </c>
      <c r="E23" s="316">
        <v>15</v>
      </c>
      <c r="F23" s="150">
        <f ca="1" t="shared" si="0"/>
        <v>3</v>
      </c>
      <c r="G23" s="150">
        <f ca="1" t="shared" si="1"/>
        <v>1.07142857142857</v>
      </c>
      <c r="I23" s="49"/>
    </row>
    <row r="24" ht="15" spans="1:9">
      <c r="A24" s="314" t="s">
        <v>10299</v>
      </c>
      <c r="B24" s="315" t="s">
        <v>10300</v>
      </c>
      <c r="C24" s="322"/>
      <c r="D24" s="316"/>
      <c r="E24" s="316"/>
      <c r="F24" s="150">
        <f ca="1" t="shared" si="0"/>
        <v>0</v>
      </c>
      <c r="G24" s="150">
        <f ca="1" t="shared" si="1"/>
        <v>0</v>
      </c>
      <c r="I24" s="49"/>
    </row>
    <row r="25" ht="15" spans="1:9">
      <c r="A25" s="314" t="s">
        <v>10301</v>
      </c>
      <c r="B25" s="315" t="s">
        <v>10302</v>
      </c>
      <c r="C25" s="322">
        <v>10</v>
      </c>
      <c r="D25" s="316">
        <v>37</v>
      </c>
      <c r="E25" s="316">
        <v>10</v>
      </c>
      <c r="F25" s="150">
        <f ca="1" t="shared" si="0"/>
        <v>1</v>
      </c>
      <c r="G25" s="150">
        <f ca="1" t="shared" si="1"/>
        <v>0.27027027027027</v>
      </c>
      <c r="I25" s="49"/>
    </row>
    <row r="26" ht="15" spans="1:9">
      <c r="A26" s="314" t="s">
        <v>10303</v>
      </c>
      <c r="B26" s="315" t="s">
        <v>10304</v>
      </c>
      <c r="C26" s="272"/>
      <c r="D26" s="316"/>
      <c r="E26" s="316"/>
      <c r="F26" s="150">
        <f ca="1" t="shared" si="0"/>
        <v>0</v>
      </c>
      <c r="G26" s="150">
        <f ca="1" t="shared" si="1"/>
        <v>0</v>
      </c>
      <c r="I26" s="49"/>
    </row>
    <row r="27" ht="15" spans="1:9">
      <c r="A27" s="314" t="s">
        <v>10305</v>
      </c>
      <c r="B27" s="315" t="s">
        <v>10285</v>
      </c>
      <c r="C27" s="272"/>
      <c r="D27" s="316"/>
      <c r="E27" s="316"/>
      <c r="F27" s="150">
        <f ca="1" t="shared" si="0"/>
        <v>0</v>
      </c>
      <c r="G27" s="150">
        <f ca="1" t="shared" si="1"/>
        <v>0</v>
      </c>
      <c r="I27" s="49"/>
    </row>
    <row r="28" ht="15" spans="1:9">
      <c r="A28" s="314" t="s">
        <v>10306</v>
      </c>
      <c r="B28" s="315" t="s">
        <v>10307</v>
      </c>
      <c r="C28" s="322">
        <v>20</v>
      </c>
      <c r="D28" s="316">
        <v>47</v>
      </c>
      <c r="E28" s="316">
        <v>20</v>
      </c>
      <c r="F28" s="150">
        <f ca="1" t="shared" si="0"/>
        <v>1</v>
      </c>
      <c r="G28" s="150">
        <f ca="1" t="shared" si="1"/>
        <v>0.425531914893617</v>
      </c>
      <c r="I28" s="49"/>
    </row>
    <row r="29" ht="15" spans="1:9">
      <c r="A29" s="314" t="s">
        <v>10308</v>
      </c>
      <c r="B29" s="321" t="s">
        <v>10273</v>
      </c>
      <c r="C29" s="322">
        <v>203</v>
      </c>
      <c r="D29" s="316">
        <v>58</v>
      </c>
      <c r="E29" s="316">
        <v>53</v>
      </c>
      <c r="F29" s="150">
        <f ca="1" t="shared" si="0"/>
        <v>0.261083743842365</v>
      </c>
      <c r="G29" s="150">
        <f ca="1" t="shared" si="1"/>
        <v>0.913793103448276</v>
      </c>
      <c r="I29" s="49"/>
    </row>
    <row r="30" ht="15" spans="1:9">
      <c r="A30" s="314" t="s">
        <v>10309</v>
      </c>
      <c r="B30" s="321" t="s">
        <v>10277</v>
      </c>
      <c r="C30" s="322"/>
      <c r="D30" s="316">
        <v>14</v>
      </c>
      <c r="E30" s="316"/>
      <c r="F30" s="150">
        <f ca="1" t="shared" si="0"/>
        <v>0</v>
      </c>
      <c r="G30" s="150">
        <f ca="1" t="shared" si="1"/>
        <v>0</v>
      </c>
      <c r="I30" s="49"/>
    </row>
    <row r="31" ht="15" spans="1:9">
      <c r="A31" s="314" t="s">
        <v>10310</v>
      </c>
      <c r="B31" s="324" t="s">
        <v>10281</v>
      </c>
      <c r="C31" s="322"/>
      <c r="D31" s="316"/>
      <c r="E31" s="316"/>
      <c r="F31" s="150">
        <f ca="1" t="shared" si="0"/>
        <v>0</v>
      </c>
      <c r="G31" s="150">
        <f ca="1" t="shared" si="1"/>
        <v>0</v>
      </c>
      <c r="I31" s="49"/>
    </row>
    <row r="32" ht="15" spans="1:9">
      <c r="A32" s="314" t="s">
        <v>10311</v>
      </c>
      <c r="B32" s="323" t="s">
        <v>10312</v>
      </c>
      <c r="C32" s="322">
        <v>24</v>
      </c>
      <c r="D32" s="316">
        <v>20</v>
      </c>
      <c r="E32" s="316">
        <v>20</v>
      </c>
      <c r="F32" s="150">
        <f ca="1" t="shared" si="0"/>
        <v>0.833333333333333</v>
      </c>
      <c r="G32" s="150">
        <f ca="1" t="shared" si="1"/>
        <v>1</v>
      </c>
    </row>
    <row r="33" ht="15" spans="1:7">
      <c r="A33" s="314" t="s">
        <v>10313</v>
      </c>
      <c r="B33" s="323" t="s">
        <v>10314</v>
      </c>
      <c r="C33" s="322"/>
      <c r="D33" s="316"/>
      <c r="E33" s="316"/>
      <c r="F33" s="150">
        <f ca="1" t="shared" si="0"/>
        <v>0</v>
      </c>
      <c r="G33" s="150">
        <f ca="1" t="shared" si="1"/>
        <v>0</v>
      </c>
    </row>
    <row r="34" ht="15" spans="1:7">
      <c r="A34" s="314" t="s">
        <v>10315</v>
      </c>
      <c r="B34" s="323" t="s">
        <v>10316</v>
      </c>
      <c r="C34" s="322">
        <v>10</v>
      </c>
      <c r="D34" s="316"/>
      <c r="E34" s="316">
        <v>10</v>
      </c>
      <c r="F34" s="150">
        <f ca="1" t="shared" si="0"/>
        <v>1</v>
      </c>
      <c r="G34" s="150">
        <f ca="1" t="shared" si="1"/>
        <v>0</v>
      </c>
    </row>
    <row r="35" ht="15" spans="1:7">
      <c r="A35" s="314" t="s">
        <v>10317</v>
      </c>
      <c r="B35" s="323" t="s">
        <v>10285</v>
      </c>
      <c r="C35" s="272"/>
      <c r="D35" s="316"/>
      <c r="E35" s="316"/>
      <c r="F35" s="150">
        <f ca="1" t="shared" si="0"/>
        <v>0</v>
      </c>
      <c r="G35" s="150">
        <f ca="1" t="shared" si="1"/>
        <v>0</v>
      </c>
    </row>
    <row r="36" ht="15" spans="1:7">
      <c r="A36" s="314" t="s">
        <v>10318</v>
      </c>
      <c r="B36" s="323" t="s">
        <v>10319</v>
      </c>
      <c r="C36" s="322">
        <v>22</v>
      </c>
      <c r="D36" s="316"/>
      <c r="E36" s="316">
        <v>20</v>
      </c>
      <c r="F36" s="150">
        <f ca="1" t="shared" si="0"/>
        <v>0.909090909090909</v>
      </c>
      <c r="G36" s="150">
        <f ca="1" t="shared" si="1"/>
        <v>0</v>
      </c>
    </row>
    <row r="37" ht="15" spans="1:7">
      <c r="A37" s="314" t="s">
        <v>10320</v>
      </c>
      <c r="B37" s="321" t="s">
        <v>10273</v>
      </c>
      <c r="C37" s="322">
        <v>130</v>
      </c>
      <c r="D37" s="316">
        <v>550</v>
      </c>
      <c r="E37" s="316">
        <v>100</v>
      </c>
      <c r="F37" s="150">
        <f ca="1" t="shared" si="0"/>
        <v>0.769230769230769</v>
      </c>
      <c r="G37" s="150">
        <f ca="1" t="shared" si="1"/>
        <v>0.181818181818182</v>
      </c>
    </row>
    <row r="38" ht="15" spans="1:7">
      <c r="A38" s="314" t="s">
        <v>10321</v>
      </c>
      <c r="B38" s="321" t="s">
        <v>10277</v>
      </c>
      <c r="C38" s="322">
        <v>150</v>
      </c>
      <c r="D38" s="316"/>
      <c r="E38" s="316"/>
      <c r="F38" s="150">
        <f ca="1" t="shared" si="0"/>
        <v>0</v>
      </c>
      <c r="G38" s="150">
        <f ca="1" t="shared" si="1"/>
        <v>0</v>
      </c>
    </row>
    <row r="39" ht="15" spans="1:7">
      <c r="A39" s="314" t="s">
        <v>10322</v>
      </c>
      <c r="B39" s="323" t="s">
        <v>10281</v>
      </c>
      <c r="C39" s="322">
        <v>151</v>
      </c>
      <c r="D39" s="316"/>
      <c r="E39" s="316"/>
      <c r="F39" s="150">
        <f ca="1" t="shared" si="0"/>
        <v>0</v>
      </c>
      <c r="G39" s="150">
        <f ca="1" t="shared" si="1"/>
        <v>0</v>
      </c>
    </row>
    <row r="40" ht="15" spans="1:7">
      <c r="A40" s="314" t="s">
        <v>10323</v>
      </c>
      <c r="B40" s="323" t="s">
        <v>10324</v>
      </c>
      <c r="C40" s="322"/>
      <c r="D40" s="316"/>
      <c r="E40" s="316"/>
      <c r="F40" s="150">
        <f ca="1" t="shared" si="0"/>
        <v>0</v>
      </c>
      <c r="G40" s="150">
        <f ca="1" t="shared" si="1"/>
        <v>0</v>
      </c>
    </row>
    <row r="41" ht="15" spans="1:7">
      <c r="A41" s="314" t="s">
        <v>10325</v>
      </c>
      <c r="B41" s="323" t="s">
        <v>10326</v>
      </c>
      <c r="C41" s="322">
        <v>40</v>
      </c>
      <c r="D41" s="316">
        <v>60</v>
      </c>
      <c r="E41" s="316">
        <v>40</v>
      </c>
      <c r="F41" s="150">
        <f ca="1" t="shared" si="0"/>
        <v>1</v>
      </c>
      <c r="G41" s="150">
        <f ca="1" t="shared" si="1"/>
        <v>0.666666666666667</v>
      </c>
    </row>
    <row r="42" ht="15" spans="1:7">
      <c r="A42" s="314" t="s">
        <v>10327</v>
      </c>
      <c r="B42" s="321" t="s">
        <v>10328</v>
      </c>
      <c r="C42" s="322">
        <v>40</v>
      </c>
      <c r="D42" s="316">
        <v>301</v>
      </c>
      <c r="E42" s="316">
        <v>40</v>
      </c>
      <c r="F42" s="150">
        <f ca="1" t="shared" si="0"/>
        <v>1</v>
      </c>
      <c r="G42" s="150">
        <f ca="1" t="shared" si="1"/>
        <v>0.132890365448505</v>
      </c>
    </row>
    <row r="43" ht="15" spans="1:7">
      <c r="A43" s="314" t="s">
        <v>10329</v>
      </c>
      <c r="B43" s="323" t="s">
        <v>10330</v>
      </c>
      <c r="C43" s="272"/>
      <c r="D43" s="316"/>
      <c r="E43" s="316"/>
      <c r="F43" s="150">
        <f ca="1" t="shared" si="0"/>
        <v>0</v>
      </c>
      <c r="G43" s="150">
        <f ca="1" t="shared" si="1"/>
        <v>0</v>
      </c>
    </row>
    <row r="44" ht="15" spans="1:7">
      <c r="A44" s="314" t="s">
        <v>10331</v>
      </c>
      <c r="B44" s="323" t="s">
        <v>10285</v>
      </c>
      <c r="C44" s="272"/>
      <c r="D44" s="316"/>
      <c r="E44" s="316"/>
      <c r="F44" s="150">
        <f ca="1" t="shared" si="0"/>
        <v>0</v>
      </c>
      <c r="G44" s="150">
        <f ca="1" t="shared" si="1"/>
        <v>0</v>
      </c>
    </row>
    <row r="45" ht="15" spans="1:7">
      <c r="A45" s="314" t="s">
        <v>10332</v>
      </c>
      <c r="B45" s="323" t="s">
        <v>10333</v>
      </c>
      <c r="C45" s="272"/>
      <c r="D45" s="316">
        <v>1750</v>
      </c>
      <c r="E45" s="316">
        <v>760</v>
      </c>
      <c r="F45" s="150">
        <f ca="1" t="shared" si="0"/>
        <v>0</v>
      </c>
      <c r="G45" s="150">
        <f ca="1" t="shared" si="1"/>
        <v>0.434285714285714</v>
      </c>
    </row>
    <row r="46" ht="15" spans="1:7">
      <c r="A46" s="314" t="s">
        <v>10334</v>
      </c>
      <c r="B46" s="321" t="s">
        <v>10273</v>
      </c>
      <c r="C46" s="322">
        <v>320</v>
      </c>
      <c r="D46" s="316">
        <v>67</v>
      </c>
      <c r="E46" s="316">
        <v>70</v>
      </c>
      <c r="F46" s="150">
        <f ca="1" t="shared" si="0"/>
        <v>0.21875</v>
      </c>
      <c r="G46" s="150">
        <f ca="1" t="shared" si="1"/>
        <v>1.04477611940298</v>
      </c>
    </row>
    <row r="47" ht="15" spans="1:7">
      <c r="A47" s="314" t="s">
        <v>10335</v>
      </c>
      <c r="B47" s="321" t="s">
        <v>10277</v>
      </c>
      <c r="C47" s="272"/>
      <c r="D47" s="316"/>
      <c r="E47" s="316"/>
      <c r="F47" s="150">
        <f ca="1" t="shared" si="0"/>
        <v>0</v>
      </c>
      <c r="G47" s="150">
        <f ca="1" t="shared" si="1"/>
        <v>0</v>
      </c>
    </row>
    <row r="48" ht="15" spans="1:7">
      <c r="A48" s="314" t="s">
        <v>10336</v>
      </c>
      <c r="B48" s="323" t="s">
        <v>10281</v>
      </c>
      <c r="C48" s="272"/>
      <c r="D48" s="316">
        <v>21</v>
      </c>
      <c r="E48" s="316"/>
      <c r="F48" s="150">
        <f ca="1" t="shared" si="0"/>
        <v>0</v>
      </c>
      <c r="G48" s="150">
        <f ca="1" t="shared" si="1"/>
        <v>0</v>
      </c>
    </row>
    <row r="49" ht="15" spans="1:7">
      <c r="A49" s="314" t="s">
        <v>10337</v>
      </c>
      <c r="B49" s="323" t="s">
        <v>10338</v>
      </c>
      <c r="C49" s="272"/>
      <c r="D49" s="316"/>
      <c r="E49" s="316"/>
      <c r="F49" s="150">
        <f ca="1" t="shared" si="0"/>
        <v>0</v>
      </c>
      <c r="G49" s="150">
        <f ca="1" t="shared" si="1"/>
        <v>0</v>
      </c>
    </row>
    <row r="50" ht="15" spans="1:7">
      <c r="A50" s="314" t="s">
        <v>10339</v>
      </c>
      <c r="B50" s="323" t="s">
        <v>10340</v>
      </c>
      <c r="C50" s="272"/>
      <c r="D50" s="316"/>
      <c r="E50" s="316"/>
      <c r="F50" s="150">
        <f ca="1" t="shared" si="0"/>
        <v>0</v>
      </c>
      <c r="G50" s="150">
        <f ca="1" t="shared" si="1"/>
        <v>0</v>
      </c>
    </row>
    <row r="51" ht="15" spans="1:7">
      <c r="A51" s="314" t="s">
        <v>10341</v>
      </c>
      <c r="B51" s="321" t="s">
        <v>10342</v>
      </c>
      <c r="C51" s="272"/>
      <c r="D51" s="316"/>
      <c r="E51" s="316"/>
      <c r="F51" s="150">
        <f ca="1" t="shared" si="0"/>
        <v>0</v>
      </c>
      <c r="G51" s="150">
        <f ca="1" t="shared" si="1"/>
        <v>0</v>
      </c>
    </row>
    <row r="52" ht="15" spans="1:7">
      <c r="A52" s="314" t="s">
        <v>10343</v>
      </c>
      <c r="B52" s="321" t="s">
        <v>10344</v>
      </c>
      <c r="C52" s="272"/>
      <c r="D52" s="316"/>
      <c r="E52" s="316"/>
      <c r="F52" s="150">
        <f ca="1" t="shared" si="0"/>
        <v>0</v>
      </c>
      <c r="G52" s="150">
        <f ca="1" t="shared" si="1"/>
        <v>0</v>
      </c>
    </row>
    <row r="53" ht="15" spans="1:7">
      <c r="A53" s="314" t="s">
        <v>10345</v>
      </c>
      <c r="B53" s="321" t="s">
        <v>10346</v>
      </c>
      <c r="C53" s="272"/>
      <c r="D53" s="316"/>
      <c r="E53" s="316"/>
      <c r="F53" s="150">
        <f ca="1" t="shared" si="0"/>
        <v>0</v>
      </c>
      <c r="G53" s="150">
        <f ca="1" t="shared" si="1"/>
        <v>0</v>
      </c>
    </row>
    <row r="54" ht="15" spans="1:7">
      <c r="A54" s="314" t="s">
        <v>10347</v>
      </c>
      <c r="B54" s="321" t="s">
        <v>10285</v>
      </c>
      <c r="C54" s="272"/>
      <c r="D54" s="316"/>
      <c r="E54" s="316"/>
      <c r="F54" s="150">
        <f ca="1" t="shared" si="0"/>
        <v>0</v>
      </c>
      <c r="G54" s="150">
        <f ca="1" t="shared" si="1"/>
        <v>0</v>
      </c>
    </row>
    <row r="55" ht="15" spans="1:7">
      <c r="A55" s="314" t="s">
        <v>10348</v>
      </c>
      <c r="B55" s="323" t="s">
        <v>10349</v>
      </c>
      <c r="C55" s="272"/>
      <c r="D55" s="316">
        <v>22</v>
      </c>
      <c r="E55" s="316"/>
      <c r="F55" s="150">
        <f ca="1" t="shared" si="0"/>
        <v>0</v>
      </c>
      <c r="G55" s="150">
        <f ca="1" t="shared" si="1"/>
        <v>0</v>
      </c>
    </row>
    <row r="56" ht="15" spans="1:7">
      <c r="A56" s="314" t="s">
        <v>10350</v>
      </c>
      <c r="B56" s="323" t="s">
        <v>10273</v>
      </c>
      <c r="C56" s="322">
        <v>220</v>
      </c>
      <c r="D56" s="316">
        <v>97</v>
      </c>
      <c r="E56" s="316">
        <v>100</v>
      </c>
      <c r="F56" s="150">
        <f ca="1" t="shared" si="0"/>
        <v>0.454545454545455</v>
      </c>
      <c r="G56" s="150">
        <f ca="1" t="shared" si="1"/>
        <v>1.03092783505155</v>
      </c>
    </row>
    <row r="57" ht="15" spans="1:7">
      <c r="A57" s="314" t="s">
        <v>10351</v>
      </c>
      <c r="B57" s="315" t="s">
        <v>10277</v>
      </c>
      <c r="C57" s="272"/>
      <c r="D57" s="316"/>
      <c r="E57" s="316"/>
      <c r="F57" s="150">
        <f ca="1" t="shared" si="0"/>
        <v>0</v>
      </c>
      <c r="G57" s="150">
        <f ca="1" t="shared" si="1"/>
        <v>0</v>
      </c>
    </row>
    <row r="58" ht="15" spans="1:7">
      <c r="A58" s="314" t="s">
        <v>10352</v>
      </c>
      <c r="B58" s="321" t="s">
        <v>10281</v>
      </c>
      <c r="C58" s="272"/>
      <c r="D58" s="316"/>
      <c r="E58" s="316"/>
      <c r="F58" s="150">
        <f ca="1" t="shared" si="0"/>
        <v>0</v>
      </c>
      <c r="G58" s="150">
        <f ca="1" t="shared" si="1"/>
        <v>0</v>
      </c>
    </row>
    <row r="59" ht="15" spans="1:7">
      <c r="A59" s="314" t="s">
        <v>10353</v>
      </c>
      <c r="B59" s="321" t="s">
        <v>10354</v>
      </c>
      <c r="C59" s="272"/>
      <c r="D59" s="316"/>
      <c r="E59" s="316"/>
      <c r="F59" s="150">
        <f ca="1" t="shared" si="0"/>
        <v>0</v>
      </c>
      <c r="G59" s="150">
        <f ca="1" t="shared" si="1"/>
        <v>0</v>
      </c>
    </row>
    <row r="60" ht="15" spans="1:7">
      <c r="A60" s="314" t="s">
        <v>10355</v>
      </c>
      <c r="B60" s="321" t="s">
        <v>10356</v>
      </c>
      <c r="C60" s="322">
        <v>15</v>
      </c>
      <c r="D60" s="316"/>
      <c r="E60" s="316"/>
      <c r="F60" s="150">
        <f ca="1" t="shared" si="0"/>
        <v>0</v>
      </c>
      <c r="G60" s="150">
        <f ca="1" t="shared" si="1"/>
        <v>0</v>
      </c>
    </row>
    <row r="61" ht="15" spans="1:7">
      <c r="A61" s="314" t="s">
        <v>10357</v>
      </c>
      <c r="B61" s="323" t="s">
        <v>10358</v>
      </c>
      <c r="C61" s="322"/>
      <c r="D61" s="316"/>
      <c r="E61" s="316"/>
      <c r="F61" s="150">
        <f ca="1" t="shared" si="0"/>
        <v>0</v>
      </c>
      <c r="G61" s="150">
        <f ca="1" t="shared" si="1"/>
        <v>0</v>
      </c>
    </row>
    <row r="62" ht="15" spans="1:7">
      <c r="A62" s="314" t="s">
        <v>10359</v>
      </c>
      <c r="B62" s="323" t="s">
        <v>10360</v>
      </c>
      <c r="C62" s="322">
        <v>70</v>
      </c>
      <c r="D62" s="316">
        <v>128</v>
      </c>
      <c r="E62" s="316">
        <v>70</v>
      </c>
      <c r="F62" s="150">
        <f ca="1" t="shared" si="0"/>
        <v>1</v>
      </c>
      <c r="G62" s="150">
        <f ca="1" t="shared" si="1"/>
        <v>0.546875</v>
      </c>
    </row>
    <row r="63" ht="15" spans="1:7">
      <c r="A63" s="314" t="s">
        <v>10361</v>
      </c>
      <c r="B63" s="323" t="s">
        <v>10362</v>
      </c>
      <c r="C63" s="322">
        <v>5</v>
      </c>
      <c r="D63" s="316"/>
      <c r="E63" s="316"/>
      <c r="F63" s="150">
        <f ca="1" t="shared" si="0"/>
        <v>0</v>
      </c>
      <c r="G63" s="150">
        <f ca="1" t="shared" si="1"/>
        <v>0</v>
      </c>
    </row>
    <row r="64" ht="15" spans="1:7">
      <c r="A64" s="314" t="s">
        <v>10363</v>
      </c>
      <c r="B64" s="321" t="s">
        <v>10285</v>
      </c>
      <c r="C64" s="322"/>
      <c r="D64" s="316"/>
      <c r="E64" s="316"/>
      <c r="F64" s="150">
        <f ca="1" t="shared" si="0"/>
        <v>0</v>
      </c>
      <c r="G64" s="150">
        <f ca="1" t="shared" si="1"/>
        <v>0</v>
      </c>
    </row>
    <row r="65" ht="15" spans="1:7">
      <c r="A65" s="314" t="s">
        <v>10364</v>
      </c>
      <c r="B65" s="323" t="s">
        <v>10365</v>
      </c>
      <c r="C65" s="322"/>
      <c r="D65" s="316">
        <v>57</v>
      </c>
      <c r="E65" s="316">
        <v>20</v>
      </c>
      <c r="F65" s="150">
        <f ca="1" t="shared" si="0"/>
        <v>0</v>
      </c>
      <c r="G65" s="150">
        <f ca="1" t="shared" si="1"/>
        <v>0.350877192982456</v>
      </c>
    </row>
    <row r="66" ht="15" spans="1:7">
      <c r="A66" s="314" t="s">
        <v>10366</v>
      </c>
      <c r="B66" s="323" t="s">
        <v>10273</v>
      </c>
      <c r="C66" s="322">
        <v>340</v>
      </c>
      <c r="D66" s="316">
        <v>19</v>
      </c>
      <c r="E66" s="316">
        <v>140</v>
      </c>
      <c r="F66" s="150">
        <f ca="1" t="shared" si="0"/>
        <v>0.411764705882353</v>
      </c>
      <c r="G66" s="150">
        <f ca="1" t="shared" si="1"/>
        <v>7.36842105263158</v>
      </c>
    </row>
    <row r="67" ht="15" spans="1:7">
      <c r="A67" s="314" t="s">
        <v>10367</v>
      </c>
      <c r="B67" s="315" t="s">
        <v>10277</v>
      </c>
      <c r="C67" s="322"/>
      <c r="D67" s="316"/>
      <c r="E67" s="316"/>
      <c r="F67" s="150">
        <f ca="1" t="shared" si="0"/>
        <v>0</v>
      </c>
      <c r="G67" s="150">
        <f ca="1" t="shared" si="1"/>
        <v>0</v>
      </c>
    </row>
    <row r="68" ht="15" spans="1:7">
      <c r="A68" s="314" t="s">
        <v>10368</v>
      </c>
      <c r="B68" s="315" t="s">
        <v>10281</v>
      </c>
      <c r="C68" s="322">
        <v>15</v>
      </c>
      <c r="D68" s="316"/>
      <c r="E68" s="316"/>
      <c r="F68" s="150">
        <f ca="1" t="shared" si="0"/>
        <v>0</v>
      </c>
      <c r="G68" s="150">
        <f ca="1" t="shared" si="1"/>
        <v>0</v>
      </c>
    </row>
    <row r="69" ht="15" spans="1:7">
      <c r="A69" s="314" t="s">
        <v>10369</v>
      </c>
      <c r="B69" s="315" t="s">
        <v>10370</v>
      </c>
      <c r="C69" s="272"/>
      <c r="D69" s="316"/>
      <c r="E69" s="316"/>
      <c r="F69" s="150">
        <f ca="1" t="shared" si="0"/>
        <v>0</v>
      </c>
      <c r="G69" s="150">
        <f ca="1" t="shared" si="1"/>
        <v>0</v>
      </c>
    </row>
    <row r="70" ht="15" spans="1:7">
      <c r="A70" s="314" t="s">
        <v>10371</v>
      </c>
      <c r="B70" s="315" t="s">
        <v>10372</v>
      </c>
      <c r="C70" s="272"/>
      <c r="D70" s="316"/>
      <c r="E70" s="316"/>
      <c r="F70" s="150">
        <f ca="1" t="shared" si="0"/>
        <v>0</v>
      </c>
      <c r="G70" s="150">
        <f ca="1" t="shared" si="1"/>
        <v>0</v>
      </c>
    </row>
    <row r="71" ht="15" spans="1:7">
      <c r="A71" s="314" t="s">
        <v>10373</v>
      </c>
      <c r="B71" s="315" t="s">
        <v>10374</v>
      </c>
      <c r="C71" s="272"/>
      <c r="D71" s="316"/>
      <c r="E71" s="316"/>
      <c r="F71" s="150">
        <f ca="1" t="shared" si="0"/>
        <v>0</v>
      </c>
      <c r="G71" s="150">
        <f ca="1" t="shared" si="1"/>
        <v>0</v>
      </c>
    </row>
    <row r="72" ht="15" spans="1:7">
      <c r="A72" s="314" t="s">
        <v>10375</v>
      </c>
      <c r="B72" s="321" t="s">
        <v>10376</v>
      </c>
      <c r="C72" s="272"/>
      <c r="D72" s="316"/>
      <c r="E72" s="316"/>
      <c r="F72" s="150">
        <f ca="1" t="shared" si="0"/>
        <v>0</v>
      </c>
      <c r="G72" s="150">
        <f ca="1" t="shared" si="1"/>
        <v>0</v>
      </c>
    </row>
    <row r="73" ht="15" spans="1:7">
      <c r="A73" s="314" t="s">
        <v>10377</v>
      </c>
      <c r="B73" s="323" t="s">
        <v>10378</v>
      </c>
      <c r="C73" s="272"/>
      <c r="D73" s="316"/>
      <c r="E73" s="316"/>
      <c r="F73" s="150">
        <f ca="1" t="shared" si="0"/>
        <v>0</v>
      </c>
      <c r="G73" s="150">
        <f ca="1" t="shared" si="1"/>
        <v>0</v>
      </c>
    </row>
    <row r="74" ht="15" spans="1:7">
      <c r="A74" s="314" t="s">
        <v>10379</v>
      </c>
      <c r="B74" s="323" t="s">
        <v>10285</v>
      </c>
      <c r="C74" s="322">
        <v>5</v>
      </c>
      <c r="D74" s="316"/>
      <c r="E74" s="316"/>
      <c r="F74" s="150">
        <f ca="1" t="shared" si="0"/>
        <v>0</v>
      </c>
      <c r="G74" s="150">
        <f ca="1" t="shared" si="1"/>
        <v>0</v>
      </c>
    </row>
    <row r="75" ht="15" spans="1:7">
      <c r="A75" s="314" t="s">
        <v>10380</v>
      </c>
      <c r="B75" s="324" t="s">
        <v>10381</v>
      </c>
      <c r="C75" s="322">
        <v>250</v>
      </c>
      <c r="D75" s="316">
        <v>380</v>
      </c>
      <c r="E75" s="316">
        <v>150</v>
      </c>
      <c r="F75" s="150">
        <f ca="1" t="shared" ref="F75:F138" si="2">IFERROR(OFFSET(F75,0,-1)/OFFSET(F75,0,-3),)</f>
        <v>0.6</v>
      </c>
      <c r="G75" s="150">
        <f ca="1" t="shared" ref="G75:G138" si="3">IFERROR(OFFSET(F75,0,-1)/OFFSET(F75,0,-2),)</f>
        <v>0.394736842105263</v>
      </c>
    </row>
    <row r="76" ht="15" spans="1:7">
      <c r="A76" s="314" t="s">
        <v>10382</v>
      </c>
      <c r="B76" s="321" t="s">
        <v>10273</v>
      </c>
      <c r="C76" s="272"/>
      <c r="D76" s="316">
        <v>256</v>
      </c>
      <c r="E76" s="316">
        <v>60</v>
      </c>
      <c r="F76" s="150">
        <f ca="1" t="shared" si="2"/>
        <v>0</v>
      </c>
      <c r="G76" s="150">
        <f ca="1" t="shared" si="3"/>
        <v>0.234375</v>
      </c>
    </row>
    <row r="77" ht="15" spans="1:7">
      <c r="A77" s="314" t="s">
        <v>10383</v>
      </c>
      <c r="B77" s="321" t="s">
        <v>10277</v>
      </c>
      <c r="C77" s="272"/>
      <c r="D77" s="316"/>
      <c r="E77" s="316"/>
      <c r="F77" s="150">
        <f ca="1" t="shared" si="2"/>
        <v>0</v>
      </c>
      <c r="G77" s="150">
        <f ca="1" t="shared" si="3"/>
        <v>0</v>
      </c>
    </row>
    <row r="78" ht="15" spans="1:7">
      <c r="A78" s="314" t="s">
        <v>10384</v>
      </c>
      <c r="B78" s="323" t="s">
        <v>10281</v>
      </c>
      <c r="C78" s="272"/>
      <c r="D78" s="316"/>
      <c r="E78" s="316"/>
      <c r="F78" s="150">
        <f ca="1" t="shared" si="2"/>
        <v>0</v>
      </c>
      <c r="G78" s="150">
        <f ca="1" t="shared" si="3"/>
        <v>0</v>
      </c>
    </row>
    <row r="79" ht="15" spans="1:7">
      <c r="A79" s="314" t="s">
        <v>10385</v>
      </c>
      <c r="B79" s="321" t="s">
        <v>10376</v>
      </c>
      <c r="C79" s="272"/>
      <c r="D79" s="316"/>
      <c r="E79" s="316"/>
      <c r="F79" s="150">
        <f ca="1" t="shared" si="2"/>
        <v>0</v>
      </c>
      <c r="G79" s="150">
        <f ca="1" t="shared" si="3"/>
        <v>0</v>
      </c>
    </row>
    <row r="80" ht="15" spans="1:7">
      <c r="A80" s="314" t="s">
        <v>10386</v>
      </c>
      <c r="B80" s="323" t="s">
        <v>10387</v>
      </c>
      <c r="C80" s="272"/>
      <c r="D80" s="316"/>
      <c r="E80" s="316"/>
      <c r="F80" s="150">
        <f ca="1" t="shared" si="2"/>
        <v>0</v>
      </c>
      <c r="G80" s="150">
        <f ca="1" t="shared" si="3"/>
        <v>0</v>
      </c>
    </row>
    <row r="81" ht="15" spans="1:7">
      <c r="A81" s="314" t="s">
        <v>10388</v>
      </c>
      <c r="B81" s="323" t="s">
        <v>10285</v>
      </c>
      <c r="C81" s="272"/>
      <c r="D81" s="316"/>
      <c r="E81" s="316"/>
      <c r="F81" s="150">
        <f ca="1" t="shared" si="2"/>
        <v>0</v>
      </c>
      <c r="G81" s="150">
        <f ca="1" t="shared" si="3"/>
        <v>0</v>
      </c>
    </row>
    <row r="82" ht="15" spans="1:7">
      <c r="A82" s="314" t="s">
        <v>10389</v>
      </c>
      <c r="B82" s="323" t="s">
        <v>10390</v>
      </c>
      <c r="C82" s="272"/>
      <c r="D82" s="316">
        <v>400</v>
      </c>
      <c r="E82" s="316">
        <v>100</v>
      </c>
      <c r="F82" s="150">
        <f ca="1" t="shared" si="2"/>
        <v>0</v>
      </c>
      <c r="G82" s="150">
        <f ca="1" t="shared" si="3"/>
        <v>0.25</v>
      </c>
    </row>
    <row r="83" ht="15" spans="1:7">
      <c r="A83" s="314" t="s">
        <v>10391</v>
      </c>
      <c r="B83" s="321" t="s">
        <v>10273</v>
      </c>
      <c r="C83" s="322">
        <v>138</v>
      </c>
      <c r="D83" s="316">
        <v>431</v>
      </c>
      <c r="E83" s="316">
        <v>108</v>
      </c>
      <c r="F83" s="150">
        <f ca="1" t="shared" si="2"/>
        <v>0.782608695652174</v>
      </c>
      <c r="G83" s="150">
        <f ca="1" t="shared" si="3"/>
        <v>0.250580046403712</v>
      </c>
    </row>
    <row r="84" ht="15" spans="1:7">
      <c r="A84" s="314" t="s">
        <v>10392</v>
      </c>
      <c r="B84" s="321" t="s">
        <v>10277</v>
      </c>
      <c r="C84" s="272"/>
      <c r="D84" s="316"/>
      <c r="E84" s="316"/>
      <c r="F84" s="150">
        <f ca="1" t="shared" si="2"/>
        <v>0</v>
      </c>
      <c r="G84" s="150">
        <f ca="1" t="shared" si="3"/>
        <v>0</v>
      </c>
    </row>
    <row r="85" ht="15" spans="1:7">
      <c r="A85" s="314" t="s">
        <v>10393</v>
      </c>
      <c r="B85" s="321" t="s">
        <v>10281</v>
      </c>
      <c r="C85" s="272"/>
      <c r="D85" s="316"/>
      <c r="E85" s="316"/>
      <c r="F85" s="150">
        <f ca="1" t="shared" si="2"/>
        <v>0</v>
      </c>
      <c r="G85" s="150">
        <f ca="1" t="shared" si="3"/>
        <v>0</v>
      </c>
    </row>
    <row r="86" ht="15" spans="1:7">
      <c r="A86" s="314" t="s">
        <v>10394</v>
      </c>
      <c r="B86" s="323" t="s">
        <v>10395</v>
      </c>
      <c r="C86" s="272"/>
      <c r="D86" s="316">
        <v>15</v>
      </c>
      <c r="E86" s="316"/>
      <c r="F86" s="150">
        <f ca="1" t="shared" si="2"/>
        <v>0</v>
      </c>
      <c r="G86" s="150">
        <f ca="1" t="shared" si="3"/>
        <v>0</v>
      </c>
    </row>
    <row r="87" ht="15" spans="1:7">
      <c r="A87" s="314" t="s">
        <v>10396</v>
      </c>
      <c r="B87" s="323" t="s">
        <v>10397</v>
      </c>
      <c r="C87" s="272"/>
      <c r="D87" s="316"/>
      <c r="E87" s="316"/>
      <c r="F87" s="150">
        <f ca="1" t="shared" si="2"/>
        <v>0</v>
      </c>
      <c r="G87" s="150">
        <f ca="1" t="shared" si="3"/>
        <v>0</v>
      </c>
    </row>
    <row r="88" ht="15" spans="1:7">
      <c r="A88" s="314" t="s">
        <v>10398</v>
      </c>
      <c r="B88" s="323" t="s">
        <v>10376</v>
      </c>
      <c r="C88" s="272"/>
      <c r="D88" s="316"/>
      <c r="E88" s="316"/>
      <c r="F88" s="150">
        <f ca="1" t="shared" si="2"/>
        <v>0</v>
      </c>
      <c r="G88" s="150">
        <f ca="1" t="shared" si="3"/>
        <v>0</v>
      </c>
    </row>
    <row r="89" ht="15" spans="1:7">
      <c r="A89" s="314" t="s">
        <v>10399</v>
      </c>
      <c r="B89" s="323" t="s">
        <v>10285</v>
      </c>
      <c r="C89" s="272"/>
      <c r="D89" s="316"/>
      <c r="E89" s="316"/>
      <c r="F89" s="150">
        <f ca="1" t="shared" si="2"/>
        <v>0</v>
      </c>
      <c r="G89" s="150">
        <f ca="1" t="shared" si="3"/>
        <v>0</v>
      </c>
    </row>
    <row r="90" ht="15" spans="1:7">
      <c r="A90" s="314" t="s">
        <v>10400</v>
      </c>
      <c r="B90" s="315" t="s">
        <v>10401</v>
      </c>
      <c r="C90" s="322">
        <v>50</v>
      </c>
      <c r="D90" s="316">
        <v>227</v>
      </c>
      <c r="E90" s="316">
        <v>50</v>
      </c>
      <c r="F90" s="150">
        <f ca="1" t="shared" si="2"/>
        <v>1</v>
      </c>
      <c r="G90" s="150">
        <f ca="1" t="shared" si="3"/>
        <v>0.220264317180617</v>
      </c>
    </row>
    <row r="91" ht="15" spans="1:7">
      <c r="A91" s="314" t="s">
        <v>10402</v>
      </c>
      <c r="B91" s="321" t="s">
        <v>10273</v>
      </c>
      <c r="C91" s="272"/>
      <c r="D91" s="316"/>
      <c r="E91" s="316"/>
      <c r="F91" s="150">
        <f ca="1" t="shared" si="2"/>
        <v>0</v>
      </c>
      <c r="G91" s="150">
        <f ca="1" t="shared" si="3"/>
        <v>0</v>
      </c>
    </row>
    <row r="92" ht="15" spans="1:7">
      <c r="A92" s="314" t="s">
        <v>10403</v>
      </c>
      <c r="B92" s="323" t="s">
        <v>10277</v>
      </c>
      <c r="C92" s="272"/>
      <c r="D92" s="316"/>
      <c r="E92" s="316"/>
      <c r="F92" s="150">
        <f ca="1" t="shared" si="2"/>
        <v>0</v>
      </c>
      <c r="G92" s="150">
        <f ca="1" t="shared" si="3"/>
        <v>0</v>
      </c>
    </row>
    <row r="93" ht="15" spans="1:7">
      <c r="A93" s="314" t="s">
        <v>10404</v>
      </c>
      <c r="B93" s="323" t="s">
        <v>10281</v>
      </c>
      <c r="C93" s="272"/>
      <c r="D93" s="316"/>
      <c r="E93" s="316"/>
      <c r="F93" s="150">
        <f ca="1" t="shared" si="2"/>
        <v>0</v>
      </c>
      <c r="G93" s="150">
        <f ca="1" t="shared" si="3"/>
        <v>0</v>
      </c>
    </row>
    <row r="94" ht="15" spans="1:7">
      <c r="A94" s="314" t="s">
        <v>10405</v>
      </c>
      <c r="B94" s="321" t="s">
        <v>10406</v>
      </c>
      <c r="C94" s="272"/>
      <c r="D94" s="316"/>
      <c r="E94" s="316"/>
      <c r="F94" s="150">
        <f ca="1" t="shared" si="2"/>
        <v>0</v>
      </c>
      <c r="G94" s="150">
        <f ca="1" t="shared" si="3"/>
        <v>0</v>
      </c>
    </row>
    <row r="95" ht="15" spans="1:7">
      <c r="A95" s="314" t="s">
        <v>10407</v>
      </c>
      <c r="B95" s="321" t="s">
        <v>10408</v>
      </c>
      <c r="C95" s="272"/>
      <c r="D95" s="316"/>
      <c r="E95" s="316"/>
      <c r="F95" s="150">
        <f ca="1" t="shared" si="2"/>
        <v>0</v>
      </c>
      <c r="G95" s="150">
        <f ca="1" t="shared" si="3"/>
        <v>0</v>
      </c>
    </row>
    <row r="96" ht="15" spans="1:7">
      <c r="A96" s="314" t="s">
        <v>10409</v>
      </c>
      <c r="B96" s="321" t="s">
        <v>10376</v>
      </c>
      <c r="C96" s="272"/>
      <c r="D96" s="316"/>
      <c r="E96" s="316"/>
      <c r="F96" s="150">
        <f ca="1" t="shared" si="2"/>
        <v>0</v>
      </c>
      <c r="G96" s="150">
        <f ca="1" t="shared" si="3"/>
        <v>0</v>
      </c>
    </row>
    <row r="97" ht="15" spans="1:7">
      <c r="A97" s="314" t="s">
        <v>10410</v>
      </c>
      <c r="B97" s="321" t="s">
        <v>10411</v>
      </c>
      <c r="C97" s="272"/>
      <c r="D97" s="316"/>
      <c r="E97" s="316"/>
      <c r="F97" s="150">
        <f ca="1" t="shared" si="2"/>
        <v>0</v>
      </c>
      <c r="G97" s="150">
        <f ca="1" t="shared" si="3"/>
        <v>0</v>
      </c>
    </row>
    <row r="98" ht="15" spans="1:7">
      <c r="A98" s="314" t="s">
        <v>10412</v>
      </c>
      <c r="B98" s="321" t="s">
        <v>10413</v>
      </c>
      <c r="C98" s="272"/>
      <c r="D98" s="316"/>
      <c r="E98" s="316"/>
      <c r="F98" s="150">
        <f ca="1" t="shared" si="2"/>
        <v>0</v>
      </c>
      <c r="G98" s="150">
        <f ca="1" t="shared" si="3"/>
        <v>0</v>
      </c>
    </row>
    <row r="99" ht="15" spans="1:7">
      <c r="A99" s="314" t="s">
        <v>10414</v>
      </c>
      <c r="B99" s="321" t="s">
        <v>10415</v>
      </c>
      <c r="C99" s="272"/>
      <c r="D99" s="316"/>
      <c r="E99" s="316"/>
      <c r="F99" s="150">
        <f ca="1" t="shared" si="2"/>
        <v>0</v>
      </c>
      <c r="G99" s="150">
        <f ca="1" t="shared" si="3"/>
        <v>0</v>
      </c>
    </row>
    <row r="100" ht="15" spans="1:7">
      <c r="A100" s="314" t="s">
        <v>10416</v>
      </c>
      <c r="B100" s="321" t="s">
        <v>10417</v>
      </c>
      <c r="C100" s="272"/>
      <c r="D100" s="316"/>
      <c r="E100" s="316"/>
      <c r="F100" s="150">
        <f ca="1" t="shared" si="2"/>
        <v>0</v>
      </c>
      <c r="G100" s="150">
        <f ca="1" t="shared" si="3"/>
        <v>0</v>
      </c>
    </row>
    <row r="101" ht="15" spans="1:7">
      <c r="A101" s="314" t="s">
        <v>10418</v>
      </c>
      <c r="B101" s="323" t="s">
        <v>10285</v>
      </c>
      <c r="C101" s="272"/>
      <c r="D101" s="316"/>
      <c r="E101" s="316"/>
      <c r="F101" s="150">
        <f ca="1" t="shared" si="2"/>
        <v>0</v>
      </c>
      <c r="G101" s="150">
        <f ca="1" t="shared" si="3"/>
        <v>0</v>
      </c>
    </row>
    <row r="102" ht="15" spans="1:7">
      <c r="A102" s="314" t="s">
        <v>10419</v>
      </c>
      <c r="B102" s="323" t="s">
        <v>10420</v>
      </c>
      <c r="C102" s="272"/>
      <c r="D102" s="316"/>
      <c r="E102" s="316"/>
      <c r="F102" s="150">
        <f ca="1" t="shared" si="2"/>
        <v>0</v>
      </c>
      <c r="G102" s="150">
        <f ca="1" t="shared" si="3"/>
        <v>0</v>
      </c>
    </row>
    <row r="103" ht="15" spans="1:7">
      <c r="A103" s="314" t="s">
        <v>10421</v>
      </c>
      <c r="B103" s="321" t="s">
        <v>10273</v>
      </c>
      <c r="C103" s="322">
        <v>240</v>
      </c>
      <c r="D103" s="316">
        <v>114</v>
      </c>
      <c r="E103" s="316">
        <v>140</v>
      </c>
      <c r="F103" s="150">
        <f ca="1" t="shared" si="2"/>
        <v>0.583333333333333</v>
      </c>
      <c r="G103" s="150">
        <f ca="1" t="shared" si="3"/>
        <v>1.2280701754386</v>
      </c>
    </row>
    <row r="104" ht="15" spans="1:7">
      <c r="A104" s="314" t="s">
        <v>10422</v>
      </c>
      <c r="B104" s="321" t="s">
        <v>10277</v>
      </c>
      <c r="C104" s="322">
        <v>190</v>
      </c>
      <c r="D104" s="316"/>
      <c r="E104" s="316"/>
      <c r="F104" s="150">
        <f ca="1" t="shared" si="2"/>
        <v>0</v>
      </c>
      <c r="G104" s="150">
        <f ca="1" t="shared" si="3"/>
        <v>0</v>
      </c>
    </row>
    <row r="105" ht="15" spans="1:7">
      <c r="A105" s="314" t="s">
        <v>10423</v>
      </c>
      <c r="B105" s="321" t="s">
        <v>10281</v>
      </c>
      <c r="C105" s="322"/>
      <c r="D105" s="316"/>
      <c r="E105" s="316"/>
      <c r="F105" s="150">
        <f ca="1" t="shared" si="2"/>
        <v>0</v>
      </c>
      <c r="G105" s="150">
        <f ca="1" t="shared" si="3"/>
        <v>0</v>
      </c>
    </row>
    <row r="106" ht="15" spans="1:7">
      <c r="A106" s="314" t="s">
        <v>10424</v>
      </c>
      <c r="B106" s="323" t="s">
        <v>10425</v>
      </c>
      <c r="C106" s="322"/>
      <c r="D106" s="316"/>
      <c r="E106" s="316"/>
      <c r="F106" s="150">
        <f ca="1" t="shared" si="2"/>
        <v>0</v>
      </c>
      <c r="G106" s="150">
        <f ca="1" t="shared" si="3"/>
        <v>0</v>
      </c>
    </row>
    <row r="107" ht="15" spans="1:7">
      <c r="A107" s="314" t="s">
        <v>10426</v>
      </c>
      <c r="B107" s="323" t="s">
        <v>10427</v>
      </c>
      <c r="C107" s="322"/>
      <c r="D107" s="316"/>
      <c r="E107" s="316"/>
      <c r="F107" s="150">
        <f ca="1" t="shared" si="2"/>
        <v>0</v>
      </c>
      <c r="G107" s="150">
        <f ca="1" t="shared" si="3"/>
        <v>0</v>
      </c>
    </row>
    <row r="108" ht="15" spans="1:7">
      <c r="A108" s="314" t="s">
        <v>10428</v>
      </c>
      <c r="B108" s="323" t="s">
        <v>10429</v>
      </c>
      <c r="C108" s="322"/>
      <c r="D108" s="316">
        <v>242</v>
      </c>
      <c r="E108" s="316">
        <v>66</v>
      </c>
      <c r="F108" s="150">
        <f ca="1" t="shared" si="2"/>
        <v>0</v>
      </c>
      <c r="G108" s="150">
        <f ca="1" t="shared" si="3"/>
        <v>0.272727272727273</v>
      </c>
    </row>
    <row r="109" ht="15" spans="1:7">
      <c r="A109" s="314" t="s">
        <v>10430</v>
      </c>
      <c r="B109" s="321" t="s">
        <v>10285</v>
      </c>
      <c r="C109" s="322">
        <v>85</v>
      </c>
      <c r="D109" s="316"/>
      <c r="E109" s="316"/>
      <c r="F109" s="150">
        <f ca="1" t="shared" si="2"/>
        <v>0</v>
      </c>
      <c r="G109" s="150">
        <f ca="1" t="shared" si="3"/>
        <v>0</v>
      </c>
    </row>
    <row r="110" ht="15" spans="1:7">
      <c r="A110" s="314" t="s">
        <v>10431</v>
      </c>
      <c r="B110" s="321" t="s">
        <v>10432</v>
      </c>
      <c r="C110" s="322">
        <v>200</v>
      </c>
      <c r="D110" s="316">
        <v>110</v>
      </c>
      <c r="E110" s="316">
        <v>100</v>
      </c>
      <c r="F110" s="150">
        <f ca="1" t="shared" si="2"/>
        <v>0.5</v>
      </c>
      <c r="G110" s="150">
        <f ca="1" t="shared" si="3"/>
        <v>0.909090909090909</v>
      </c>
    </row>
    <row r="111" ht="15" spans="1:7">
      <c r="A111" s="314" t="s">
        <v>10433</v>
      </c>
      <c r="B111" s="321" t="s">
        <v>10273</v>
      </c>
      <c r="C111" s="322">
        <v>140</v>
      </c>
      <c r="D111" s="316">
        <v>32</v>
      </c>
      <c r="E111" s="316">
        <v>100</v>
      </c>
      <c r="F111" s="150">
        <f ca="1" t="shared" si="2"/>
        <v>0.714285714285714</v>
      </c>
      <c r="G111" s="150">
        <f ca="1" t="shared" si="3"/>
        <v>3.125</v>
      </c>
    </row>
    <row r="112" ht="15" spans="1:7">
      <c r="A112" s="314" t="s">
        <v>10434</v>
      </c>
      <c r="B112" s="321" t="s">
        <v>10277</v>
      </c>
      <c r="C112" s="322">
        <v>30</v>
      </c>
      <c r="D112" s="316"/>
      <c r="E112" s="316"/>
      <c r="F112" s="150">
        <f ca="1" t="shared" si="2"/>
        <v>0</v>
      </c>
      <c r="G112" s="150">
        <f ca="1" t="shared" si="3"/>
        <v>0</v>
      </c>
    </row>
    <row r="113" ht="15" spans="1:7">
      <c r="A113" s="314" t="s">
        <v>10435</v>
      </c>
      <c r="B113" s="321" t="s">
        <v>10281</v>
      </c>
      <c r="C113" s="272"/>
      <c r="D113" s="316"/>
      <c r="E113" s="316"/>
      <c r="F113" s="150">
        <f ca="1" t="shared" si="2"/>
        <v>0</v>
      </c>
      <c r="G113" s="150">
        <f ca="1" t="shared" si="3"/>
        <v>0</v>
      </c>
    </row>
    <row r="114" ht="15" spans="1:7">
      <c r="A114" s="314" t="s">
        <v>10436</v>
      </c>
      <c r="B114" s="323" t="s">
        <v>10437</v>
      </c>
      <c r="C114" s="272"/>
      <c r="D114" s="316">
        <v>44</v>
      </c>
      <c r="E114" s="316">
        <v>20</v>
      </c>
      <c r="F114" s="150">
        <f ca="1" t="shared" si="2"/>
        <v>0</v>
      </c>
      <c r="G114" s="150">
        <f ca="1" t="shared" si="3"/>
        <v>0.454545454545455</v>
      </c>
    </row>
    <row r="115" ht="15" spans="1:7">
      <c r="A115" s="314" t="s">
        <v>10438</v>
      </c>
      <c r="B115" s="323" t="s">
        <v>10439</v>
      </c>
      <c r="C115" s="272"/>
      <c r="D115" s="316"/>
      <c r="E115" s="316"/>
      <c r="F115" s="150">
        <f ca="1" t="shared" si="2"/>
        <v>0</v>
      </c>
      <c r="G115" s="150">
        <f ca="1" t="shared" si="3"/>
        <v>0</v>
      </c>
    </row>
    <row r="116" ht="15" spans="1:7">
      <c r="A116" s="314" t="s">
        <v>10440</v>
      </c>
      <c r="B116" s="323" t="s">
        <v>10441</v>
      </c>
      <c r="C116" s="272"/>
      <c r="D116" s="316"/>
      <c r="E116" s="316"/>
      <c r="F116" s="150">
        <f ca="1" t="shared" si="2"/>
        <v>0</v>
      </c>
      <c r="G116" s="150">
        <f ca="1" t="shared" si="3"/>
        <v>0</v>
      </c>
    </row>
    <row r="117" ht="15" spans="1:7">
      <c r="A117" s="314" t="s">
        <v>10442</v>
      </c>
      <c r="B117" s="321" t="s">
        <v>10443</v>
      </c>
      <c r="C117" s="272"/>
      <c r="D117" s="316"/>
      <c r="E117" s="316"/>
      <c r="F117" s="150">
        <f ca="1" t="shared" si="2"/>
        <v>0</v>
      </c>
      <c r="G117" s="150">
        <f ca="1" t="shared" si="3"/>
        <v>0</v>
      </c>
    </row>
    <row r="118" ht="15" spans="1:7">
      <c r="A118" s="314" t="s">
        <v>10444</v>
      </c>
      <c r="B118" s="321" t="s">
        <v>10445</v>
      </c>
      <c r="C118" s="322">
        <v>250</v>
      </c>
      <c r="D118" s="316">
        <v>58</v>
      </c>
      <c r="E118" s="316">
        <v>150</v>
      </c>
      <c r="F118" s="150">
        <f ca="1" t="shared" si="2"/>
        <v>0.6</v>
      </c>
      <c r="G118" s="150">
        <f ca="1" t="shared" si="3"/>
        <v>2.58620689655172</v>
      </c>
    </row>
    <row r="119" ht="15" spans="1:7">
      <c r="A119" s="314" t="s">
        <v>10446</v>
      </c>
      <c r="B119" s="321" t="s">
        <v>10285</v>
      </c>
      <c r="C119" s="322">
        <v>100</v>
      </c>
      <c r="D119" s="316">
        <v>250</v>
      </c>
      <c r="E119" s="316">
        <v>100</v>
      </c>
      <c r="F119" s="150">
        <f ca="1" t="shared" si="2"/>
        <v>1</v>
      </c>
      <c r="G119" s="150">
        <f ca="1" t="shared" si="3"/>
        <v>0.4</v>
      </c>
    </row>
    <row r="120" ht="15" spans="1:7">
      <c r="A120" s="314" t="s">
        <v>10447</v>
      </c>
      <c r="B120" s="323" t="s">
        <v>10448</v>
      </c>
      <c r="C120" s="272"/>
      <c r="D120" s="316"/>
      <c r="E120" s="316"/>
      <c r="F120" s="150">
        <f ca="1" t="shared" si="2"/>
        <v>0</v>
      </c>
      <c r="G120" s="150">
        <f ca="1" t="shared" si="3"/>
        <v>0</v>
      </c>
    </row>
    <row r="121" ht="15" spans="1:7">
      <c r="A121" s="314" t="s">
        <v>10449</v>
      </c>
      <c r="B121" s="323" t="s">
        <v>10273</v>
      </c>
      <c r="C121" s="272"/>
      <c r="D121" s="316"/>
      <c r="E121" s="316"/>
      <c r="F121" s="150">
        <f ca="1" t="shared" si="2"/>
        <v>0</v>
      </c>
      <c r="G121" s="150">
        <f ca="1" t="shared" si="3"/>
        <v>0</v>
      </c>
    </row>
    <row r="122" ht="15" spans="1:7">
      <c r="A122" s="314" t="s">
        <v>10450</v>
      </c>
      <c r="B122" s="315" t="s">
        <v>10277</v>
      </c>
      <c r="C122" s="272"/>
      <c r="D122" s="316"/>
      <c r="E122" s="316"/>
      <c r="F122" s="150">
        <f ca="1" t="shared" si="2"/>
        <v>0</v>
      </c>
      <c r="G122" s="150">
        <f ca="1" t="shared" si="3"/>
        <v>0</v>
      </c>
    </row>
    <row r="123" ht="15" spans="1:7">
      <c r="A123" s="314" t="s">
        <v>10451</v>
      </c>
      <c r="B123" s="321" t="s">
        <v>10281</v>
      </c>
      <c r="C123" s="272"/>
      <c r="D123" s="316"/>
      <c r="E123" s="316"/>
      <c r="F123" s="150">
        <f ca="1" t="shared" si="2"/>
        <v>0</v>
      </c>
      <c r="G123" s="150">
        <f ca="1" t="shared" si="3"/>
        <v>0</v>
      </c>
    </row>
    <row r="124" ht="15" spans="1:7">
      <c r="A124" s="314" t="s">
        <v>10452</v>
      </c>
      <c r="B124" s="321" t="s">
        <v>10453</v>
      </c>
      <c r="C124" s="272"/>
      <c r="D124" s="316"/>
      <c r="E124" s="316"/>
      <c r="F124" s="150">
        <f ca="1" t="shared" si="2"/>
        <v>0</v>
      </c>
      <c r="G124" s="150">
        <f ca="1" t="shared" si="3"/>
        <v>0</v>
      </c>
    </row>
    <row r="125" ht="15" spans="1:7">
      <c r="A125" s="314" t="s">
        <v>10454</v>
      </c>
      <c r="B125" s="321" t="s">
        <v>10455</v>
      </c>
      <c r="C125" s="272"/>
      <c r="D125" s="316"/>
      <c r="E125" s="316"/>
      <c r="F125" s="150">
        <f ca="1" t="shared" si="2"/>
        <v>0</v>
      </c>
      <c r="G125" s="150">
        <f ca="1" t="shared" si="3"/>
        <v>0</v>
      </c>
    </row>
    <row r="126" ht="15" spans="1:7">
      <c r="A126" s="314" t="s">
        <v>10456</v>
      </c>
      <c r="B126" s="323" t="s">
        <v>10457</v>
      </c>
      <c r="C126" s="272"/>
      <c r="D126" s="316"/>
      <c r="E126" s="316"/>
      <c r="F126" s="150">
        <f ca="1" t="shared" si="2"/>
        <v>0</v>
      </c>
      <c r="G126" s="150">
        <f ca="1" t="shared" si="3"/>
        <v>0</v>
      </c>
    </row>
    <row r="127" ht="15" spans="1:7">
      <c r="A127" s="314" t="s">
        <v>10458</v>
      </c>
      <c r="B127" s="321" t="s">
        <v>10459</v>
      </c>
      <c r="C127" s="272"/>
      <c r="D127" s="316"/>
      <c r="E127" s="316"/>
      <c r="F127" s="150">
        <f ca="1" t="shared" si="2"/>
        <v>0</v>
      </c>
      <c r="G127" s="150">
        <f ca="1" t="shared" si="3"/>
        <v>0</v>
      </c>
    </row>
    <row r="128" ht="15" spans="1:7">
      <c r="A128" s="314" t="s">
        <v>10460</v>
      </c>
      <c r="B128" s="321" t="s">
        <v>10461</v>
      </c>
      <c r="C128" s="272"/>
      <c r="D128" s="316"/>
      <c r="E128" s="316"/>
      <c r="F128" s="150">
        <f ca="1" t="shared" si="2"/>
        <v>0</v>
      </c>
      <c r="G128" s="150">
        <f ca="1" t="shared" si="3"/>
        <v>0</v>
      </c>
    </row>
    <row r="129" ht="15" spans="1:7">
      <c r="A129" s="314" t="s">
        <v>10462</v>
      </c>
      <c r="B129" s="321" t="s">
        <v>10463</v>
      </c>
      <c r="C129" s="272"/>
      <c r="D129" s="316"/>
      <c r="E129" s="316"/>
      <c r="F129" s="150">
        <f ca="1" t="shared" si="2"/>
        <v>0</v>
      </c>
      <c r="G129" s="150">
        <f ca="1" t="shared" si="3"/>
        <v>0</v>
      </c>
    </row>
    <row r="130" ht="15" spans="1:7">
      <c r="A130" s="314" t="s">
        <v>10464</v>
      </c>
      <c r="B130" s="321" t="s">
        <v>10285</v>
      </c>
      <c r="C130" s="272"/>
      <c r="D130" s="316"/>
      <c r="E130" s="316"/>
      <c r="F130" s="150">
        <f ca="1" t="shared" si="2"/>
        <v>0</v>
      </c>
      <c r="G130" s="150">
        <f ca="1" t="shared" si="3"/>
        <v>0</v>
      </c>
    </row>
    <row r="131" ht="15" spans="1:7">
      <c r="A131" s="314" t="s">
        <v>10465</v>
      </c>
      <c r="B131" s="321" t="s">
        <v>10466</v>
      </c>
      <c r="C131" s="272"/>
      <c r="D131" s="316">
        <v>50</v>
      </c>
      <c r="E131" s="316">
        <v>20</v>
      </c>
      <c r="F131" s="150">
        <f ca="1" t="shared" si="2"/>
        <v>0</v>
      </c>
      <c r="G131" s="150">
        <f ca="1" t="shared" si="3"/>
        <v>0.4</v>
      </c>
    </row>
    <row r="132" ht="15" spans="1:7">
      <c r="A132" s="314" t="s">
        <v>10467</v>
      </c>
      <c r="B132" s="321" t="s">
        <v>10273</v>
      </c>
      <c r="C132" s="322">
        <v>5</v>
      </c>
      <c r="D132" s="316"/>
      <c r="E132" s="316"/>
      <c r="F132" s="150">
        <f ca="1" t="shared" si="2"/>
        <v>0</v>
      </c>
      <c r="G132" s="150">
        <f ca="1" t="shared" si="3"/>
        <v>0</v>
      </c>
    </row>
    <row r="133" ht="15" spans="1:7">
      <c r="A133" s="314" t="s">
        <v>10468</v>
      </c>
      <c r="B133" s="321" t="s">
        <v>10277</v>
      </c>
      <c r="C133" s="322"/>
      <c r="D133" s="316"/>
      <c r="E133" s="316"/>
      <c r="F133" s="150">
        <f ca="1" t="shared" si="2"/>
        <v>0</v>
      </c>
      <c r="G133" s="150">
        <f ca="1" t="shared" si="3"/>
        <v>0</v>
      </c>
    </row>
    <row r="134" ht="15" spans="1:7">
      <c r="A134" s="314" t="s">
        <v>10469</v>
      </c>
      <c r="B134" s="323" t="s">
        <v>10281</v>
      </c>
      <c r="C134" s="322"/>
      <c r="D134" s="316"/>
      <c r="E134" s="316"/>
      <c r="F134" s="150">
        <f ca="1" t="shared" si="2"/>
        <v>0</v>
      </c>
      <c r="G134" s="150">
        <f ca="1" t="shared" si="3"/>
        <v>0</v>
      </c>
    </row>
    <row r="135" ht="15" spans="1:7">
      <c r="A135" s="314" t="s">
        <v>10470</v>
      </c>
      <c r="B135" s="323" t="s">
        <v>10471</v>
      </c>
      <c r="C135" s="322">
        <v>5</v>
      </c>
      <c r="D135" s="316"/>
      <c r="E135" s="316"/>
      <c r="F135" s="150">
        <f ca="1" t="shared" si="2"/>
        <v>0</v>
      </c>
      <c r="G135" s="150">
        <f ca="1" t="shared" si="3"/>
        <v>0</v>
      </c>
    </row>
    <row r="136" ht="15" spans="1:7">
      <c r="A136" s="314" t="s">
        <v>10472</v>
      </c>
      <c r="B136" s="323" t="s">
        <v>10285</v>
      </c>
      <c r="C136" s="322"/>
      <c r="D136" s="316"/>
      <c r="E136" s="316"/>
      <c r="F136" s="150">
        <f ca="1" t="shared" si="2"/>
        <v>0</v>
      </c>
      <c r="G136" s="150">
        <f ca="1" t="shared" si="3"/>
        <v>0</v>
      </c>
    </row>
    <row r="137" ht="15" spans="1:7">
      <c r="A137" s="314" t="s">
        <v>10473</v>
      </c>
      <c r="B137" s="325" t="s">
        <v>10474</v>
      </c>
      <c r="C137" s="322">
        <v>1</v>
      </c>
      <c r="D137" s="316"/>
      <c r="E137" s="316"/>
      <c r="F137" s="150">
        <f ca="1" t="shared" si="2"/>
        <v>0</v>
      </c>
      <c r="G137" s="150">
        <f ca="1" t="shared" si="3"/>
        <v>0</v>
      </c>
    </row>
    <row r="138" ht="15" spans="1:7">
      <c r="A138" s="314" t="s">
        <v>10475</v>
      </c>
      <c r="B138" s="321" t="s">
        <v>10273</v>
      </c>
      <c r="C138" s="272"/>
      <c r="D138" s="316"/>
      <c r="E138" s="316"/>
      <c r="F138" s="150">
        <f ca="1" t="shared" si="2"/>
        <v>0</v>
      </c>
      <c r="G138" s="150">
        <f ca="1" t="shared" si="3"/>
        <v>0</v>
      </c>
    </row>
    <row r="139" ht="15" spans="1:7">
      <c r="A139" s="314" t="s">
        <v>10476</v>
      </c>
      <c r="B139" s="323" t="s">
        <v>10277</v>
      </c>
      <c r="C139" s="272"/>
      <c r="D139" s="316"/>
      <c r="E139" s="316"/>
      <c r="F139" s="150">
        <f ca="1" t="shared" ref="F139:F202" si="4">IFERROR(OFFSET(F139,0,-1)/OFFSET(F139,0,-3),)</f>
        <v>0</v>
      </c>
      <c r="G139" s="150">
        <f ca="1" t="shared" ref="G139:G202" si="5">IFERROR(OFFSET(F139,0,-1)/OFFSET(F139,0,-2),)</f>
        <v>0</v>
      </c>
    </row>
    <row r="140" ht="15" spans="1:7">
      <c r="A140" s="314" t="s">
        <v>10477</v>
      </c>
      <c r="B140" s="323" t="s">
        <v>10281</v>
      </c>
      <c r="C140" s="272"/>
      <c r="D140" s="316"/>
      <c r="E140" s="316"/>
      <c r="F140" s="150">
        <f ca="1" t="shared" si="4"/>
        <v>0</v>
      </c>
      <c r="G140" s="150">
        <f ca="1" t="shared" si="5"/>
        <v>0</v>
      </c>
    </row>
    <row r="141" ht="15" spans="1:7">
      <c r="A141" s="314" t="s">
        <v>10478</v>
      </c>
      <c r="B141" s="323" t="s">
        <v>10479</v>
      </c>
      <c r="C141" s="272"/>
      <c r="D141" s="316"/>
      <c r="E141" s="316"/>
      <c r="F141" s="150">
        <f ca="1" t="shared" si="4"/>
        <v>0</v>
      </c>
      <c r="G141" s="150">
        <f ca="1" t="shared" si="5"/>
        <v>0</v>
      </c>
    </row>
    <row r="142" ht="15" spans="1:7">
      <c r="A142" s="314" t="s">
        <v>10480</v>
      </c>
      <c r="B142" s="315" t="s">
        <v>10481</v>
      </c>
      <c r="C142" s="272"/>
      <c r="D142" s="316"/>
      <c r="E142" s="316"/>
      <c r="F142" s="150">
        <f ca="1" t="shared" si="4"/>
        <v>0</v>
      </c>
      <c r="G142" s="150">
        <f ca="1" t="shared" si="5"/>
        <v>0</v>
      </c>
    </row>
    <row r="143" ht="15" spans="1:7">
      <c r="A143" s="314" t="s">
        <v>10482</v>
      </c>
      <c r="B143" s="321" t="s">
        <v>10285</v>
      </c>
      <c r="C143" s="272"/>
      <c r="D143" s="316"/>
      <c r="E143" s="316"/>
      <c r="F143" s="150">
        <f ca="1" t="shared" si="4"/>
        <v>0</v>
      </c>
      <c r="G143" s="150">
        <f ca="1" t="shared" si="5"/>
        <v>0</v>
      </c>
    </row>
    <row r="144" ht="15" spans="1:7">
      <c r="A144" s="314" t="s">
        <v>10483</v>
      </c>
      <c r="B144" s="321" t="s">
        <v>10484</v>
      </c>
      <c r="C144" s="272"/>
      <c r="D144" s="316"/>
      <c r="E144" s="316"/>
      <c r="F144" s="150">
        <f ca="1" t="shared" si="4"/>
        <v>0</v>
      </c>
      <c r="G144" s="150">
        <f ca="1" t="shared" si="5"/>
        <v>0</v>
      </c>
    </row>
    <row r="145" ht="15" spans="1:7">
      <c r="A145" s="314" t="s">
        <v>10485</v>
      </c>
      <c r="B145" s="323" t="s">
        <v>10273</v>
      </c>
      <c r="C145" s="322">
        <v>20</v>
      </c>
      <c r="D145" s="316">
        <v>9</v>
      </c>
      <c r="E145" s="316">
        <v>20</v>
      </c>
      <c r="F145" s="150">
        <f ca="1" t="shared" si="4"/>
        <v>1</v>
      </c>
      <c r="G145" s="150">
        <f ca="1" t="shared" si="5"/>
        <v>2.22222222222222</v>
      </c>
    </row>
    <row r="146" ht="15" spans="1:7">
      <c r="A146" s="314" t="s">
        <v>10486</v>
      </c>
      <c r="B146" s="323" t="s">
        <v>10277</v>
      </c>
      <c r="C146" s="322">
        <v>65</v>
      </c>
      <c r="D146" s="316"/>
      <c r="E146" s="316"/>
      <c r="F146" s="150">
        <f ca="1" t="shared" si="4"/>
        <v>0</v>
      </c>
      <c r="G146" s="150">
        <f ca="1" t="shared" si="5"/>
        <v>0</v>
      </c>
    </row>
    <row r="147" ht="15" spans="1:7">
      <c r="A147" s="314" t="s">
        <v>10487</v>
      </c>
      <c r="B147" s="321" t="s">
        <v>10281</v>
      </c>
      <c r="C147" s="322"/>
      <c r="D147" s="316"/>
      <c r="E147" s="316"/>
      <c r="F147" s="150">
        <f ca="1" t="shared" si="4"/>
        <v>0</v>
      </c>
      <c r="G147" s="150">
        <f ca="1" t="shared" si="5"/>
        <v>0</v>
      </c>
    </row>
    <row r="148" ht="15" spans="1:7">
      <c r="A148" s="314" t="s">
        <v>10488</v>
      </c>
      <c r="B148" s="321" t="s">
        <v>10489</v>
      </c>
      <c r="C148" s="322">
        <v>4</v>
      </c>
      <c r="D148" s="316">
        <v>4</v>
      </c>
      <c r="E148" s="316">
        <v>4</v>
      </c>
      <c r="F148" s="150">
        <f ca="1" t="shared" si="4"/>
        <v>1</v>
      </c>
      <c r="G148" s="150">
        <f ca="1" t="shared" si="5"/>
        <v>1</v>
      </c>
    </row>
    <row r="149" ht="15" spans="1:7">
      <c r="A149" s="314" t="s">
        <v>10490</v>
      </c>
      <c r="B149" s="321" t="s">
        <v>10491</v>
      </c>
      <c r="C149" s="322">
        <v>6</v>
      </c>
      <c r="D149" s="316">
        <v>92</v>
      </c>
      <c r="E149" s="316">
        <v>6</v>
      </c>
      <c r="F149" s="150">
        <f ca="1" t="shared" si="4"/>
        <v>1</v>
      </c>
      <c r="G149" s="150">
        <f ca="1" t="shared" si="5"/>
        <v>0.0652173913043478</v>
      </c>
    </row>
    <row r="150" ht="15" spans="1:7">
      <c r="A150" s="314" t="s">
        <v>10492</v>
      </c>
      <c r="B150" s="323" t="s">
        <v>10273</v>
      </c>
      <c r="C150" s="322">
        <v>9</v>
      </c>
      <c r="D150" s="316">
        <v>7</v>
      </c>
      <c r="E150" s="316">
        <v>9</v>
      </c>
      <c r="F150" s="150">
        <f ca="1" t="shared" si="4"/>
        <v>1</v>
      </c>
      <c r="G150" s="150">
        <f ca="1" t="shared" si="5"/>
        <v>1.28571428571429</v>
      </c>
    </row>
    <row r="151" ht="15" spans="1:7">
      <c r="A151" s="314" t="s">
        <v>10493</v>
      </c>
      <c r="B151" s="323" t="s">
        <v>10277</v>
      </c>
      <c r="C151" s="322">
        <v>6</v>
      </c>
      <c r="D151" s="316"/>
      <c r="E151" s="316"/>
      <c r="F151" s="150">
        <f ca="1" t="shared" si="4"/>
        <v>0</v>
      </c>
      <c r="G151" s="150">
        <f ca="1" t="shared" si="5"/>
        <v>0</v>
      </c>
    </row>
    <row r="152" ht="15" spans="1:7">
      <c r="A152" s="314" t="s">
        <v>10494</v>
      </c>
      <c r="B152" s="315" t="s">
        <v>10281</v>
      </c>
      <c r="C152" s="322"/>
      <c r="D152" s="316"/>
      <c r="E152" s="316"/>
      <c r="F152" s="150">
        <f ca="1" t="shared" si="4"/>
        <v>0</v>
      </c>
      <c r="G152" s="150">
        <f ca="1" t="shared" si="5"/>
        <v>0</v>
      </c>
    </row>
    <row r="153" ht="15" spans="1:7">
      <c r="A153" s="314" t="s">
        <v>10495</v>
      </c>
      <c r="B153" s="321" t="s">
        <v>10316</v>
      </c>
      <c r="C153" s="322"/>
      <c r="D153" s="316"/>
      <c r="E153" s="316"/>
      <c r="F153" s="150">
        <f ca="1" t="shared" si="4"/>
        <v>0</v>
      </c>
      <c r="G153" s="150">
        <f ca="1" t="shared" si="5"/>
        <v>0</v>
      </c>
    </row>
    <row r="154" ht="15" spans="1:7">
      <c r="A154" s="314" t="s">
        <v>10496</v>
      </c>
      <c r="B154" s="321" t="s">
        <v>10285</v>
      </c>
      <c r="C154" s="322"/>
      <c r="D154" s="316"/>
      <c r="E154" s="316"/>
      <c r="F154" s="150">
        <f ca="1" t="shared" si="4"/>
        <v>0</v>
      </c>
      <c r="G154" s="150">
        <f ca="1" t="shared" si="5"/>
        <v>0</v>
      </c>
    </row>
    <row r="155" ht="15" spans="1:7">
      <c r="A155" s="314" t="s">
        <v>10497</v>
      </c>
      <c r="B155" s="321" t="s">
        <v>10498</v>
      </c>
      <c r="C155" s="322"/>
      <c r="D155" s="316">
        <v>104</v>
      </c>
      <c r="E155" s="316">
        <v>20</v>
      </c>
      <c r="F155" s="150">
        <f ca="1" t="shared" si="4"/>
        <v>0</v>
      </c>
      <c r="G155" s="150">
        <f ca="1" t="shared" si="5"/>
        <v>0.192307692307692</v>
      </c>
    </row>
    <row r="156" ht="15" spans="1:7">
      <c r="A156" s="314" t="s">
        <v>10499</v>
      </c>
      <c r="B156" s="323" t="s">
        <v>10273</v>
      </c>
      <c r="C156" s="322">
        <v>65</v>
      </c>
      <c r="D156" s="316">
        <v>133</v>
      </c>
      <c r="E156" s="316">
        <v>45</v>
      </c>
      <c r="F156" s="150">
        <f ca="1" t="shared" si="4"/>
        <v>0.692307692307692</v>
      </c>
      <c r="G156" s="150">
        <f ca="1" t="shared" si="5"/>
        <v>0.338345864661654</v>
      </c>
    </row>
    <row r="157" ht="15" spans="1:7">
      <c r="A157" s="314" t="s">
        <v>10500</v>
      </c>
      <c r="B157" s="323" t="s">
        <v>10277</v>
      </c>
      <c r="C157" s="322">
        <v>30</v>
      </c>
      <c r="D157" s="316">
        <v>2</v>
      </c>
      <c r="E157" s="316">
        <v>20</v>
      </c>
      <c r="F157" s="150">
        <f ca="1" t="shared" si="4"/>
        <v>0.666666666666667</v>
      </c>
      <c r="G157" s="150">
        <f ca="1" t="shared" si="5"/>
        <v>10</v>
      </c>
    </row>
    <row r="158" ht="15" spans="1:7">
      <c r="A158" s="314" t="s">
        <v>10501</v>
      </c>
      <c r="B158" s="321" t="s">
        <v>10281</v>
      </c>
      <c r="C158" s="322">
        <v>50</v>
      </c>
      <c r="D158" s="316"/>
      <c r="E158" s="316"/>
      <c r="F158" s="150">
        <f ca="1" t="shared" si="4"/>
        <v>0</v>
      </c>
      <c r="G158" s="150">
        <f ca="1" t="shared" si="5"/>
        <v>0</v>
      </c>
    </row>
    <row r="159" ht="15" spans="1:7">
      <c r="A159" s="314" t="s">
        <v>10502</v>
      </c>
      <c r="B159" s="321" t="s">
        <v>10503</v>
      </c>
      <c r="C159" s="322"/>
      <c r="D159" s="316">
        <v>46</v>
      </c>
      <c r="E159" s="316"/>
      <c r="F159" s="150">
        <f ca="1" t="shared" si="4"/>
        <v>0</v>
      </c>
      <c r="G159" s="150">
        <f ca="1" t="shared" si="5"/>
        <v>0</v>
      </c>
    </row>
    <row r="160" ht="15" spans="1:7">
      <c r="A160" s="314" t="s">
        <v>10504</v>
      </c>
      <c r="B160" s="323" t="s">
        <v>10285</v>
      </c>
      <c r="C160" s="322"/>
      <c r="D160" s="316"/>
      <c r="E160" s="316"/>
      <c r="F160" s="150">
        <f ca="1" t="shared" si="4"/>
        <v>0</v>
      </c>
      <c r="G160" s="150">
        <f ca="1" t="shared" si="5"/>
        <v>0</v>
      </c>
    </row>
    <row r="161" ht="15" spans="1:7">
      <c r="A161" s="314" t="s">
        <v>10505</v>
      </c>
      <c r="B161" s="323" t="s">
        <v>10506</v>
      </c>
      <c r="C161" s="322">
        <v>79</v>
      </c>
      <c r="D161" s="316">
        <v>117</v>
      </c>
      <c r="E161" s="316">
        <v>49</v>
      </c>
      <c r="F161" s="150">
        <f ca="1" t="shared" si="4"/>
        <v>0.620253164556962</v>
      </c>
      <c r="G161" s="150">
        <f ca="1" t="shared" si="5"/>
        <v>0.418803418803419</v>
      </c>
    </row>
    <row r="162" ht="15" spans="1:7">
      <c r="A162" s="314" t="s">
        <v>10507</v>
      </c>
      <c r="B162" s="323" t="s">
        <v>10273</v>
      </c>
      <c r="C162" s="322">
        <v>230</v>
      </c>
      <c r="D162" s="316">
        <v>689</v>
      </c>
      <c r="E162" s="316">
        <v>130</v>
      </c>
      <c r="F162" s="150">
        <f ca="1" t="shared" si="4"/>
        <v>0.565217391304348</v>
      </c>
      <c r="G162" s="150">
        <f ca="1" t="shared" si="5"/>
        <v>0.188679245283019</v>
      </c>
    </row>
    <row r="163" ht="15" spans="1:7">
      <c r="A163" s="314" t="s">
        <v>10508</v>
      </c>
      <c r="B163" s="321" t="s">
        <v>10277</v>
      </c>
      <c r="C163" s="322"/>
      <c r="D163" s="316"/>
      <c r="E163" s="316"/>
      <c r="F163" s="150">
        <f ca="1" t="shared" si="4"/>
        <v>0</v>
      </c>
      <c r="G163" s="150">
        <f ca="1" t="shared" si="5"/>
        <v>0</v>
      </c>
    </row>
    <row r="164" ht="15" spans="1:7">
      <c r="A164" s="314" t="s">
        <v>10509</v>
      </c>
      <c r="B164" s="321" t="s">
        <v>10281</v>
      </c>
      <c r="C164" s="322">
        <v>290</v>
      </c>
      <c r="D164" s="316">
        <v>800</v>
      </c>
      <c r="E164" s="316">
        <v>180</v>
      </c>
      <c r="F164" s="150">
        <f ca="1" t="shared" si="4"/>
        <v>0.620689655172414</v>
      </c>
      <c r="G164" s="150">
        <f ca="1" t="shared" si="5"/>
        <v>0.225</v>
      </c>
    </row>
    <row r="165" ht="15" spans="1:7">
      <c r="A165" s="314" t="s">
        <v>10510</v>
      </c>
      <c r="B165" s="321" t="s">
        <v>10265</v>
      </c>
      <c r="C165" s="322"/>
      <c r="D165" s="316"/>
      <c r="E165" s="316"/>
      <c r="F165" s="150">
        <f ca="1" t="shared" si="4"/>
        <v>0</v>
      </c>
      <c r="G165" s="150">
        <f ca="1" t="shared" si="5"/>
        <v>0</v>
      </c>
    </row>
    <row r="166" ht="15" spans="1:7">
      <c r="A166" s="314" t="s">
        <v>10511</v>
      </c>
      <c r="B166" s="323" t="s">
        <v>10285</v>
      </c>
      <c r="C166" s="322">
        <v>20</v>
      </c>
      <c r="D166" s="316">
        <v>79</v>
      </c>
      <c r="E166" s="316">
        <v>20</v>
      </c>
      <c r="F166" s="150">
        <f ca="1" t="shared" si="4"/>
        <v>1</v>
      </c>
      <c r="G166" s="150">
        <f ca="1" t="shared" si="5"/>
        <v>0.253164556962025</v>
      </c>
    </row>
    <row r="167" ht="15" spans="1:7">
      <c r="A167" s="314" t="s">
        <v>10512</v>
      </c>
      <c r="B167" s="323" t="s">
        <v>10513</v>
      </c>
      <c r="C167" s="322">
        <v>180</v>
      </c>
      <c r="D167" s="316">
        <v>358</v>
      </c>
      <c r="E167" s="316">
        <v>100</v>
      </c>
      <c r="F167" s="150">
        <f ca="1" t="shared" si="4"/>
        <v>0.555555555555556</v>
      </c>
      <c r="G167" s="150">
        <f ca="1" t="shared" si="5"/>
        <v>0.279329608938547</v>
      </c>
    </row>
    <row r="168" ht="15" spans="1:7">
      <c r="A168" s="314" t="s">
        <v>10514</v>
      </c>
      <c r="B168" s="321" t="s">
        <v>10273</v>
      </c>
      <c r="C168" s="322">
        <v>250</v>
      </c>
      <c r="D168" s="316">
        <v>363</v>
      </c>
      <c r="E168" s="316">
        <v>120</v>
      </c>
      <c r="F168" s="150">
        <f ca="1" t="shared" si="4"/>
        <v>0.48</v>
      </c>
      <c r="G168" s="150">
        <f ca="1" t="shared" si="5"/>
        <v>0.330578512396694</v>
      </c>
    </row>
    <row r="169" ht="15" spans="1:7">
      <c r="A169" s="314" t="s">
        <v>10515</v>
      </c>
      <c r="B169" s="321" t="s">
        <v>10277</v>
      </c>
      <c r="C169" s="272"/>
      <c r="D169" s="316"/>
      <c r="E169" s="316"/>
      <c r="F169" s="150">
        <f ca="1" t="shared" si="4"/>
        <v>0</v>
      </c>
      <c r="G169" s="150">
        <f ca="1" t="shared" si="5"/>
        <v>0</v>
      </c>
    </row>
    <row r="170" ht="15" spans="1:7">
      <c r="A170" s="314" t="s">
        <v>10516</v>
      </c>
      <c r="B170" s="321" t="s">
        <v>10281</v>
      </c>
      <c r="C170" s="272"/>
      <c r="D170" s="316">
        <v>129</v>
      </c>
      <c r="E170" s="316">
        <v>50</v>
      </c>
      <c r="F170" s="150">
        <f ca="1" t="shared" si="4"/>
        <v>0</v>
      </c>
      <c r="G170" s="150">
        <f ca="1" t="shared" si="5"/>
        <v>0.387596899224806</v>
      </c>
    </row>
    <row r="171" ht="15" spans="1:7">
      <c r="A171" s="314" t="s">
        <v>10517</v>
      </c>
      <c r="B171" s="321" t="s">
        <v>10518</v>
      </c>
      <c r="C171" s="272"/>
      <c r="D171" s="316"/>
      <c r="E171" s="316"/>
      <c r="F171" s="150">
        <f ca="1" t="shared" si="4"/>
        <v>0</v>
      </c>
      <c r="G171" s="150">
        <f ca="1" t="shared" si="5"/>
        <v>0</v>
      </c>
    </row>
    <row r="172" ht="15" spans="1:7">
      <c r="A172" s="314" t="s">
        <v>10519</v>
      </c>
      <c r="B172" s="321" t="s">
        <v>10285</v>
      </c>
      <c r="C172" s="272"/>
      <c r="D172" s="316"/>
      <c r="E172" s="316"/>
      <c r="F172" s="150">
        <f ca="1" t="shared" si="4"/>
        <v>0</v>
      </c>
      <c r="G172" s="150">
        <f ca="1" t="shared" si="5"/>
        <v>0</v>
      </c>
    </row>
    <row r="173" ht="15" spans="1:7">
      <c r="A173" s="314" t="s">
        <v>10520</v>
      </c>
      <c r="B173" s="323" t="s">
        <v>10521</v>
      </c>
      <c r="C173" s="322">
        <v>165</v>
      </c>
      <c r="D173" s="316">
        <v>439</v>
      </c>
      <c r="E173" s="316">
        <v>105</v>
      </c>
      <c r="F173" s="150">
        <f ca="1" t="shared" si="4"/>
        <v>0.636363636363636</v>
      </c>
      <c r="G173" s="150">
        <f ca="1" t="shared" si="5"/>
        <v>0.239179954441913</v>
      </c>
    </row>
    <row r="174" ht="15" spans="1:7">
      <c r="A174" s="314" t="s">
        <v>10522</v>
      </c>
      <c r="B174" s="315" t="s">
        <v>10273</v>
      </c>
      <c r="C174" s="322">
        <v>135</v>
      </c>
      <c r="D174" s="316">
        <v>186</v>
      </c>
      <c r="E174" s="316">
        <v>65</v>
      </c>
      <c r="F174" s="150">
        <f ca="1" t="shared" si="4"/>
        <v>0.481481481481481</v>
      </c>
      <c r="G174" s="150">
        <f ca="1" t="shared" si="5"/>
        <v>0.349462365591398</v>
      </c>
    </row>
    <row r="175" ht="15" spans="1:7">
      <c r="A175" s="314" t="s">
        <v>10523</v>
      </c>
      <c r="B175" s="321" t="s">
        <v>10277</v>
      </c>
      <c r="C175" s="322">
        <v>103</v>
      </c>
      <c r="D175" s="316"/>
      <c r="E175" s="316"/>
      <c r="F175" s="150">
        <f ca="1" t="shared" si="4"/>
        <v>0</v>
      </c>
      <c r="G175" s="150">
        <f ca="1" t="shared" si="5"/>
        <v>0</v>
      </c>
    </row>
    <row r="176" ht="15" spans="1:7">
      <c r="A176" s="314" t="s">
        <v>10524</v>
      </c>
      <c r="B176" s="321" t="s">
        <v>10281</v>
      </c>
      <c r="C176" s="322"/>
      <c r="D176" s="316">
        <v>11</v>
      </c>
      <c r="E176" s="316"/>
      <c r="F176" s="150">
        <f ca="1" t="shared" si="4"/>
        <v>0</v>
      </c>
      <c r="G176" s="150">
        <f ca="1" t="shared" si="5"/>
        <v>0</v>
      </c>
    </row>
    <row r="177" ht="15" spans="1:7">
      <c r="A177" s="314" t="s">
        <v>10525</v>
      </c>
      <c r="B177" s="321" t="s">
        <v>10526</v>
      </c>
      <c r="C177" s="322"/>
      <c r="D177" s="316"/>
      <c r="E177" s="316"/>
      <c r="F177" s="150">
        <f ca="1" t="shared" si="4"/>
        <v>0</v>
      </c>
      <c r="G177" s="150">
        <f ca="1" t="shared" si="5"/>
        <v>0</v>
      </c>
    </row>
    <row r="178" ht="15" spans="1:7">
      <c r="A178" s="314" t="s">
        <v>10527</v>
      </c>
      <c r="B178" s="321" t="s">
        <v>10285</v>
      </c>
      <c r="C178" s="322">
        <v>259</v>
      </c>
      <c r="D178" s="316">
        <v>48</v>
      </c>
      <c r="E178" s="316">
        <v>59</v>
      </c>
      <c r="F178" s="150">
        <f ca="1" t="shared" si="4"/>
        <v>0.227799227799228</v>
      </c>
      <c r="G178" s="150">
        <f ca="1" t="shared" si="5"/>
        <v>1.22916666666667</v>
      </c>
    </row>
    <row r="179" ht="15" spans="1:7">
      <c r="A179" s="314" t="s">
        <v>10528</v>
      </c>
      <c r="B179" s="323" t="s">
        <v>10529</v>
      </c>
      <c r="C179" s="322"/>
      <c r="D179" s="316">
        <v>67</v>
      </c>
      <c r="E179" s="316">
        <v>20</v>
      </c>
      <c r="F179" s="150">
        <f ca="1" t="shared" si="4"/>
        <v>0</v>
      </c>
      <c r="G179" s="150">
        <f ca="1" t="shared" si="5"/>
        <v>0.298507462686567</v>
      </c>
    </row>
    <row r="180" ht="15" spans="1:7">
      <c r="A180" s="314" t="s">
        <v>10530</v>
      </c>
      <c r="B180" s="323" t="s">
        <v>10273</v>
      </c>
      <c r="C180" s="322">
        <v>103</v>
      </c>
      <c r="D180" s="316">
        <v>187</v>
      </c>
      <c r="E180" s="316">
        <v>63</v>
      </c>
      <c r="F180" s="150">
        <f ca="1" t="shared" si="4"/>
        <v>0.611650485436893</v>
      </c>
      <c r="G180" s="150">
        <f ca="1" t="shared" si="5"/>
        <v>0.336898395721925</v>
      </c>
    </row>
    <row r="181" ht="15" spans="1:7">
      <c r="A181" s="314" t="s">
        <v>10531</v>
      </c>
      <c r="B181" s="321" t="s">
        <v>10277</v>
      </c>
      <c r="C181" s="322">
        <v>9</v>
      </c>
      <c r="D181" s="316"/>
      <c r="E181" s="316"/>
      <c r="F181" s="150">
        <f ca="1" t="shared" si="4"/>
        <v>0</v>
      </c>
      <c r="G181" s="150">
        <f ca="1" t="shared" si="5"/>
        <v>0</v>
      </c>
    </row>
    <row r="182" ht="15" spans="1:7">
      <c r="A182" s="314" t="s">
        <v>10532</v>
      </c>
      <c r="B182" s="321" t="s">
        <v>10281</v>
      </c>
      <c r="C182" s="272"/>
      <c r="D182" s="316"/>
      <c r="E182" s="316"/>
      <c r="F182" s="150">
        <f ca="1" t="shared" si="4"/>
        <v>0</v>
      </c>
      <c r="G182" s="150">
        <f ca="1" t="shared" si="5"/>
        <v>0</v>
      </c>
    </row>
    <row r="183" ht="15" spans="1:7">
      <c r="A183" s="314" t="s">
        <v>10533</v>
      </c>
      <c r="B183" s="321" t="s">
        <v>10534</v>
      </c>
      <c r="C183" s="272"/>
      <c r="D183" s="316">
        <v>105</v>
      </c>
      <c r="E183" s="316">
        <v>50</v>
      </c>
      <c r="F183" s="150">
        <f ca="1" t="shared" si="4"/>
        <v>0</v>
      </c>
      <c r="G183" s="150">
        <f ca="1" t="shared" si="5"/>
        <v>0.476190476190476</v>
      </c>
    </row>
    <row r="184" ht="15" spans="1:7">
      <c r="A184" s="314" t="s">
        <v>10535</v>
      </c>
      <c r="B184" s="321" t="s">
        <v>10536</v>
      </c>
      <c r="C184" s="272"/>
      <c r="D184" s="316">
        <v>2</v>
      </c>
      <c r="E184" s="316"/>
      <c r="F184" s="150">
        <f ca="1" t="shared" si="4"/>
        <v>0</v>
      </c>
      <c r="G184" s="150">
        <f ca="1" t="shared" si="5"/>
        <v>0</v>
      </c>
    </row>
    <row r="185" ht="15" spans="1:7">
      <c r="A185" s="314" t="s">
        <v>10537</v>
      </c>
      <c r="B185" s="321" t="s">
        <v>10285</v>
      </c>
      <c r="C185" s="272"/>
      <c r="D185" s="316"/>
      <c r="E185" s="316"/>
      <c r="F185" s="150">
        <f ca="1" t="shared" si="4"/>
        <v>0</v>
      </c>
      <c r="G185" s="150">
        <f ca="1" t="shared" si="5"/>
        <v>0</v>
      </c>
    </row>
    <row r="186" ht="15" spans="1:7">
      <c r="A186" s="314" t="s">
        <v>10538</v>
      </c>
      <c r="B186" s="323" t="s">
        <v>10539</v>
      </c>
      <c r="C186" s="322">
        <v>70</v>
      </c>
      <c r="D186" s="316">
        <v>407</v>
      </c>
      <c r="E186" s="316">
        <v>70</v>
      </c>
      <c r="F186" s="150">
        <f ca="1" t="shared" si="4"/>
        <v>1</v>
      </c>
      <c r="G186" s="150">
        <f ca="1" t="shared" si="5"/>
        <v>0.171990171990172</v>
      </c>
    </row>
    <row r="187" ht="15" spans="1:7">
      <c r="A187" s="314" t="s">
        <v>10540</v>
      </c>
      <c r="B187" s="323" t="s">
        <v>10273</v>
      </c>
      <c r="C187" s="272"/>
      <c r="D187" s="316"/>
      <c r="E187" s="316"/>
      <c r="F187" s="150">
        <f ca="1" t="shared" si="4"/>
        <v>0</v>
      </c>
      <c r="G187" s="150">
        <f ca="1" t="shared" si="5"/>
        <v>0</v>
      </c>
    </row>
    <row r="188" ht="15" spans="1:7">
      <c r="A188" s="314" t="s">
        <v>10541</v>
      </c>
      <c r="B188" s="315" t="s">
        <v>10277</v>
      </c>
      <c r="C188" s="272"/>
      <c r="D188" s="316"/>
      <c r="E188" s="316"/>
      <c r="F188" s="150">
        <f ca="1" t="shared" si="4"/>
        <v>0</v>
      </c>
      <c r="G188" s="150">
        <f ca="1" t="shared" si="5"/>
        <v>0</v>
      </c>
    </row>
    <row r="189" ht="15" spans="1:7">
      <c r="A189" s="314" t="s">
        <v>10542</v>
      </c>
      <c r="B189" s="321" t="s">
        <v>10281</v>
      </c>
      <c r="C189" s="272"/>
      <c r="D189" s="316"/>
      <c r="E189" s="316"/>
      <c r="F189" s="150">
        <f ca="1" t="shared" si="4"/>
        <v>0</v>
      </c>
      <c r="G189" s="150">
        <f ca="1" t="shared" si="5"/>
        <v>0</v>
      </c>
    </row>
    <row r="190" ht="15" spans="1:7">
      <c r="A190" s="314" t="s">
        <v>10543</v>
      </c>
      <c r="B190" s="321" t="s">
        <v>10285</v>
      </c>
      <c r="C190" s="272"/>
      <c r="D190" s="316"/>
      <c r="E190" s="316"/>
      <c r="F190" s="150">
        <f ca="1" t="shared" si="4"/>
        <v>0</v>
      </c>
      <c r="G190" s="150">
        <f ca="1" t="shared" si="5"/>
        <v>0</v>
      </c>
    </row>
    <row r="191" ht="15" spans="1:7">
      <c r="A191" s="314" t="s">
        <v>10544</v>
      </c>
      <c r="B191" s="321" t="s">
        <v>10545</v>
      </c>
      <c r="C191" s="272"/>
      <c r="D191" s="316"/>
      <c r="E191" s="316"/>
      <c r="F191" s="150">
        <f ca="1" t="shared" si="4"/>
        <v>0</v>
      </c>
      <c r="G191" s="150">
        <f ca="1" t="shared" si="5"/>
        <v>0</v>
      </c>
    </row>
    <row r="192" ht="15" spans="1:7">
      <c r="A192" s="314" t="s">
        <v>10546</v>
      </c>
      <c r="B192" s="323" t="s">
        <v>10273</v>
      </c>
      <c r="C192" s="322">
        <v>200</v>
      </c>
      <c r="D192" s="316">
        <v>111</v>
      </c>
      <c r="E192" s="316">
        <v>110</v>
      </c>
      <c r="F192" s="150">
        <f ca="1" t="shared" si="4"/>
        <v>0.55</v>
      </c>
      <c r="G192" s="150">
        <f ca="1" t="shared" si="5"/>
        <v>0.990990990990991</v>
      </c>
    </row>
    <row r="193" ht="15" spans="1:7">
      <c r="A193" s="314" t="s">
        <v>10547</v>
      </c>
      <c r="B193" s="323" t="s">
        <v>10277</v>
      </c>
      <c r="C193" s="322">
        <v>50</v>
      </c>
      <c r="D193" s="316"/>
      <c r="E193" s="316"/>
      <c r="F193" s="150">
        <f ca="1" t="shared" si="4"/>
        <v>0</v>
      </c>
      <c r="G193" s="150">
        <f ca="1" t="shared" si="5"/>
        <v>0</v>
      </c>
    </row>
    <row r="194" ht="15" spans="1:7">
      <c r="A194" s="314" t="s">
        <v>10548</v>
      </c>
      <c r="B194" s="321" t="s">
        <v>10281</v>
      </c>
      <c r="C194" s="322"/>
      <c r="D194" s="316"/>
      <c r="E194" s="316"/>
      <c r="F194" s="150">
        <f ca="1" t="shared" si="4"/>
        <v>0</v>
      </c>
      <c r="G194" s="150">
        <f ca="1" t="shared" si="5"/>
        <v>0</v>
      </c>
    </row>
    <row r="195" ht="15" spans="1:7">
      <c r="A195" s="314" t="s">
        <v>10549</v>
      </c>
      <c r="B195" s="321" t="s">
        <v>10285</v>
      </c>
      <c r="C195" s="322"/>
      <c r="D195" s="316"/>
      <c r="E195" s="316"/>
      <c r="F195" s="150">
        <f ca="1" t="shared" si="4"/>
        <v>0</v>
      </c>
      <c r="G195" s="150">
        <f ca="1" t="shared" si="5"/>
        <v>0</v>
      </c>
    </row>
    <row r="196" ht="15" spans="1:7">
      <c r="A196" s="314" t="s">
        <v>10550</v>
      </c>
      <c r="B196" s="321" t="s">
        <v>9863</v>
      </c>
      <c r="C196" s="322">
        <v>106</v>
      </c>
      <c r="D196" s="316">
        <v>88</v>
      </c>
      <c r="E196" s="316">
        <v>90</v>
      </c>
      <c r="F196" s="150">
        <f ca="1" t="shared" si="4"/>
        <v>0.849056603773585</v>
      </c>
      <c r="G196" s="150">
        <f ca="1" t="shared" si="5"/>
        <v>1.02272727272727</v>
      </c>
    </row>
    <row r="197" ht="15" spans="1:7">
      <c r="A197" s="314" t="s">
        <v>10551</v>
      </c>
      <c r="B197" s="321" t="s">
        <v>10273</v>
      </c>
      <c r="C197" s="272"/>
      <c r="D197" s="316"/>
      <c r="E197" s="316"/>
      <c r="F197" s="150">
        <f ca="1" t="shared" si="4"/>
        <v>0</v>
      </c>
      <c r="G197" s="150">
        <f ca="1" t="shared" si="5"/>
        <v>0</v>
      </c>
    </row>
    <row r="198" ht="15" spans="1:7">
      <c r="A198" s="314" t="s">
        <v>10552</v>
      </c>
      <c r="B198" s="321" t="s">
        <v>10277</v>
      </c>
      <c r="C198" s="272"/>
      <c r="D198" s="316"/>
      <c r="E198" s="316"/>
      <c r="F198" s="150">
        <f ca="1" t="shared" si="4"/>
        <v>0</v>
      </c>
      <c r="G198" s="150">
        <f ca="1" t="shared" si="5"/>
        <v>0</v>
      </c>
    </row>
    <row r="199" ht="15" spans="1:7">
      <c r="A199" s="314" t="s">
        <v>10553</v>
      </c>
      <c r="B199" s="321" t="s">
        <v>10281</v>
      </c>
      <c r="C199" s="272"/>
      <c r="D199" s="316"/>
      <c r="E199" s="316"/>
      <c r="F199" s="150">
        <f ca="1" t="shared" si="4"/>
        <v>0</v>
      </c>
      <c r="G199" s="150">
        <f ca="1" t="shared" si="5"/>
        <v>0</v>
      </c>
    </row>
    <row r="200" ht="15" spans="1:7">
      <c r="A200" s="314" t="s">
        <v>10554</v>
      </c>
      <c r="B200" s="321" t="s">
        <v>10555</v>
      </c>
      <c r="C200" s="272"/>
      <c r="D200" s="316"/>
      <c r="E200" s="316"/>
      <c r="F200" s="150">
        <f ca="1" t="shared" si="4"/>
        <v>0</v>
      </c>
      <c r="G200" s="150">
        <f ca="1" t="shared" si="5"/>
        <v>0</v>
      </c>
    </row>
    <row r="201" ht="15" spans="1:7">
      <c r="A201" s="314" t="s">
        <v>10556</v>
      </c>
      <c r="B201" s="321" t="s">
        <v>10285</v>
      </c>
      <c r="C201" s="272"/>
      <c r="D201" s="316"/>
      <c r="E201" s="316"/>
      <c r="F201" s="150">
        <f ca="1" t="shared" si="4"/>
        <v>0</v>
      </c>
      <c r="G201" s="150">
        <f ca="1" t="shared" si="5"/>
        <v>0</v>
      </c>
    </row>
    <row r="202" ht="15" spans="1:7">
      <c r="A202" s="314" t="s">
        <v>10557</v>
      </c>
      <c r="B202" s="321" t="s">
        <v>10558</v>
      </c>
      <c r="C202" s="272"/>
      <c r="D202" s="316"/>
      <c r="E202" s="316"/>
      <c r="F202" s="150">
        <f ca="1" t="shared" si="4"/>
        <v>0</v>
      </c>
      <c r="G202" s="150">
        <f ca="1" t="shared" si="5"/>
        <v>0</v>
      </c>
    </row>
    <row r="203" ht="15" spans="1:7">
      <c r="A203" s="314" t="s">
        <v>10559</v>
      </c>
      <c r="B203" s="321" t="s">
        <v>10273</v>
      </c>
      <c r="C203" s="322">
        <v>200</v>
      </c>
      <c r="D203" s="316">
        <v>97</v>
      </c>
      <c r="E203" s="316">
        <v>100</v>
      </c>
      <c r="F203" s="150">
        <f ca="1" t="shared" ref="F203:F266" si="6">IFERROR(OFFSET(F203,0,-1)/OFFSET(F203,0,-3),)</f>
        <v>0.5</v>
      </c>
      <c r="G203" s="150">
        <f ca="1" t="shared" ref="G203:G266" si="7">IFERROR(OFFSET(F203,0,-1)/OFFSET(F203,0,-2),)</f>
        <v>1.03092783505155</v>
      </c>
    </row>
    <row r="204" ht="15" spans="1:7">
      <c r="A204" s="314" t="s">
        <v>10560</v>
      </c>
      <c r="B204" s="321" t="s">
        <v>10277</v>
      </c>
      <c r="C204" s="272"/>
      <c r="D204" s="316"/>
      <c r="E204" s="316"/>
      <c r="F204" s="150">
        <f ca="1" t="shared" si="6"/>
        <v>0</v>
      </c>
      <c r="G204" s="150">
        <f ca="1" t="shared" si="7"/>
        <v>0</v>
      </c>
    </row>
    <row r="205" ht="15" spans="1:7">
      <c r="A205" s="314" t="s">
        <v>10561</v>
      </c>
      <c r="B205" s="321" t="s">
        <v>10281</v>
      </c>
      <c r="C205" s="272"/>
      <c r="D205" s="316"/>
      <c r="E205" s="316"/>
      <c r="F205" s="150">
        <f ca="1" t="shared" si="6"/>
        <v>0</v>
      </c>
      <c r="G205" s="150">
        <f ca="1" t="shared" si="7"/>
        <v>0</v>
      </c>
    </row>
    <row r="206" ht="15" spans="1:7">
      <c r="A206" s="314" t="s">
        <v>10562</v>
      </c>
      <c r="B206" s="321" t="s">
        <v>10563</v>
      </c>
      <c r="C206" s="272"/>
      <c r="D206" s="316"/>
      <c r="E206" s="316"/>
      <c r="F206" s="150">
        <f ca="1" t="shared" si="6"/>
        <v>0</v>
      </c>
      <c r="G206" s="150">
        <f ca="1" t="shared" si="7"/>
        <v>0</v>
      </c>
    </row>
    <row r="207" ht="15" spans="1:7">
      <c r="A207" s="314" t="s">
        <v>10564</v>
      </c>
      <c r="B207" s="321" t="s">
        <v>10565</v>
      </c>
      <c r="C207" s="322">
        <v>30</v>
      </c>
      <c r="D207" s="316">
        <v>12</v>
      </c>
      <c r="E207" s="316">
        <v>10</v>
      </c>
      <c r="F207" s="150">
        <f ca="1" t="shared" si="6"/>
        <v>0.333333333333333</v>
      </c>
      <c r="G207" s="150">
        <f ca="1" t="shared" si="7"/>
        <v>0.833333333333333</v>
      </c>
    </row>
    <row r="208" ht="15" spans="1:7">
      <c r="A208" s="314" t="s">
        <v>10566</v>
      </c>
      <c r="B208" s="321" t="s">
        <v>10376</v>
      </c>
      <c r="C208" s="322"/>
      <c r="D208" s="316"/>
      <c r="E208" s="316"/>
      <c r="F208" s="150">
        <f ca="1" t="shared" si="6"/>
        <v>0</v>
      </c>
      <c r="G208" s="150">
        <f ca="1" t="shared" si="7"/>
        <v>0</v>
      </c>
    </row>
    <row r="209" ht="15" spans="1:8">
      <c r="A209" s="314" t="s">
        <v>10567</v>
      </c>
      <c r="B209" s="321" t="s">
        <v>10568</v>
      </c>
      <c r="C209" s="322"/>
      <c r="D209" s="316"/>
      <c r="E209" s="316"/>
      <c r="F209" s="150">
        <f ca="1" t="shared" si="6"/>
        <v>0</v>
      </c>
      <c r="G209" s="150">
        <f ca="1" t="shared" si="7"/>
        <v>0</v>
      </c>
    </row>
    <row r="210" ht="15" spans="1:8">
      <c r="A210" s="314" t="s">
        <v>10569</v>
      </c>
      <c r="B210" s="321" t="s">
        <v>10570</v>
      </c>
      <c r="C210" s="322">
        <v>1</v>
      </c>
      <c r="D210" s="316">
        <v>4</v>
      </c>
      <c r="E210" s="316">
        <v>1</v>
      </c>
      <c r="F210" s="150">
        <f ca="1" t="shared" si="6"/>
        <v>1</v>
      </c>
      <c r="G210" s="150">
        <f ca="1" t="shared" si="7"/>
        <v>0.25</v>
      </c>
    </row>
    <row r="211" ht="15" spans="1:8">
      <c r="A211" s="314" t="s">
        <v>10571</v>
      </c>
      <c r="B211" s="321" t="s">
        <v>10572</v>
      </c>
      <c r="C211" s="322"/>
      <c r="D211" s="316"/>
      <c r="E211" s="316"/>
      <c r="F211" s="150">
        <f ca="1" t="shared" si="6"/>
        <v>0</v>
      </c>
      <c r="G211" s="150">
        <f ca="1" t="shared" si="7"/>
        <v>0</v>
      </c>
    </row>
    <row r="212" ht="15" spans="1:8">
      <c r="A212" s="314" t="s">
        <v>10573</v>
      </c>
      <c r="B212" s="321" t="s">
        <v>10574</v>
      </c>
      <c r="C212" s="322"/>
      <c r="D212" s="316"/>
      <c r="E212" s="316"/>
      <c r="F212" s="150">
        <f ca="1" t="shared" si="6"/>
        <v>0</v>
      </c>
      <c r="G212" s="150">
        <f ca="1" t="shared" si="7"/>
        <v>0</v>
      </c>
    </row>
    <row r="213" ht="15" spans="1:8">
      <c r="A213" s="314" t="s">
        <v>10575</v>
      </c>
      <c r="B213" s="321" t="s">
        <v>10576</v>
      </c>
      <c r="C213" s="322"/>
      <c r="D213" s="316">
        <v>27</v>
      </c>
      <c r="E213" s="316">
        <v>30</v>
      </c>
      <c r="F213" s="150">
        <f ca="1" t="shared" si="6"/>
        <v>0</v>
      </c>
      <c r="G213" s="150">
        <f ca="1" t="shared" si="7"/>
        <v>1.11111111111111</v>
      </c>
    </row>
    <row r="214" ht="15" spans="1:8">
      <c r="A214" s="314" t="s">
        <v>10577</v>
      </c>
      <c r="B214" s="321" t="s">
        <v>10578</v>
      </c>
      <c r="C214" s="322">
        <v>100</v>
      </c>
      <c r="D214" s="316"/>
      <c r="E214" s="316"/>
      <c r="F214" s="150">
        <f ca="1" t="shared" si="6"/>
        <v>0</v>
      </c>
      <c r="G214" s="150">
        <f ca="1" t="shared" si="7"/>
        <v>0</v>
      </c>
    </row>
    <row r="215" ht="15" spans="1:8">
      <c r="A215" s="314" t="s">
        <v>10579</v>
      </c>
      <c r="B215" s="321" t="s">
        <v>10285</v>
      </c>
      <c r="C215" s="322">
        <v>90</v>
      </c>
      <c r="D215" s="316"/>
      <c r="E215" s="316"/>
      <c r="F215" s="150">
        <f ca="1" t="shared" si="6"/>
        <v>0</v>
      </c>
      <c r="G215" s="150">
        <f ca="1" t="shared" si="7"/>
        <v>0</v>
      </c>
    </row>
    <row r="216" ht="15" spans="1:8">
      <c r="A216" s="314" t="s">
        <v>10580</v>
      </c>
      <c r="B216" s="321" t="s">
        <v>10581</v>
      </c>
      <c r="C216" s="322">
        <v>100</v>
      </c>
      <c r="D216" s="316"/>
      <c r="E216" s="316"/>
      <c r="F216" s="150">
        <f ca="1" t="shared" si="6"/>
        <v>0</v>
      </c>
      <c r="G216" s="150">
        <f ca="1" t="shared" si="7"/>
        <v>0</v>
      </c>
    </row>
    <row r="217" ht="15" spans="1:8">
      <c r="A217" s="382" t="s">
        <v>10582</v>
      </c>
      <c r="B217" s="321" t="s">
        <v>10273</v>
      </c>
      <c r="C217" s="322"/>
      <c r="D217" s="316"/>
      <c r="E217" s="316"/>
      <c r="F217" s="150">
        <f ca="1" t="shared" si="6"/>
        <v>0</v>
      </c>
      <c r="G217" s="150">
        <f ca="1" t="shared" si="7"/>
        <v>0</v>
      </c>
    </row>
    <row r="218" ht="15" spans="1:8">
      <c r="A218" s="382" t="s">
        <v>10583</v>
      </c>
      <c r="B218" s="321" t="s">
        <v>10277</v>
      </c>
      <c r="C218" s="322"/>
      <c r="D218" s="316"/>
      <c r="E218" s="316"/>
      <c r="F218" s="150">
        <f ca="1" t="shared" si="6"/>
        <v>0</v>
      </c>
      <c r="G218" s="150">
        <f ca="1" t="shared" si="7"/>
        <v>0</v>
      </c>
    </row>
    <row r="219" ht="15" spans="1:8">
      <c r="A219" s="382" t="s">
        <v>10584</v>
      </c>
      <c r="B219" s="321" t="s">
        <v>10281</v>
      </c>
      <c r="C219" s="322"/>
      <c r="D219" s="316"/>
      <c r="E219" s="316"/>
      <c r="F219" s="150">
        <f ca="1" t="shared" si="6"/>
        <v>0</v>
      </c>
      <c r="G219" s="150">
        <f ca="1" t="shared" si="7"/>
        <v>0</v>
      </c>
    </row>
    <row r="220" ht="15" spans="1:8">
      <c r="A220" s="382" t="s">
        <v>10585</v>
      </c>
      <c r="B220" s="321" t="s">
        <v>10285</v>
      </c>
      <c r="C220" s="322"/>
      <c r="D220" s="316"/>
      <c r="E220" s="316"/>
      <c r="F220" s="150">
        <f ca="1" t="shared" si="6"/>
        <v>0</v>
      </c>
      <c r="G220" s="150">
        <f ca="1" t="shared" si="7"/>
        <v>0</v>
      </c>
      <c r="H220" s="318"/>
    </row>
    <row r="221" ht="15" spans="1:8">
      <c r="A221" s="382" t="s">
        <v>10586</v>
      </c>
      <c r="B221" s="321" t="s">
        <v>10587</v>
      </c>
      <c r="C221" s="322"/>
      <c r="D221" s="316"/>
      <c r="E221" s="316"/>
      <c r="F221" s="150">
        <f ca="1" t="shared" si="6"/>
        <v>0</v>
      </c>
      <c r="G221" s="150">
        <f ca="1" t="shared" si="7"/>
        <v>0</v>
      </c>
      <c r="H221" s="318"/>
    </row>
    <row r="222" ht="15" spans="1:8">
      <c r="A222" s="382" t="s">
        <v>10588</v>
      </c>
      <c r="B222" s="321" t="s">
        <v>10273</v>
      </c>
      <c r="C222" s="322">
        <v>119</v>
      </c>
      <c r="D222" s="316">
        <v>30</v>
      </c>
      <c r="E222" s="316">
        <v>30</v>
      </c>
      <c r="F222" s="150">
        <f ca="1" t="shared" si="6"/>
        <v>0.252100840336134</v>
      </c>
      <c r="G222" s="150">
        <f ca="1" t="shared" si="7"/>
        <v>1</v>
      </c>
      <c r="H222" s="318"/>
    </row>
    <row r="223" ht="15" spans="1:8">
      <c r="A223" s="382" t="s">
        <v>10589</v>
      </c>
      <c r="B223" s="321" t="s">
        <v>10277</v>
      </c>
      <c r="C223" s="322"/>
      <c r="D223" s="316"/>
      <c r="E223" s="316"/>
      <c r="F223" s="150">
        <f ca="1" t="shared" si="6"/>
        <v>0</v>
      </c>
      <c r="G223" s="150">
        <f ca="1" t="shared" si="7"/>
        <v>0</v>
      </c>
      <c r="H223" s="318"/>
    </row>
    <row r="224" ht="15" spans="1:8">
      <c r="A224" s="382" t="s">
        <v>10590</v>
      </c>
      <c r="B224" s="321" t="s">
        <v>10281</v>
      </c>
      <c r="C224" s="322"/>
      <c r="D224" s="316"/>
      <c r="E224" s="316"/>
      <c r="F224" s="150">
        <f ca="1" t="shared" si="6"/>
        <v>0</v>
      </c>
      <c r="G224" s="150">
        <f ca="1" t="shared" si="7"/>
        <v>0</v>
      </c>
      <c r="H224" s="318"/>
    </row>
    <row r="225" ht="15" spans="1:8">
      <c r="A225" s="382" t="s">
        <v>10591</v>
      </c>
      <c r="B225" s="321" t="s">
        <v>10592</v>
      </c>
      <c r="C225" s="322"/>
      <c r="D225" s="316">
        <v>41</v>
      </c>
      <c r="E225" s="316"/>
      <c r="F225" s="150">
        <f ca="1" t="shared" si="6"/>
        <v>0</v>
      </c>
      <c r="G225" s="150">
        <f ca="1" t="shared" si="7"/>
        <v>0</v>
      </c>
      <c r="H225" s="318"/>
    </row>
    <row r="226" ht="15" spans="1:8">
      <c r="A226" s="382" t="s">
        <v>10593</v>
      </c>
      <c r="B226" s="321" t="s">
        <v>10285</v>
      </c>
      <c r="C226" s="322"/>
      <c r="D226" s="316"/>
      <c r="E226" s="316"/>
      <c r="F226" s="150">
        <f ca="1" t="shared" si="6"/>
        <v>0</v>
      </c>
      <c r="G226" s="150">
        <f ca="1" t="shared" si="7"/>
        <v>0</v>
      </c>
      <c r="H226" s="318"/>
    </row>
    <row r="227" ht="15" spans="1:8">
      <c r="A227" s="314" t="s">
        <v>10594</v>
      </c>
      <c r="B227" s="323" t="s">
        <v>10595</v>
      </c>
      <c r="C227" s="322"/>
      <c r="D227" s="316">
        <v>471</v>
      </c>
      <c r="E227" s="316">
        <v>100</v>
      </c>
      <c r="F227" s="150">
        <f ca="1" t="shared" si="6"/>
        <v>0</v>
      </c>
      <c r="G227" s="150">
        <f ca="1" t="shared" si="7"/>
        <v>0.212314225053079</v>
      </c>
      <c r="H227" s="318"/>
    </row>
    <row r="228" ht="15" spans="1:8">
      <c r="A228" s="314" t="s">
        <v>10596</v>
      </c>
      <c r="B228" s="323" t="s">
        <v>10273</v>
      </c>
      <c r="C228" s="322"/>
      <c r="D228" s="316"/>
      <c r="E228" s="316"/>
      <c r="F228" s="150">
        <f ca="1" t="shared" si="6"/>
        <v>0</v>
      </c>
      <c r="G228" s="150">
        <f ca="1" t="shared" si="7"/>
        <v>0</v>
      </c>
      <c r="H228" s="318"/>
    </row>
    <row r="229" ht="15" spans="1:8">
      <c r="A229" s="314" t="s">
        <v>10597</v>
      </c>
      <c r="B229" s="321" t="s">
        <v>10277</v>
      </c>
      <c r="C229" s="322"/>
      <c r="D229" s="316"/>
      <c r="E229" s="316"/>
      <c r="F229" s="150">
        <f ca="1" t="shared" si="6"/>
        <v>0</v>
      </c>
      <c r="G229" s="150">
        <f ca="1" t="shared" si="7"/>
        <v>0</v>
      </c>
      <c r="H229" s="318"/>
    </row>
    <row r="230" ht="15" spans="1:8">
      <c r="A230" s="314" t="s">
        <v>10598</v>
      </c>
      <c r="B230" s="321" t="s">
        <v>10281</v>
      </c>
      <c r="C230" s="272"/>
      <c r="D230" s="316"/>
      <c r="E230" s="316"/>
      <c r="F230" s="150">
        <f ca="1" t="shared" si="6"/>
        <v>0</v>
      </c>
      <c r="G230" s="150">
        <f ca="1" t="shared" si="7"/>
        <v>0</v>
      </c>
      <c r="H230" s="318"/>
    </row>
    <row r="231" ht="15" spans="1:8">
      <c r="A231" s="314" t="s">
        <v>10599</v>
      </c>
      <c r="B231" s="321" t="s">
        <v>10285</v>
      </c>
      <c r="C231" s="272"/>
      <c r="D231" s="316"/>
      <c r="E231" s="316"/>
      <c r="F231" s="150">
        <f ca="1" t="shared" si="6"/>
        <v>0</v>
      </c>
      <c r="G231" s="150">
        <f ca="1" t="shared" si="7"/>
        <v>0</v>
      </c>
      <c r="H231" s="318"/>
    </row>
    <row r="232" ht="15" spans="1:8">
      <c r="A232" s="314" t="s">
        <v>10600</v>
      </c>
      <c r="B232" s="321" t="s">
        <v>10601</v>
      </c>
      <c r="C232" s="272"/>
      <c r="D232" s="316"/>
      <c r="E232" s="316"/>
      <c r="F232" s="150">
        <f ca="1" t="shared" si="6"/>
        <v>0</v>
      </c>
      <c r="G232" s="150">
        <f ca="1" t="shared" si="7"/>
        <v>0</v>
      </c>
      <c r="H232" s="318"/>
    </row>
    <row r="233" ht="15" spans="1:8">
      <c r="A233" s="314" t="s">
        <v>10602</v>
      </c>
      <c r="B233" s="321" t="s">
        <v>10603</v>
      </c>
      <c r="C233" s="272"/>
      <c r="D233" s="316"/>
      <c r="E233" s="316"/>
      <c r="F233" s="150">
        <f ca="1" t="shared" si="6"/>
        <v>0</v>
      </c>
      <c r="G233" s="150">
        <f ca="1" t="shared" si="7"/>
        <v>0</v>
      </c>
      <c r="H233" s="318"/>
    </row>
    <row r="234" ht="15" spans="1:8">
      <c r="A234" s="314" t="s">
        <v>10604</v>
      </c>
      <c r="B234" s="321" t="s">
        <v>9875</v>
      </c>
      <c r="C234" s="272">
        <v>607</v>
      </c>
      <c r="D234" s="316">
        <v>6538</v>
      </c>
      <c r="E234" s="316">
        <v>656</v>
      </c>
      <c r="F234" s="150">
        <f ca="1" t="shared" si="6"/>
        <v>1.08072487644152</v>
      </c>
      <c r="G234" s="150">
        <f ca="1" t="shared" si="7"/>
        <v>0.100336494340777</v>
      </c>
      <c r="H234" s="318"/>
    </row>
    <row r="235" ht="15" spans="1:8">
      <c r="A235" s="314" t="s">
        <v>10605</v>
      </c>
      <c r="B235" s="321" t="s">
        <v>10273</v>
      </c>
      <c r="C235" s="272"/>
      <c r="D235" s="316"/>
      <c r="E235" s="316"/>
      <c r="F235" s="150">
        <f ca="1" t="shared" si="6"/>
        <v>0</v>
      </c>
      <c r="G235" s="150">
        <f ca="1" t="shared" si="7"/>
        <v>0</v>
      </c>
      <c r="H235" s="318"/>
    </row>
    <row r="236" ht="15" spans="1:8">
      <c r="A236" s="314" t="s">
        <v>10606</v>
      </c>
      <c r="B236" s="315" t="s">
        <v>10277</v>
      </c>
      <c r="C236" s="272"/>
      <c r="D236" s="316"/>
      <c r="E236" s="316"/>
      <c r="F236" s="150">
        <f ca="1" t="shared" si="6"/>
        <v>0</v>
      </c>
      <c r="G236" s="150">
        <f ca="1" t="shared" si="7"/>
        <v>0</v>
      </c>
      <c r="H236" s="318"/>
    </row>
    <row r="237" ht="15" spans="1:8">
      <c r="A237" s="314" t="s">
        <v>10607</v>
      </c>
      <c r="B237" s="315" t="s">
        <v>10281</v>
      </c>
      <c r="C237" s="272"/>
      <c r="D237" s="316"/>
      <c r="E237" s="316"/>
      <c r="F237" s="150">
        <f ca="1" t="shared" si="6"/>
        <v>0</v>
      </c>
      <c r="G237" s="150">
        <f ca="1" t="shared" si="7"/>
        <v>0</v>
      </c>
      <c r="H237" s="318"/>
    </row>
    <row r="238" ht="15" spans="1:8">
      <c r="A238" s="314" t="s">
        <v>10608</v>
      </c>
      <c r="B238" s="315" t="s">
        <v>10265</v>
      </c>
      <c r="C238" s="272"/>
      <c r="D238" s="316"/>
      <c r="E238" s="316"/>
      <c r="F238" s="150">
        <f ca="1" t="shared" si="6"/>
        <v>0</v>
      </c>
      <c r="G238" s="150">
        <f ca="1" t="shared" si="7"/>
        <v>0</v>
      </c>
      <c r="H238" s="318"/>
    </row>
    <row r="239" ht="15" spans="1:8">
      <c r="A239" s="314" t="s">
        <v>10609</v>
      </c>
      <c r="B239" s="315" t="s">
        <v>10285</v>
      </c>
      <c r="C239" s="272"/>
      <c r="D239" s="316"/>
      <c r="E239" s="316"/>
      <c r="F239" s="150">
        <f ca="1" t="shared" si="6"/>
        <v>0</v>
      </c>
      <c r="G239" s="150">
        <f ca="1" t="shared" si="7"/>
        <v>0</v>
      </c>
      <c r="H239" s="318"/>
    </row>
    <row r="240" ht="15" spans="1:8">
      <c r="A240" s="314" t="s">
        <v>10610</v>
      </c>
      <c r="B240" s="315" t="s">
        <v>10611</v>
      </c>
      <c r="C240" s="272"/>
      <c r="D240" s="316"/>
      <c r="E240" s="316"/>
      <c r="F240" s="150">
        <f ca="1" t="shared" si="6"/>
        <v>0</v>
      </c>
      <c r="G240" s="150">
        <f ca="1" t="shared" si="7"/>
        <v>0</v>
      </c>
      <c r="H240" s="318"/>
    </row>
    <row r="241" ht="15" spans="1:8">
      <c r="A241" s="314" t="s">
        <v>10612</v>
      </c>
      <c r="B241" s="315" t="s">
        <v>10613</v>
      </c>
      <c r="C241" s="272"/>
      <c r="D241" s="316"/>
      <c r="E241" s="316"/>
      <c r="F241" s="150">
        <f ca="1" t="shared" si="6"/>
        <v>0</v>
      </c>
      <c r="G241" s="150">
        <f ca="1" t="shared" si="7"/>
        <v>0</v>
      </c>
      <c r="H241" s="318"/>
    </row>
    <row r="242" ht="15" spans="1:8">
      <c r="A242" s="314" t="s">
        <v>10614</v>
      </c>
      <c r="B242" s="315" t="s">
        <v>10615</v>
      </c>
      <c r="C242" s="272"/>
      <c r="D242" s="316"/>
      <c r="E242" s="316"/>
      <c r="F242" s="150">
        <f ca="1" t="shared" si="6"/>
        <v>0</v>
      </c>
      <c r="G242" s="150">
        <f ca="1" t="shared" si="7"/>
        <v>0</v>
      </c>
      <c r="H242" s="318"/>
    </row>
    <row r="243" ht="15" spans="1:8">
      <c r="A243" s="314" t="s">
        <v>10616</v>
      </c>
      <c r="B243" s="323" t="s">
        <v>10617</v>
      </c>
      <c r="C243" s="272"/>
      <c r="D243" s="316"/>
      <c r="E243" s="316"/>
      <c r="F243" s="150">
        <f ca="1" t="shared" si="6"/>
        <v>0</v>
      </c>
      <c r="G243" s="150">
        <f ca="1" t="shared" si="7"/>
        <v>0</v>
      </c>
      <c r="H243" s="318"/>
    </row>
    <row r="244" ht="15" spans="1:8">
      <c r="A244" s="314" t="s">
        <v>10618</v>
      </c>
      <c r="B244" s="321" t="s">
        <v>9883</v>
      </c>
      <c r="C244" s="272"/>
      <c r="D244" s="316"/>
      <c r="E244" s="316"/>
      <c r="F244" s="150">
        <f ca="1" t="shared" si="6"/>
        <v>0</v>
      </c>
      <c r="G244" s="150">
        <f ca="1" t="shared" si="7"/>
        <v>0</v>
      </c>
      <c r="H244" s="318"/>
    </row>
    <row r="245" ht="15" spans="1:8">
      <c r="A245" s="314" t="s">
        <v>10619</v>
      </c>
      <c r="B245" s="321" t="s">
        <v>10620</v>
      </c>
      <c r="C245" s="272"/>
      <c r="D245" s="316"/>
      <c r="E245" s="316"/>
      <c r="F245" s="150">
        <f ca="1" t="shared" si="6"/>
        <v>0</v>
      </c>
      <c r="G245" s="150">
        <f ca="1" t="shared" si="7"/>
        <v>0</v>
      </c>
      <c r="H245" s="318"/>
    </row>
    <row r="246" ht="15" spans="1:8">
      <c r="A246" s="314" t="s">
        <v>10621</v>
      </c>
      <c r="B246" s="321" t="s">
        <v>10622</v>
      </c>
      <c r="C246" s="272"/>
      <c r="D246" s="316"/>
      <c r="E246" s="316"/>
      <c r="F246" s="150">
        <f ca="1" t="shared" si="6"/>
        <v>0</v>
      </c>
      <c r="G246" s="150">
        <f ca="1" t="shared" si="7"/>
        <v>0</v>
      </c>
      <c r="H246" s="318"/>
    </row>
    <row r="247" ht="15" spans="1:8">
      <c r="A247" s="314" t="s">
        <v>10623</v>
      </c>
      <c r="B247" s="323" t="s">
        <v>10624</v>
      </c>
      <c r="C247" s="272"/>
      <c r="D247" s="316"/>
      <c r="E247" s="316"/>
      <c r="F247" s="150">
        <f ca="1" t="shared" si="6"/>
        <v>0</v>
      </c>
      <c r="G247" s="150">
        <f ca="1" t="shared" si="7"/>
        <v>0</v>
      </c>
      <c r="H247" s="318"/>
    </row>
    <row r="248" ht="15" spans="1:8">
      <c r="A248" s="314" t="s">
        <v>10625</v>
      </c>
      <c r="B248" s="323" t="s">
        <v>10626</v>
      </c>
      <c r="C248" s="272"/>
      <c r="D248" s="316"/>
      <c r="E248" s="316"/>
      <c r="F248" s="150">
        <f ca="1" t="shared" si="6"/>
        <v>0</v>
      </c>
      <c r="G248" s="150">
        <f ca="1" t="shared" si="7"/>
        <v>0</v>
      </c>
      <c r="H248" s="318"/>
    </row>
    <row r="249" ht="15" spans="1:8">
      <c r="A249" s="309" t="s">
        <v>10627</v>
      </c>
      <c r="B249" s="323" t="s">
        <v>10628</v>
      </c>
      <c r="C249" s="272"/>
      <c r="D249" s="316"/>
      <c r="E249" s="316"/>
      <c r="F249" s="150">
        <f ca="1" t="shared" si="6"/>
        <v>0</v>
      </c>
      <c r="G249" s="150">
        <f ca="1" t="shared" si="7"/>
        <v>0</v>
      </c>
      <c r="H249" s="318"/>
    </row>
    <row r="250" ht="15" spans="1:8">
      <c r="A250" s="314" t="s">
        <v>10629</v>
      </c>
      <c r="B250" s="315" t="s">
        <v>10630</v>
      </c>
      <c r="C250" s="272"/>
      <c r="D250" s="316"/>
      <c r="E250" s="316"/>
      <c r="F250" s="150">
        <f ca="1" t="shared" si="6"/>
        <v>0</v>
      </c>
      <c r="G250" s="150">
        <f ca="1" t="shared" si="7"/>
        <v>0</v>
      </c>
      <c r="H250" s="318"/>
    </row>
    <row r="251" ht="15" spans="1:8">
      <c r="A251" s="314" t="s">
        <v>10631</v>
      </c>
      <c r="B251" s="321" t="s">
        <v>10632</v>
      </c>
      <c r="C251" s="272"/>
      <c r="D251" s="316"/>
      <c r="E251" s="316"/>
      <c r="F251" s="150">
        <f ca="1" t="shared" si="6"/>
        <v>0</v>
      </c>
      <c r="G251" s="150">
        <f ca="1" t="shared" si="7"/>
        <v>0</v>
      </c>
      <c r="H251" s="318"/>
    </row>
    <row r="252" ht="15" spans="1:8">
      <c r="A252" s="314" t="s">
        <v>10633</v>
      </c>
      <c r="B252" s="321" t="s">
        <v>10634</v>
      </c>
      <c r="C252" s="272"/>
      <c r="D252" s="316"/>
      <c r="E252" s="316"/>
      <c r="F252" s="150">
        <f ca="1" t="shared" si="6"/>
        <v>0</v>
      </c>
      <c r="G252" s="150">
        <f ca="1" t="shared" si="7"/>
        <v>0</v>
      </c>
      <c r="H252" s="318"/>
    </row>
    <row r="253" ht="15" spans="1:8">
      <c r="A253" s="314" t="s">
        <v>10635</v>
      </c>
      <c r="B253" s="323" t="s">
        <v>10636</v>
      </c>
      <c r="C253" s="272"/>
      <c r="D253" s="316"/>
      <c r="E253" s="316"/>
      <c r="F253" s="150">
        <f ca="1" t="shared" si="6"/>
        <v>0</v>
      </c>
      <c r="G253" s="150">
        <f ca="1" t="shared" si="7"/>
        <v>0</v>
      </c>
      <c r="H253" s="318"/>
    </row>
    <row r="254" ht="15" spans="1:8">
      <c r="A254" s="314" t="s">
        <v>10637</v>
      </c>
      <c r="B254" s="323" t="s">
        <v>9889</v>
      </c>
      <c r="C254" s="272"/>
      <c r="D254" s="316"/>
      <c r="E254" s="316"/>
      <c r="F254" s="150">
        <f ca="1" t="shared" si="6"/>
        <v>0</v>
      </c>
      <c r="G254" s="150">
        <f ca="1" t="shared" si="7"/>
        <v>0</v>
      </c>
      <c r="H254" s="318"/>
    </row>
    <row r="255" ht="15" spans="1:8">
      <c r="A255" s="314" t="s">
        <v>10638</v>
      </c>
      <c r="B255" s="324" t="s">
        <v>10639</v>
      </c>
      <c r="C255" s="272"/>
      <c r="D255" s="316"/>
      <c r="E255" s="316"/>
      <c r="F255" s="150">
        <f ca="1" t="shared" si="6"/>
        <v>0</v>
      </c>
      <c r="G255" s="150">
        <f ca="1" t="shared" si="7"/>
        <v>0</v>
      </c>
      <c r="H255" s="318"/>
    </row>
    <row r="256" ht="15" spans="1:8">
      <c r="A256" s="314" t="s">
        <v>10640</v>
      </c>
      <c r="B256" s="323" t="s">
        <v>10641</v>
      </c>
      <c r="C256" s="272"/>
      <c r="D256" s="316"/>
      <c r="E256" s="316"/>
      <c r="F256" s="150">
        <f ca="1" t="shared" si="6"/>
        <v>0</v>
      </c>
      <c r="G256" s="150">
        <f ca="1" t="shared" si="7"/>
        <v>0</v>
      </c>
      <c r="H256" s="318"/>
    </row>
    <row r="257" ht="15" spans="1:8">
      <c r="A257" s="314" t="s">
        <v>10642</v>
      </c>
      <c r="B257" s="323" t="s">
        <v>10643</v>
      </c>
      <c r="C257" s="272"/>
      <c r="D257" s="316"/>
      <c r="E257" s="316"/>
      <c r="F257" s="150">
        <f ca="1" t="shared" si="6"/>
        <v>0</v>
      </c>
      <c r="G257" s="150">
        <f ca="1" t="shared" si="7"/>
        <v>0</v>
      </c>
      <c r="H257" s="318"/>
    </row>
    <row r="258" ht="15" spans="1:8">
      <c r="A258" s="314" t="s">
        <v>10644</v>
      </c>
      <c r="B258" s="323" t="s">
        <v>10190</v>
      </c>
      <c r="C258" s="272"/>
      <c r="D258" s="316"/>
      <c r="E258" s="316"/>
      <c r="F258" s="150">
        <f ca="1" t="shared" si="6"/>
        <v>0</v>
      </c>
      <c r="G258" s="150">
        <f ca="1" t="shared" si="7"/>
        <v>0</v>
      </c>
      <c r="H258" s="318"/>
    </row>
    <row r="259" ht="15" spans="1:8">
      <c r="A259" s="314" t="s">
        <v>10645</v>
      </c>
      <c r="B259" s="323" t="s">
        <v>10273</v>
      </c>
      <c r="C259" s="272"/>
      <c r="D259" s="316"/>
      <c r="E259" s="316"/>
      <c r="F259" s="150">
        <f ca="1" t="shared" si="6"/>
        <v>0</v>
      </c>
      <c r="G259" s="150">
        <f ca="1" t="shared" si="7"/>
        <v>0</v>
      </c>
      <c r="H259" s="318"/>
    </row>
    <row r="260" ht="15" spans="1:8">
      <c r="A260" s="314" t="s">
        <v>10646</v>
      </c>
      <c r="B260" s="323" t="s">
        <v>10277</v>
      </c>
      <c r="C260" s="272"/>
      <c r="D260" s="316"/>
      <c r="E260" s="316"/>
      <c r="F260" s="150">
        <f ca="1" t="shared" si="6"/>
        <v>0</v>
      </c>
      <c r="G260" s="150">
        <f ca="1" t="shared" si="7"/>
        <v>0</v>
      </c>
      <c r="H260" s="318"/>
    </row>
    <row r="261" ht="15" spans="1:8">
      <c r="A261" s="314" t="s">
        <v>10647</v>
      </c>
      <c r="B261" s="321" t="s">
        <v>10281</v>
      </c>
      <c r="C261" s="272"/>
      <c r="D261" s="316"/>
      <c r="E261" s="316"/>
      <c r="F261" s="150">
        <f ca="1" t="shared" si="6"/>
        <v>0</v>
      </c>
      <c r="G261" s="150">
        <f ca="1" t="shared" si="7"/>
        <v>0</v>
      </c>
      <c r="H261" s="318"/>
    </row>
    <row r="262" ht="15" spans="1:8">
      <c r="A262" s="314" t="s">
        <v>10648</v>
      </c>
      <c r="B262" s="321" t="s">
        <v>10285</v>
      </c>
      <c r="C262" s="272"/>
      <c r="D262" s="316"/>
      <c r="E262" s="316"/>
      <c r="F262" s="150">
        <f ca="1" t="shared" si="6"/>
        <v>0</v>
      </c>
      <c r="G262" s="150">
        <f ca="1" t="shared" si="7"/>
        <v>0</v>
      </c>
      <c r="H262" s="318"/>
    </row>
    <row r="263" ht="15" spans="1:8">
      <c r="A263" s="314" t="s">
        <v>10649</v>
      </c>
      <c r="B263" s="323" t="s">
        <v>10650</v>
      </c>
      <c r="C263" s="272"/>
      <c r="D263" s="316"/>
      <c r="E263" s="316"/>
      <c r="F263" s="150">
        <f ca="1" t="shared" si="6"/>
        <v>0</v>
      </c>
      <c r="G263" s="150">
        <f ca="1" t="shared" si="7"/>
        <v>0</v>
      </c>
      <c r="H263" s="318"/>
    </row>
    <row r="264" ht="15" spans="1:8">
      <c r="A264" s="314" t="s">
        <v>10651</v>
      </c>
      <c r="B264" s="315" t="s">
        <v>9895</v>
      </c>
      <c r="C264" s="272"/>
      <c r="D264" s="316"/>
      <c r="E264" s="316"/>
      <c r="F264" s="150">
        <f ca="1" t="shared" si="6"/>
        <v>0</v>
      </c>
      <c r="G264" s="150">
        <f ca="1" t="shared" si="7"/>
        <v>0</v>
      </c>
      <c r="H264" s="318"/>
    </row>
    <row r="265" ht="15" spans="1:8">
      <c r="A265" s="314" t="s">
        <v>10652</v>
      </c>
      <c r="B265" s="321" t="s">
        <v>10653</v>
      </c>
      <c r="C265" s="272"/>
      <c r="D265" s="316"/>
      <c r="E265" s="316"/>
      <c r="F265" s="150">
        <f ca="1" t="shared" si="6"/>
        <v>0</v>
      </c>
      <c r="G265" s="150">
        <f ca="1" t="shared" si="7"/>
        <v>0</v>
      </c>
      <c r="H265" s="318"/>
    </row>
    <row r="266" ht="15" spans="1:8">
      <c r="A266" s="314" t="s">
        <v>10654</v>
      </c>
      <c r="B266" s="321" t="s">
        <v>10655</v>
      </c>
      <c r="C266" s="272"/>
      <c r="D266" s="316"/>
      <c r="E266" s="316"/>
      <c r="F266" s="150">
        <f ca="1" t="shared" si="6"/>
        <v>0</v>
      </c>
      <c r="G266" s="150">
        <f ca="1" t="shared" si="7"/>
        <v>0</v>
      </c>
      <c r="H266" s="318"/>
    </row>
    <row r="267" ht="15" spans="1:8">
      <c r="A267" s="314" t="s">
        <v>10656</v>
      </c>
      <c r="B267" s="321" t="s">
        <v>10657</v>
      </c>
      <c r="C267" s="272"/>
      <c r="D267" s="316"/>
      <c r="E267" s="316"/>
      <c r="F267" s="150">
        <f ca="1" t="shared" ref="F267:F330" si="8">IFERROR(OFFSET(F267,0,-1)/OFFSET(F267,0,-3),)</f>
        <v>0</v>
      </c>
      <c r="G267" s="150">
        <f ca="1" t="shared" ref="G267:G330" si="9">IFERROR(OFFSET(F267,0,-1)/OFFSET(F267,0,-2),)</f>
        <v>0</v>
      </c>
      <c r="H267" s="318"/>
    </row>
    <row r="268" ht="15" spans="1:8">
      <c r="A268" s="314" t="s">
        <v>10658</v>
      </c>
      <c r="B268" s="323" t="s">
        <v>9901</v>
      </c>
      <c r="C268" s="272"/>
      <c r="D268" s="316"/>
      <c r="E268" s="316"/>
      <c r="F268" s="150">
        <f ca="1" t="shared" si="8"/>
        <v>0</v>
      </c>
      <c r="G268" s="150">
        <f ca="1" t="shared" si="9"/>
        <v>0</v>
      </c>
      <c r="H268" s="318"/>
    </row>
    <row r="269" ht="15" spans="1:8">
      <c r="A269" s="314" t="s">
        <v>10659</v>
      </c>
      <c r="B269" s="323" t="s">
        <v>9903</v>
      </c>
      <c r="C269" s="272"/>
      <c r="D269" s="316"/>
      <c r="E269" s="316"/>
      <c r="F269" s="150">
        <f ca="1" t="shared" si="8"/>
        <v>0</v>
      </c>
      <c r="G269" s="150">
        <f ca="1" t="shared" si="9"/>
        <v>0</v>
      </c>
      <c r="H269" s="318"/>
    </row>
    <row r="270" ht="15" spans="1:8">
      <c r="A270" s="314" t="s">
        <v>10660</v>
      </c>
      <c r="B270" s="323" t="s">
        <v>10661</v>
      </c>
      <c r="C270" s="272"/>
      <c r="D270" s="316"/>
      <c r="E270" s="316"/>
      <c r="F270" s="150">
        <f ca="1" t="shared" si="8"/>
        <v>0</v>
      </c>
      <c r="G270" s="150">
        <f ca="1" t="shared" si="9"/>
        <v>0</v>
      </c>
      <c r="H270" s="318"/>
    </row>
    <row r="271" ht="15" spans="1:8">
      <c r="A271" s="314" t="s">
        <v>10662</v>
      </c>
      <c r="B271" s="323" t="s">
        <v>10663</v>
      </c>
      <c r="C271" s="272"/>
      <c r="D271" s="316"/>
      <c r="E271" s="316"/>
      <c r="F271" s="150">
        <f ca="1" t="shared" si="8"/>
        <v>0</v>
      </c>
      <c r="G271" s="150">
        <f ca="1" t="shared" si="9"/>
        <v>0</v>
      </c>
      <c r="H271" s="318"/>
    </row>
    <row r="272" ht="15" spans="1:8">
      <c r="A272" s="314" t="s">
        <v>10664</v>
      </c>
      <c r="B272" s="321" t="s">
        <v>10665</v>
      </c>
      <c r="C272" s="272"/>
      <c r="D272" s="316"/>
      <c r="E272" s="316"/>
      <c r="F272" s="150">
        <f ca="1" t="shared" si="8"/>
        <v>0</v>
      </c>
      <c r="G272" s="150">
        <f ca="1" t="shared" si="9"/>
        <v>0</v>
      </c>
      <c r="H272" s="318"/>
    </row>
    <row r="273" ht="15" spans="1:8">
      <c r="A273" s="314" t="s">
        <v>10666</v>
      </c>
      <c r="B273" s="321" t="s">
        <v>10667</v>
      </c>
      <c r="C273" s="272"/>
      <c r="D273" s="316"/>
      <c r="E273" s="316"/>
      <c r="F273" s="150">
        <f ca="1" t="shared" si="8"/>
        <v>0</v>
      </c>
      <c r="G273" s="150">
        <f ca="1" t="shared" si="9"/>
        <v>0</v>
      </c>
      <c r="H273" s="318"/>
    </row>
    <row r="274" ht="15" spans="1:8">
      <c r="A274" s="314" t="s">
        <v>10668</v>
      </c>
      <c r="B274" s="324" t="s">
        <v>10669</v>
      </c>
      <c r="C274" s="272">
        <v>21</v>
      </c>
      <c r="D274" s="316">
        <v>33</v>
      </c>
      <c r="E274" s="316">
        <v>49</v>
      </c>
      <c r="F274" s="150">
        <f ca="1" t="shared" si="8"/>
        <v>2.33333333333333</v>
      </c>
      <c r="G274" s="150">
        <f ca="1" t="shared" si="9"/>
        <v>1.48484848484848</v>
      </c>
      <c r="H274" s="318"/>
    </row>
    <row r="275" ht="15" spans="1:8">
      <c r="A275" s="314" t="s">
        <v>10670</v>
      </c>
      <c r="B275" s="323" t="s">
        <v>10671</v>
      </c>
      <c r="C275" s="272"/>
      <c r="D275" s="316"/>
      <c r="E275" s="316"/>
      <c r="F275" s="150">
        <f ca="1" t="shared" si="8"/>
        <v>0</v>
      </c>
      <c r="G275" s="150">
        <f ca="1" t="shared" si="9"/>
        <v>0</v>
      </c>
      <c r="H275" s="318"/>
    </row>
    <row r="276" ht="15" spans="1:8">
      <c r="A276" s="314" t="s">
        <v>10672</v>
      </c>
      <c r="B276" s="321" t="s">
        <v>10673</v>
      </c>
      <c r="C276" s="272"/>
      <c r="D276" s="316"/>
      <c r="E276" s="316"/>
      <c r="F276" s="150">
        <f ca="1" t="shared" si="8"/>
        <v>0</v>
      </c>
      <c r="G276" s="150">
        <f ca="1" t="shared" si="9"/>
        <v>0</v>
      </c>
      <c r="H276" s="318"/>
    </row>
    <row r="277" ht="15" spans="1:8">
      <c r="A277" s="314" t="s">
        <v>10674</v>
      </c>
      <c r="B277" s="321" t="s">
        <v>9907</v>
      </c>
      <c r="C277" s="272"/>
      <c r="D277" s="316"/>
      <c r="E277" s="316"/>
      <c r="F277" s="150">
        <f ca="1" t="shared" si="8"/>
        <v>0</v>
      </c>
      <c r="G277" s="150">
        <f ca="1" t="shared" si="9"/>
        <v>0</v>
      </c>
      <c r="H277" s="318"/>
    </row>
    <row r="278" ht="15" spans="1:8">
      <c r="A278" s="314" t="s">
        <v>10675</v>
      </c>
      <c r="B278" s="321" t="s">
        <v>9911</v>
      </c>
      <c r="C278" s="322">
        <v>20</v>
      </c>
      <c r="D278" s="316"/>
      <c r="E278" s="316"/>
      <c r="F278" s="150">
        <f ca="1" t="shared" si="8"/>
        <v>0</v>
      </c>
      <c r="G278" s="150">
        <f ca="1" t="shared" si="9"/>
        <v>0</v>
      </c>
      <c r="H278" s="318"/>
    </row>
    <row r="279" ht="15" spans="1:8">
      <c r="A279" s="314" t="s">
        <v>10676</v>
      </c>
      <c r="B279" s="323" t="s">
        <v>10677</v>
      </c>
      <c r="C279" s="322">
        <v>10</v>
      </c>
      <c r="D279" s="316"/>
      <c r="E279" s="316"/>
      <c r="F279" s="150">
        <f ca="1" t="shared" si="8"/>
        <v>0</v>
      </c>
      <c r="G279" s="150">
        <f ca="1" t="shared" si="9"/>
        <v>0</v>
      </c>
      <c r="H279" s="318"/>
    </row>
    <row r="280" ht="15" spans="1:8">
      <c r="A280" s="314" t="s">
        <v>10678</v>
      </c>
      <c r="B280" s="324" t="s">
        <v>10273</v>
      </c>
      <c r="C280" s="322">
        <v>3959</v>
      </c>
      <c r="D280" s="316">
        <v>42</v>
      </c>
      <c r="E280" s="316">
        <v>200</v>
      </c>
      <c r="F280" s="150">
        <f ca="1" t="shared" si="8"/>
        <v>0.0505178075271533</v>
      </c>
      <c r="G280" s="150">
        <f ca="1" t="shared" si="9"/>
        <v>4.76190476190476</v>
      </c>
      <c r="H280" s="318"/>
    </row>
    <row r="281" ht="15" spans="1:8">
      <c r="A281" s="314" t="s">
        <v>10679</v>
      </c>
      <c r="B281" s="323" t="s">
        <v>10277</v>
      </c>
      <c r="C281" s="322">
        <v>360</v>
      </c>
      <c r="D281" s="316">
        <v>10</v>
      </c>
      <c r="E281" s="316">
        <v>160</v>
      </c>
      <c r="F281" s="150">
        <f ca="1" t="shared" si="8"/>
        <v>0.444444444444444</v>
      </c>
      <c r="G281" s="150">
        <f ca="1" t="shared" si="9"/>
        <v>16</v>
      </c>
      <c r="H281" s="318"/>
    </row>
    <row r="282" ht="15" spans="1:8">
      <c r="A282" s="314" t="s">
        <v>10680</v>
      </c>
      <c r="B282" s="315" t="s">
        <v>10281</v>
      </c>
      <c r="C282" s="322"/>
      <c r="D282" s="316"/>
      <c r="E282" s="316"/>
      <c r="F282" s="150">
        <f ca="1" t="shared" si="8"/>
        <v>0</v>
      </c>
      <c r="G282" s="150">
        <f ca="1" t="shared" si="9"/>
        <v>0</v>
      </c>
      <c r="H282" s="318"/>
    </row>
    <row r="283" ht="15" spans="1:8">
      <c r="A283" s="314" t="s">
        <v>10681</v>
      </c>
      <c r="B283" s="321" t="s">
        <v>10376</v>
      </c>
      <c r="C283" s="322">
        <v>40</v>
      </c>
      <c r="D283" s="316">
        <v>88</v>
      </c>
      <c r="E283" s="316">
        <v>40</v>
      </c>
      <c r="F283" s="150">
        <f ca="1" t="shared" si="8"/>
        <v>1</v>
      </c>
      <c r="G283" s="150">
        <f ca="1" t="shared" si="9"/>
        <v>0.454545454545455</v>
      </c>
      <c r="H283" s="318"/>
    </row>
    <row r="284" ht="15" spans="1:8">
      <c r="A284" s="314" t="s">
        <v>10682</v>
      </c>
      <c r="B284" s="321" t="s">
        <v>10683</v>
      </c>
      <c r="C284" s="322">
        <v>40</v>
      </c>
      <c r="D284" s="316">
        <v>1</v>
      </c>
      <c r="E284" s="316"/>
      <c r="F284" s="150">
        <f ca="1" t="shared" si="8"/>
        <v>0</v>
      </c>
      <c r="G284" s="150">
        <f ca="1" t="shared" si="9"/>
        <v>0</v>
      </c>
      <c r="H284" s="318"/>
    </row>
    <row r="285" ht="15" spans="1:8">
      <c r="A285" s="314" t="s">
        <v>10684</v>
      </c>
      <c r="B285" s="323" t="s">
        <v>10685</v>
      </c>
      <c r="C285" s="272"/>
      <c r="D285" s="316"/>
      <c r="E285" s="316"/>
      <c r="F285" s="150">
        <f ca="1" t="shared" si="8"/>
        <v>0</v>
      </c>
      <c r="G285" s="150">
        <f ca="1" t="shared" si="9"/>
        <v>0</v>
      </c>
      <c r="H285" s="318"/>
    </row>
    <row r="286" ht="15" spans="1:8">
      <c r="A286" s="314" t="s">
        <v>10686</v>
      </c>
      <c r="B286" s="323" t="s">
        <v>10687</v>
      </c>
      <c r="C286" s="272"/>
      <c r="D286" s="316">
        <v>8</v>
      </c>
      <c r="E286" s="316"/>
      <c r="F286" s="150">
        <f ca="1" t="shared" si="8"/>
        <v>0</v>
      </c>
      <c r="G286" s="150">
        <f ca="1" t="shared" si="9"/>
        <v>0</v>
      </c>
      <c r="H286" s="318"/>
    </row>
    <row r="287" ht="15" spans="1:8">
      <c r="A287" s="314" t="s">
        <v>10688</v>
      </c>
      <c r="B287" s="323" t="s">
        <v>10689</v>
      </c>
      <c r="C287" s="272"/>
      <c r="D287" s="316"/>
      <c r="E287" s="316"/>
      <c r="F287" s="150">
        <f ca="1" t="shared" si="8"/>
        <v>0</v>
      </c>
      <c r="G287" s="150">
        <f ca="1" t="shared" si="9"/>
        <v>0</v>
      </c>
      <c r="H287" s="318"/>
    </row>
    <row r="288" ht="15" spans="1:8">
      <c r="A288" s="314" t="s">
        <v>10690</v>
      </c>
      <c r="B288" s="323" t="s">
        <v>10285</v>
      </c>
      <c r="C288" s="272"/>
      <c r="D288" s="316"/>
      <c r="E288" s="316"/>
      <c r="F288" s="150">
        <f ca="1" t="shared" si="8"/>
        <v>0</v>
      </c>
      <c r="G288" s="150">
        <f ca="1" t="shared" si="9"/>
        <v>0</v>
      </c>
      <c r="H288" s="318"/>
    </row>
    <row r="289" ht="15" spans="1:8">
      <c r="A289" s="314" t="s">
        <v>10691</v>
      </c>
      <c r="B289" s="323" t="s">
        <v>10692</v>
      </c>
      <c r="C289" s="322">
        <v>40</v>
      </c>
      <c r="D289" s="316"/>
      <c r="E289" s="316"/>
      <c r="F289" s="150">
        <f ca="1" t="shared" si="8"/>
        <v>0</v>
      </c>
      <c r="G289" s="150">
        <f ca="1" t="shared" si="9"/>
        <v>0</v>
      </c>
      <c r="H289" s="318"/>
    </row>
    <row r="290" ht="15" spans="1:8">
      <c r="A290" s="314" t="s">
        <v>10693</v>
      </c>
      <c r="B290" s="321" t="s">
        <v>10273</v>
      </c>
      <c r="C290" s="272"/>
      <c r="D290" s="316"/>
      <c r="E290" s="316"/>
      <c r="F290" s="150">
        <f ca="1" t="shared" si="8"/>
        <v>0</v>
      </c>
      <c r="G290" s="150">
        <f ca="1" t="shared" si="9"/>
        <v>0</v>
      </c>
      <c r="H290" s="318"/>
    </row>
    <row r="291" ht="15" spans="1:8">
      <c r="A291" s="314" t="s">
        <v>10694</v>
      </c>
      <c r="B291" s="321" t="s">
        <v>10277</v>
      </c>
      <c r="C291" s="272"/>
      <c r="D291" s="316"/>
      <c r="E291" s="316"/>
      <c r="F291" s="150">
        <f ca="1" t="shared" si="8"/>
        <v>0</v>
      </c>
      <c r="G291" s="150">
        <f ca="1" t="shared" si="9"/>
        <v>0</v>
      </c>
      <c r="H291" s="318"/>
    </row>
    <row r="292" ht="15" spans="1:8">
      <c r="A292" s="314" t="s">
        <v>10695</v>
      </c>
      <c r="B292" s="323" t="s">
        <v>10281</v>
      </c>
      <c r="C292" s="272"/>
      <c r="D292" s="316"/>
      <c r="E292" s="316"/>
      <c r="F292" s="150">
        <f ca="1" t="shared" si="8"/>
        <v>0</v>
      </c>
      <c r="G292" s="150">
        <f ca="1" t="shared" si="9"/>
        <v>0</v>
      </c>
      <c r="H292" s="318"/>
    </row>
    <row r="293" ht="15" spans="1:8">
      <c r="A293" s="314" t="s">
        <v>10696</v>
      </c>
      <c r="B293" s="323" t="s">
        <v>10697</v>
      </c>
      <c r="C293" s="272"/>
      <c r="D293" s="316"/>
      <c r="E293" s="316"/>
      <c r="F293" s="150">
        <f ca="1" t="shared" si="8"/>
        <v>0</v>
      </c>
      <c r="G293" s="150">
        <f ca="1" t="shared" si="9"/>
        <v>0</v>
      </c>
      <c r="H293" s="318"/>
    </row>
    <row r="294" ht="15" spans="1:8">
      <c r="A294" s="314" t="s">
        <v>10698</v>
      </c>
      <c r="B294" s="323" t="s">
        <v>10285</v>
      </c>
      <c r="C294" s="272"/>
      <c r="D294" s="316"/>
      <c r="E294" s="316"/>
      <c r="F294" s="150">
        <f ca="1" t="shared" si="8"/>
        <v>0</v>
      </c>
      <c r="G294" s="150">
        <f ca="1" t="shared" si="9"/>
        <v>0</v>
      </c>
      <c r="H294" s="318"/>
    </row>
    <row r="295" ht="15" spans="1:8">
      <c r="A295" s="314" t="s">
        <v>10699</v>
      </c>
      <c r="B295" s="315" t="s">
        <v>10700</v>
      </c>
      <c r="C295" s="272"/>
      <c r="D295" s="316"/>
      <c r="E295" s="316"/>
      <c r="F295" s="150">
        <f ca="1" t="shared" si="8"/>
        <v>0</v>
      </c>
      <c r="G295" s="150">
        <f ca="1" t="shared" si="9"/>
        <v>0</v>
      </c>
      <c r="H295" s="318"/>
    </row>
    <row r="296" ht="15" spans="1:8">
      <c r="A296" s="314" t="s">
        <v>10701</v>
      </c>
      <c r="B296" s="321" t="s">
        <v>10273</v>
      </c>
      <c r="C296" s="272"/>
      <c r="D296" s="316">
        <v>5</v>
      </c>
      <c r="E296" s="316"/>
      <c r="F296" s="150">
        <f ca="1" t="shared" si="8"/>
        <v>0</v>
      </c>
      <c r="G296" s="150">
        <f ca="1" t="shared" si="9"/>
        <v>0</v>
      </c>
      <c r="H296" s="318"/>
    </row>
    <row r="297" ht="15" spans="1:8">
      <c r="A297" s="314" t="s">
        <v>10702</v>
      </c>
      <c r="B297" s="321" t="s">
        <v>10277</v>
      </c>
      <c r="C297" s="272"/>
      <c r="D297" s="316"/>
      <c r="E297" s="316"/>
      <c r="F297" s="150">
        <f ca="1" t="shared" si="8"/>
        <v>0</v>
      </c>
      <c r="G297" s="150">
        <f ca="1" t="shared" si="9"/>
        <v>0</v>
      </c>
      <c r="H297" s="318"/>
    </row>
    <row r="298" ht="15" spans="1:8">
      <c r="A298" s="314" t="s">
        <v>10703</v>
      </c>
      <c r="B298" s="321" t="s">
        <v>10281</v>
      </c>
      <c r="C298" s="272"/>
      <c r="D298" s="316"/>
      <c r="E298" s="316"/>
      <c r="F298" s="150">
        <f ca="1" t="shared" si="8"/>
        <v>0</v>
      </c>
      <c r="G298" s="150">
        <f ca="1" t="shared" si="9"/>
        <v>0</v>
      </c>
      <c r="H298" s="318"/>
    </row>
    <row r="299" ht="15" spans="1:8">
      <c r="A299" s="314" t="s">
        <v>10704</v>
      </c>
      <c r="B299" s="323" t="s">
        <v>10705</v>
      </c>
      <c r="C299" s="272"/>
      <c r="D299" s="316"/>
      <c r="E299" s="316"/>
      <c r="F299" s="150">
        <f ca="1" t="shared" si="8"/>
        <v>0</v>
      </c>
      <c r="G299" s="150">
        <f ca="1" t="shared" si="9"/>
        <v>0</v>
      </c>
      <c r="H299" s="318"/>
    </row>
    <row r="300" ht="15" spans="1:8">
      <c r="A300" s="314" t="s">
        <v>10706</v>
      </c>
      <c r="B300" s="323" t="s">
        <v>10707</v>
      </c>
      <c r="C300" s="272"/>
      <c r="D300" s="316"/>
      <c r="E300" s="316"/>
      <c r="F300" s="150">
        <f ca="1" t="shared" si="8"/>
        <v>0</v>
      </c>
      <c r="G300" s="150">
        <f ca="1" t="shared" si="9"/>
        <v>0</v>
      </c>
      <c r="H300" s="318"/>
    </row>
    <row r="301" ht="15" spans="1:8">
      <c r="A301" s="314" t="s">
        <v>10708</v>
      </c>
      <c r="B301" s="324" t="s">
        <v>10285</v>
      </c>
      <c r="C301" s="272"/>
      <c r="D301" s="316"/>
      <c r="E301" s="316"/>
      <c r="F301" s="150">
        <f ca="1" t="shared" si="8"/>
        <v>0</v>
      </c>
      <c r="G301" s="150">
        <f ca="1" t="shared" si="9"/>
        <v>0</v>
      </c>
      <c r="H301" s="318"/>
    </row>
    <row r="302" ht="15" spans="1:8">
      <c r="A302" s="314" t="s">
        <v>10709</v>
      </c>
      <c r="B302" s="326" t="s">
        <v>10710</v>
      </c>
      <c r="C302" s="272"/>
      <c r="D302" s="316">
        <v>69</v>
      </c>
      <c r="E302" s="316">
        <v>70</v>
      </c>
      <c r="F302" s="150">
        <f ca="1" t="shared" si="8"/>
        <v>0</v>
      </c>
      <c r="G302" s="150">
        <f ca="1" t="shared" si="9"/>
        <v>1.01449275362319</v>
      </c>
      <c r="H302" s="318"/>
    </row>
    <row r="303" ht="15" spans="1:8">
      <c r="A303" s="314" t="s">
        <v>10711</v>
      </c>
      <c r="B303" s="321" t="s">
        <v>10273</v>
      </c>
      <c r="C303" s="272"/>
      <c r="D303" s="316">
        <v>9</v>
      </c>
      <c r="E303" s="316">
        <v>10</v>
      </c>
      <c r="F303" s="150">
        <f ca="1" t="shared" si="8"/>
        <v>0</v>
      </c>
      <c r="G303" s="150">
        <f ca="1" t="shared" si="9"/>
        <v>1.11111111111111</v>
      </c>
      <c r="H303" s="318"/>
    </row>
    <row r="304" ht="15" spans="1:8">
      <c r="A304" s="314" t="s">
        <v>10712</v>
      </c>
      <c r="B304" s="321" t="s">
        <v>10277</v>
      </c>
      <c r="C304" s="272"/>
      <c r="D304" s="316"/>
      <c r="E304" s="316"/>
      <c r="F304" s="150">
        <f ca="1" t="shared" si="8"/>
        <v>0</v>
      </c>
      <c r="G304" s="150">
        <f ca="1" t="shared" si="9"/>
        <v>0</v>
      </c>
      <c r="H304" s="318"/>
    </row>
    <row r="305" ht="15" spans="1:8">
      <c r="A305" s="314" t="s">
        <v>10713</v>
      </c>
      <c r="B305" s="323" t="s">
        <v>10281</v>
      </c>
      <c r="C305" s="272"/>
      <c r="D305" s="316"/>
      <c r="E305" s="316"/>
      <c r="F305" s="150">
        <f ca="1" t="shared" si="8"/>
        <v>0</v>
      </c>
      <c r="G305" s="150">
        <f ca="1" t="shared" si="9"/>
        <v>0</v>
      </c>
      <c r="H305" s="318"/>
    </row>
    <row r="306" ht="15" spans="1:8">
      <c r="A306" s="314" t="s">
        <v>10714</v>
      </c>
      <c r="B306" s="323" t="s">
        <v>10715</v>
      </c>
      <c r="C306" s="272"/>
      <c r="D306" s="316"/>
      <c r="E306" s="316"/>
      <c r="F306" s="150">
        <f ca="1" t="shared" si="8"/>
        <v>0</v>
      </c>
      <c r="G306" s="150">
        <f ca="1" t="shared" si="9"/>
        <v>0</v>
      </c>
      <c r="H306" s="318"/>
    </row>
    <row r="307" ht="15" spans="1:8">
      <c r="A307" s="314" t="s">
        <v>10716</v>
      </c>
      <c r="B307" s="323" t="s">
        <v>10717</v>
      </c>
      <c r="C307" s="272"/>
      <c r="D307" s="316"/>
      <c r="E307" s="316"/>
      <c r="F307" s="150">
        <f ca="1" t="shared" si="8"/>
        <v>0</v>
      </c>
      <c r="G307" s="150">
        <f ca="1" t="shared" si="9"/>
        <v>0</v>
      </c>
      <c r="H307" s="318"/>
    </row>
    <row r="308" ht="15" spans="1:8">
      <c r="A308" s="314" t="s">
        <v>10718</v>
      </c>
      <c r="B308" s="315" t="s">
        <v>10719</v>
      </c>
      <c r="C308" s="272"/>
      <c r="D308" s="316"/>
      <c r="E308" s="316"/>
      <c r="F308" s="150">
        <f ca="1" t="shared" si="8"/>
        <v>0</v>
      </c>
      <c r="G308" s="150">
        <f ca="1" t="shared" si="9"/>
        <v>0</v>
      </c>
      <c r="H308" s="318"/>
    </row>
    <row r="309" ht="15" spans="1:8">
      <c r="A309" s="314" t="s">
        <v>10720</v>
      </c>
      <c r="B309" s="321" t="s">
        <v>10285</v>
      </c>
      <c r="C309" s="272"/>
      <c r="D309" s="316"/>
      <c r="E309" s="316"/>
      <c r="F309" s="150">
        <f ca="1" t="shared" si="8"/>
        <v>0</v>
      </c>
      <c r="G309" s="150">
        <f ca="1" t="shared" si="9"/>
        <v>0</v>
      </c>
      <c r="H309" s="318"/>
    </row>
    <row r="310" ht="15" spans="1:8">
      <c r="A310" s="314" t="s">
        <v>10721</v>
      </c>
      <c r="B310" s="321" t="s">
        <v>10722</v>
      </c>
      <c r="C310" s="272"/>
      <c r="D310" s="316">
        <v>118</v>
      </c>
      <c r="E310" s="316">
        <v>68</v>
      </c>
      <c r="F310" s="150">
        <f ca="1" t="shared" si="8"/>
        <v>0</v>
      </c>
      <c r="G310" s="150">
        <f ca="1" t="shared" si="9"/>
        <v>0.576271186440678</v>
      </c>
      <c r="H310" s="318"/>
    </row>
    <row r="311" ht="15" spans="1:8">
      <c r="A311" s="314" t="s">
        <v>10723</v>
      </c>
      <c r="B311" s="321" t="s">
        <v>10273</v>
      </c>
      <c r="C311" s="322">
        <v>910</v>
      </c>
      <c r="D311" s="316">
        <v>851</v>
      </c>
      <c r="E311" s="316">
        <v>900</v>
      </c>
      <c r="F311" s="150">
        <f ca="1" t="shared" si="8"/>
        <v>0.989010989010989</v>
      </c>
      <c r="G311" s="150">
        <f ca="1" t="shared" si="9"/>
        <v>1.05757931844888</v>
      </c>
      <c r="H311" s="318"/>
    </row>
    <row r="312" ht="15" spans="1:8">
      <c r="A312" s="314" t="s">
        <v>10724</v>
      </c>
      <c r="B312" s="323" t="s">
        <v>10277</v>
      </c>
      <c r="C312" s="322">
        <v>2</v>
      </c>
      <c r="D312" s="316"/>
      <c r="E312" s="316"/>
      <c r="F312" s="150">
        <f ca="1" t="shared" si="8"/>
        <v>0</v>
      </c>
      <c r="G312" s="150">
        <f ca="1" t="shared" si="9"/>
        <v>0</v>
      </c>
      <c r="H312" s="318"/>
    </row>
    <row r="313" ht="15" spans="1:8">
      <c r="A313" s="314" t="s">
        <v>10725</v>
      </c>
      <c r="B313" s="323" t="s">
        <v>10281</v>
      </c>
      <c r="C313" s="322"/>
      <c r="D313" s="316"/>
      <c r="E313" s="316"/>
      <c r="F313" s="150">
        <f ca="1" t="shared" si="8"/>
        <v>0</v>
      </c>
      <c r="G313" s="150">
        <f ca="1" t="shared" si="9"/>
        <v>0</v>
      </c>
      <c r="H313" s="318"/>
    </row>
    <row r="314" ht="15" spans="1:8">
      <c r="A314" s="314" t="s">
        <v>10726</v>
      </c>
      <c r="B314" s="323" t="s">
        <v>10727</v>
      </c>
      <c r="C314" s="322">
        <v>21</v>
      </c>
      <c r="D314" s="316">
        <v>33</v>
      </c>
      <c r="E314" s="316">
        <v>30</v>
      </c>
      <c r="F314" s="150">
        <f ca="1" t="shared" si="8"/>
        <v>1.42857142857143</v>
      </c>
      <c r="G314" s="150">
        <f ca="1" t="shared" si="9"/>
        <v>0.909090909090909</v>
      </c>
      <c r="H314" s="318"/>
    </row>
    <row r="315" ht="15" spans="1:8">
      <c r="A315" s="314" t="s">
        <v>10728</v>
      </c>
      <c r="B315" s="321" t="s">
        <v>10729</v>
      </c>
      <c r="C315" s="322"/>
      <c r="D315" s="316"/>
      <c r="E315" s="316"/>
      <c r="F315" s="150">
        <f ca="1" t="shared" si="8"/>
        <v>0</v>
      </c>
      <c r="G315" s="150">
        <f ca="1" t="shared" si="9"/>
        <v>0</v>
      </c>
      <c r="H315" s="318"/>
    </row>
    <row r="316" ht="15" spans="1:8">
      <c r="A316" s="314" t="s">
        <v>10730</v>
      </c>
      <c r="B316" s="321" t="s">
        <v>10731</v>
      </c>
      <c r="C316" s="322"/>
      <c r="D316" s="316"/>
      <c r="E316" s="316"/>
      <c r="F316" s="150">
        <f ca="1" t="shared" si="8"/>
        <v>0</v>
      </c>
      <c r="G316" s="150">
        <f ca="1" t="shared" si="9"/>
        <v>0</v>
      </c>
      <c r="H316" s="318"/>
    </row>
    <row r="317" ht="15" spans="1:8">
      <c r="A317" s="314" t="s">
        <v>10732</v>
      </c>
      <c r="B317" s="321" t="s">
        <v>10733</v>
      </c>
      <c r="C317" s="322">
        <v>120</v>
      </c>
      <c r="D317" s="316">
        <v>35</v>
      </c>
      <c r="E317" s="316">
        <v>40</v>
      </c>
      <c r="F317" s="150">
        <f ca="1" t="shared" si="8"/>
        <v>0.333333333333333</v>
      </c>
      <c r="G317" s="150">
        <f ca="1" t="shared" si="9"/>
        <v>1.14285714285714</v>
      </c>
      <c r="H317" s="318"/>
    </row>
    <row r="318" ht="15" spans="1:8">
      <c r="A318" s="314" t="s">
        <v>10734</v>
      </c>
      <c r="B318" s="326" t="s">
        <v>10735</v>
      </c>
      <c r="C318" s="272"/>
      <c r="D318" s="316"/>
      <c r="E318" s="316"/>
      <c r="F318" s="150">
        <f ca="1" t="shared" si="8"/>
        <v>0</v>
      </c>
      <c r="G318" s="150">
        <f ca="1" t="shared" si="9"/>
        <v>0</v>
      </c>
      <c r="H318" s="318"/>
    </row>
    <row r="319" ht="15" spans="1:8">
      <c r="A319" s="314" t="s">
        <v>10736</v>
      </c>
      <c r="B319" s="323" t="s">
        <v>10737</v>
      </c>
      <c r="C319" s="272"/>
      <c r="D319" s="316">
        <v>39</v>
      </c>
      <c r="E319" s="316"/>
      <c r="F319" s="150">
        <f ca="1" t="shared" si="8"/>
        <v>0</v>
      </c>
      <c r="G319" s="150">
        <f ca="1" t="shared" si="9"/>
        <v>0</v>
      </c>
      <c r="H319" s="318"/>
    </row>
    <row r="320" ht="15" spans="1:8">
      <c r="A320" s="314" t="s">
        <v>10738</v>
      </c>
      <c r="B320" s="321" t="s">
        <v>10739</v>
      </c>
      <c r="C320" s="272"/>
      <c r="D320" s="316"/>
      <c r="E320" s="316"/>
      <c r="F320" s="150">
        <f ca="1" t="shared" si="8"/>
        <v>0</v>
      </c>
      <c r="G320" s="150">
        <f ca="1" t="shared" si="9"/>
        <v>0</v>
      </c>
      <c r="H320" s="318"/>
    </row>
    <row r="321" ht="15" spans="1:8">
      <c r="A321" s="314" t="s">
        <v>10740</v>
      </c>
      <c r="B321" s="321" t="s">
        <v>10376</v>
      </c>
      <c r="C321" s="322">
        <v>100</v>
      </c>
      <c r="D321" s="316"/>
      <c r="E321" s="316"/>
      <c r="F321" s="150">
        <f ca="1" t="shared" si="8"/>
        <v>0</v>
      </c>
      <c r="G321" s="150">
        <f ca="1" t="shared" si="9"/>
        <v>0</v>
      </c>
      <c r="H321" s="318"/>
    </row>
    <row r="322" ht="15" spans="1:8">
      <c r="A322" s="314" t="s">
        <v>10741</v>
      </c>
      <c r="B322" s="321" t="s">
        <v>10285</v>
      </c>
      <c r="C322" s="272"/>
      <c r="D322" s="316"/>
      <c r="E322" s="316"/>
      <c r="F322" s="150">
        <f ca="1" t="shared" si="8"/>
        <v>0</v>
      </c>
      <c r="G322" s="150">
        <f ca="1" t="shared" si="9"/>
        <v>0</v>
      </c>
      <c r="H322" s="318"/>
    </row>
    <row r="323" ht="15" spans="1:8">
      <c r="A323" s="314" t="s">
        <v>10742</v>
      </c>
      <c r="B323" s="321" t="s">
        <v>10743</v>
      </c>
      <c r="C323" s="272"/>
      <c r="D323" s="316">
        <v>417</v>
      </c>
      <c r="E323" s="316">
        <v>210</v>
      </c>
      <c r="F323" s="150">
        <f ca="1" t="shared" si="8"/>
        <v>0</v>
      </c>
      <c r="G323" s="150">
        <f ca="1" t="shared" si="9"/>
        <v>0.503597122302158</v>
      </c>
      <c r="H323" s="318"/>
    </row>
    <row r="324" ht="15" spans="1:8">
      <c r="A324" s="314" t="s">
        <v>10744</v>
      </c>
      <c r="B324" s="315" t="s">
        <v>10273</v>
      </c>
      <c r="C324" s="272"/>
      <c r="D324" s="316"/>
      <c r="E324" s="316"/>
      <c r="F324" s="150">
        <f ca="1" t="shared" si="8"/>
        <v>0</v>
      </c>
      <c r="G324" s="150">
        <f ca="1" t="shared" si="9"/>
        <v>0</v>
      </c>
      <c r="H324" s="318"/>
    </row>
    <row r="325" ht="15" spans="1:8">
      <c r="A325" s="314" t="s">
        <v>10745</v>
      </c>
      <c r="B325" s="323" t="s">
        <v>10277</v>
      </c>
      <c r="C325" s="272"/>
      <c r="D325" s="316"/>
      <c r="E325" s="316"/>
      <c r="F325" s="150">
        <f ca="1" t="shared" si="8"/>
        <v>0</v>
      </c>
      <c r="G325" s="150">
        <f ca="1" t="shared" si="9"/>
        <v>0</v>
      </c>
      <c r="H325" s="318"/>
    </row>
    <row r="326" ht="15" spans="1:8">
      <c r="A326" s="314" t="s">
        <v>10746</v>
      </c>
      <c r="B326" s="321" t="s">
        <v>10281</v>
      </c>
      <c r="C326" s="272"/>
      <c r="D326" s="316"/>
      <c r="E326" s="316"/>
      <c r="F326" s="150">
        <f ca="1" t="shared" si="8"/>
        <v>0</v>
      </c>
      <c r="G326" s="150">
        <f ca="1" t="shared" si="9"/>
        <v>0</v>
      </c>
      <c r="H326" s="318"/>
    </row>
    <row r="327" ht="15" spans="1:8">
      <c r="A327" s="314" t="s">
        <v>10747</v>
      </c>
      <c r="B327" s="321" t="s">
        <v>10748</v>
      </c>
      <c r="C327" s="272"/>
      <c r="D327" s="316"/>
      <c r="E327" s="316"/>
      <c r="F327" s="150">
        <f ca="1" t="shared" si="8"/>
        <v>0</v>
      </c>
      <c r="G327" s="150">
        <f ca="1" t="shared" si="9"/>
        <v>0</v>
      </c>
      <c r="H327" s="318"/>
    </row>
    <row r="328" ht="15" spans="1:8">
      <c r="A328" s="314" t="s">
        <v>10749</v>
      </c>
      <c r="B328" s="323" t="s">
        <v>10750</v>
      </c>
      <c r="C328" s="272"/>
      <c r="D328" s="316"/>
      <c r="E328" s="316"/>
      <c r="F328" s="150">
        <f ca="1" t="shared" si="8"/>
        <v>0</v>
      </c>
      <c r="G328" s="150">
        <f ca="1" t="shared" si="9"/>
        <v>0</v>
      </c>
      <c r="H328" s="318"/>
    </row>
    <row r="329" ht="15" spans="1:8">
      <c r="A329" s="314" t="s">
        <v>10751</v>
      </c>
      <c r="B329" s="321" t="s">
        <v>10752</v>
      </c>
      <c r="C329" s="272"/>
      <c r="D329" s="316"/>
      <c r="E329" s="316"/>
      <c r="F329" s="150">
        <f ca="1" t="shared" si="8"/>
        <v>0</v>
      </c>
      <c r="G329" s="150">
        <f ca="1" t="shared" si="9"/>
        <v>0</v>
      </c>
      <c r="H329" s="318"/>
    </row>
    <row r="330" ht="15" spans="1:8">
      <c r="A330" s="314" t="s">
        <v>10753</v>
      </c>
      <c r="B330" s="321" t="s">
        <v>10376</v>
      </c>
      <c r="C330" s="272"/>
      <c r="D330" s="316"/>
      <c r="E330" s="316"/>
      <c r="F330" s="150">
        <f ca="1" t="shared" si="8"/>
        <v>0</v>
      </c>
      <c r="G330" s="150">
        <f ca="1" t="shared" si="9"/>
        <v>0</v>
      </c>
      <c r="H330" s="318"/>
    </row>
    <row r="331" ht="15" spans="1:8">
      <c r="A331" s="314" t="s">
        <v>10754</v>
      </c>
      <c r="B331" s="321" t="s">
        <v>10285</v>
      </c>
      <c r="C331" s="272"/>
      <c r="D331" s="316"/>
      <c r="E331" s="316"/>
      <c r="F331" s="150">
        <f ca="1" t="shared" ref="F331:F394" si="10">IFERROR(OFFSET(F331,0,-1)/OFFSET(F331,0,-3),)</f>
        <v>0</v>
      </c>
      <c r="G331" s="150">
        <f ca="1" t="shared" ref="G331:G394" si="11">IFERROR(OFFSET(F331,0,-1)/OFFSET(F331,0,-2),)</f>
        <v>0</v>
      </c>
      <c r="H331" s="318"/>
    </row>
    <row r="332" ht="15" spans="1:8">
      <c r="A332" s="314" t="s">
        <v>10755</v>
      </c>
      <c r="B332" s="323" t="s">
        <v>10756</v>
      </c>
      <c r="C332" s="272"/>
      <c r="D332" s="316"/>
      <c r="E332" s="316"/>
      <c r="F332" s="150">
        <f ca="1" t="shared" si="10"/>
        <v>0</v>
      </c>
      <c r="G332" s="150">
        <f ca="1" t="shared" si="11"/>
        <v>0</v>
      </c>
      <c r="H332" s="318"/>
    </row>
    <row r="333" ht="15" spans="1:8">
      <c r="A333" s="314" t="s">
        <v>10757</v>
      </c>
      <c r="B333" s="323" t="s">
        <v>10273</v>
      </c>
      <c r="C333" s="272"/>
      <c r="D333" s="316"/>
      <c r="E333" s="316"/>
      <c r="F333" s="150">
        <f ca="1" t="shared" si="10"/>
        <v>0</v>
      </c>
      <c r="G333" s="150">
        <f ca="1" t="shared" si="11"/>
        <v>0</v>
      </c>
      <c r="H333" s="318"/>
    </row>
    <row r="334" ht="15" spans="1:8">
      <c r="A334" s="314" t="s">
        <v>10758</v>
      </c>
      <c r="B334" s="323" t="s">
        <v>10277</v>
      </c>
      <c r="C334" s="272"/>
      <c r="D334" s="316"/>
      <c r="E334" s="316"/>
      <c r="F334" s="150">
        <f ca="1" t="shared" si="10"/>
        <v>0</v>
      </c>
      <c r="G334" s="150">
        <f ca="1" t="shared" si="11"/>
        <v>0</v>
      </c>
      <c r="H334" s="318"/>
    </row>
    <row r="335" ht="15" spans="1:8">
      <c r="A335" s="314" t="s">
        <v>10759</v>
      </c>
      <c r="B335" s="321" t="s">
        <v>10281</v>
      </c>
      <c r="C335" s="272"/>
      <c r="D335" s="316"/>
      <c r="E335" s="316"/>
      <c r="F335" s="150">
        <f ca="1" t="shared" si="10"/>
        <v>0</v>
      </c>
      <c r="G335" s="150">
        <f ca="1" t="shared" si="11"/>
        <v>0</v>
      </c>
      <c r="H335" s="318"/>
    </row>
    <row r="336" ht="15" spans="1:8">
      <c r="A336" s="314" t="s">
        <v>10760</v>
      </c>
      <c r="B336" s="321" t="s">
        <v>10761</v>
      </c>
      <c r="C336" s="272"/>
      <c r="D336" s="316"/>
      <c r="E336" s="316"/>
      <c r="F336" s="150">
        <f ca="1" t="shared" si="10"/>
        <v>0</v>
      </c>
      <c r="G336" s="150">
        <f ca="1" t="shared" si="11"/>
        <v>0</v>
      </c>
      <c r="H336" s="318"/>
    </row>
    <row r="337" ht="15" spans="1:8">
      <c r="A337" s="314" t="s">
        <v>10762</v>
      </c>
      <c r="B337" s="321" t="s">
        <v>10763</v>
      </c>
      <c r="C337" s="272"/>
      <c r="D337" s="316"/>
      <c r="E337" s="316"/>
      <c r="F337" s="150">
        <f ca="1" t="shared" si="10"/>
        <v>0</v>
      </c>
      <c r="G337" s="150">
        <f ca="1" t="shared" si="11"/>
        <v>0</v>
      </c>
      <c r="H337" s="318"/>
    </row>
    <row r="338" ht="15" spans="1:8">
      <c r="A338" s="314" t="s">
        <v>10764</v>
      </c>
      <c r="B338" s="321" t="s">
        <v>10765</v>
      </c>
      <c r="C338" s="272"/>
      <c r="D338" s="316"/>
      <c r="E338" s="316"/>
      <c r="F338" s="150">
        <f ca="1" t="shared" si="10"/>
        <v>0</v>
      </c>
      <c r="G338" s="150">
        <f ca="1" t="shared" si="11"/>
        <v>0</v>
      </c>
      <c r="H338" s="318"/>
    </row>
    <row r="339" ht="15" spans="1:8">
      <c r="A339" s="314" t="s">
        <v>10766</v>
      </c>
      <c r="B339" s="323" t="s">
        <v>10376</v>
      </c>
      <c r="C339" s="272"/>
      <c r="D339" s="316"/>
      <c r="E339" s="316"/>
      <c r="F339" s="150">
        <f ca="1" t="shared" si="10"/>
        <v>0</v>
      </c>
      <c r="G339" s="150">
        <f ca="1" t="shared" si="11"/>
        <v>0</v>
      </c>
      <c r="H339" s="318"/>
    </row>
    <row r="340" ht="15" spans="1:8">
      <c r="A340" s="314" t="s">
        <v>10767</v>
      </c>
      <c r="B340" s="323" t="s">
        <v>10285</v>
      </c>
      <c r="C340" s="272"/>
      <c r="D340" s="316"/>
      <c r="E340" s="316"/>
      <c r="F340" s="150">
        <f ca="1" t="shared" si="10"/>
        <v>0</v>
      </c>
      <c r="G340" s="150">
        <f ca="1" t="shared" si="11"/>
        <v>0</v>
      </c>
      <c r="H340" s="318"/>
    </row>
    <row r="341" ht="15" spans="1:8">
      <c r="A341" s="314" t="s">
        <v>10768</v>
      </c>
      <c r="B341" s="315" t="s">
        <v>10769</v>
      </c>
      <c r="C341" s="272"/>
      <c r="D341" s="316"/>
      <c r="E341" s="316"/>
      <c r="F341" s="150">
        <f ca="1" t="shared" si="10"/>
        <v>0</v>
      </c>
      <c r="G341" s="150">
        <f ca="1" t="shared" si="11"/>
        <v>0</v>
      </c>
      <c r="H341" s="318"/>
    </row>
    <row r="342" ht="15" spans="1:8">
      <c r="A342" s="314" t="s">
        <v>10770</v>
      </c>
      <c r="B342" s="321" t="s">
        <v>10273</v>
      </c>
      <c r="C342" s="272"/>
      <c r="D342" s="316"/>
      <c r="E342" s="316"/>
      <c r="F342" s="150">
        <f ca="1" t="shared" si="10"/>
        <v>0</v>
      </c>
      <c r="G342" s="150">
        <f ca="1" t="shared" si="11"/>
        <v>0</v>
      </c>
      <c r="H342" s="318"/>
    </row>
    <row r="343" ht="15" spans="1:8">
      <c r="A343" s="314" t="s">
        <v>10771</v>
      </c>
      <c r="B343" s="321" t="s">
        <v>10277</v>
      </c>
      <c r="C343" s="322">
        <v>12</v>
      </c>
      <c r="D343" s="316"/>
      <c r="E343" s="316"/>
      <c r="F343" s="150">
        <f ca="1" t="shared" si="10"/>
        <v>0</v>
      </c>
      <c r="G343" s="150">
        <f ca="1" t="shared" si="11"/>
        <v>0</v>
      </c>
      <c r="H343" s="318"/>
    </row>
    <row r="344" ht="15" spans="1:8">
      <c r="A344" s="314" t="s">
        <v>10772</v>
      </c>
      <c r="B344" s="323" t="s">
        <v>10281</v>
      </c>
      <c r="C344" s="272"/>
      <c r="D344" s="316"/>
      <c r="E344" s="316"/>
      <c r="F344" s="150">
        <f ca="1" t="shared" si="10"/>
        <v>0</v>
      </c>
      <c r="G344" s="150">
        <f ca="1" t="shared" si="11"/>
        <v>0</v>
      </c>
      <c r="H344" s="318"/>
    </row>
    <row r="345" ht="15" spans="1:8">
      <c r="A345" s="314" t="s">
        <v>10773</v>
      </c>
      <c r="B345" s="323" t="s">
        <v>10774</v>
      </c>
      <c r="C345" s="272"/>
      <c r="D345" s="316"/>
      <c r="E345" s="316"/>
      <c r="F345" s="150">
        <f ca="1" t="shared" si="10"/>
        <v>0</v>
      </c>
      <c r="G345" s="150">
        <f ca="1" t="shared" si="11"/>
        <v>0</v>
      </c>
      <c r="H345" s="318"/>
    </row>
    <row r="346" ht="15" spans="1:8">
      <c r="A346" s="314" t="s">
        <v>10775</v>
      </c>
      <c r="B346" s="323" t="s">
        <v>10776</v>
      </c>
      <c r="C346" s="272"/>
      <c r="D346" s="316"/>
      <c r="E346" s="316"/>
      <c r="F346" s="150">
        <f ca="1" t="shared" si="10"/>
        <v>0</v>
      </c>
      <c r="G346" s="150">
        <f ca="1" t="shared" si="11"/>
        <v>0</v>
      </c>
      <c r="H346" s="318"/>
    </row>
    <row r="347" ht="15" spans="1:8">
      <c r="A347" s="314" t="s">
        <v>10777</v>
      </c>
      <c r="B347" s="321" t="s">
        <v>10285</v>
      </c>
      <c r="C347" s="272"/>
      <c r="D347" s="316"/>
      <c r="E347" s="316"/>
      <c r="F347" s="150">
        <f ca="1" t="shared" si="10"/>
        <v>0</v>
      </c>
      <c r="G347" s="150">
        <f ca="1" t="shared" si="11"/>
        <v>0</v>
      </c>
      <c r="H347" s="318"/>
    </row>
    <row r="348" ht="15" spans="1:8">
      <c r="A348" s="314" t="s">
        <v>10778</v>
      </c>
      <c r="B348" s="321" t="s">
        <v>10779</v>
      </c>
      <c r="C348" s="272"/>
      <c r="D348" s="316">
        <v>4</v>
      </c>
      <c r="E348" s="316"/>
      <c r="F348" s="150">
        <f ca="1" t="shared" si="10"/>
        <v>0</v>
      </c>
      <c r="G348" s="150">
        <f ca="1" t="shared" si="11"/>
        <v>0</v>
      </c>
      <c r="H348" s="318"/>
    </row>
    <row r="349" ht="15" spans="1:8">
      <c r="A349" s="314" t="s">
        <v>10780</v>
      </c>
      <c r="B349" s="323" t="s">
        <v>10273</v>
      </c>
      <c r="C349" s="272"/>
      <c r="D349" s="316"/>
      <c r="E349" s="316"/>
      <c r="F349" s="150">
        <f ca="1" t="shared" si="10"/>
        <v>0</v>
      </c>
      <c r="G349" s="150">
        <f ca="1" t="shared" si="11"/>
        <v>0</v>
      </c>
      <c r="H349" s="318"/>
    </row>
    <row r="350" ht="15" spans="1:8">
      <c r="A350" s="314" t="s">
        <v>10781</v>
      </c>
      <c r="B350" s="315" t="s">
        <v>10277</v>
      </c>
      <c r="C350" s="272"/>
      <c r="D350" s="316"/>
      <c r="E350" s="316"/>
      <c r="F350" s="150">
        <f ca="1" t="shared" si="10"/>
        <v>0</v>
      </c>
      <c r="G350" s="150">
        <f ca="1" t="shared" si="11"/>
        <v>0</v>
      </c>
      <c r="H350" s="318"/>
    </row>
    <row r="351" ht="15" spans="1:8">
      <c r="A351" s="314" t="s">
        <v>10782</v>
      </c>
      <c r="B351" s="321" t="s">
        <v>10376</v>
      </c>
      <c r="C351" s="272"/>
      <c r="D351" s="316"/>
      <c r="E351" s="316"/>
      <c r="F351" s="150">
        <f ca="1" t="shared" si="10"/>
        <v>0</v>
      </c>
      <c r="G351" s="150">
        <f ca="1" t="shared" si="11"/>
        <v>0</v>
      </c>
      <c r="H351" s="318"/>
    </row>
    <row r="352" ht="15" spans="1:8">
      <c r="A352" s="314" t="s">
        <v>10783</v>
      </c>
      <c r="B352" s="321" t="s">
        <v>10784</v>
      </c>
      <c r="C352" s="272"/>
      <c r="D352" s="316"/>
      <c r="E352" s="316"/>
      <c r="F352" s="150">
        <f ca="1" t="shared" si="10"/>
        <v>0</v>
      </c>
      <c r="G352" s="150">
        <f ca="1" t="shared" si="11"/>
        <v>0</v>
      </c>
      <c r="H352" s="318"/>
    </row>
    <row r="353" ht="15" spans="1:8">
      <c r="A353" s="314" t="s">
        <v>10785</v>
      </c>
      <c r="B353" s="321" t="s">
        <v>10786</v>
      </c>
      <c r="C353" s="272"/>
      <c r="D353" s="316"/>
      <c r="E353" s="316"/>
      <c r="F353" s="150">
        <f ca="1" t="shared" si="10"/>
        <v>0</v>
      </c>
      <c r="G353" s="150">
        <f ca="1" t="shared" si="11"/>
        <v>0</v>
      </c>
      <c r="H353" s="318"/>
    </row>
    <row r="354" ht="15" spans="1:8">
      <c r="A354" s="314" t="s">
        <v>10787</v>
      </c>
      <c r="B354" s="323" t="s">
        <v>10788</v>
      </c>
      <c r="C354" s="272"/>
      <c r="D354" s="316">
        <v>32</v>
      </c>
      <c r="E354" s="316">
        <v>30</v>
      </c>
      <c r="F354" s="150">
        <f ca="1" t="shared" si="10"/>
        <v>0</v>
      </c>
      <c r="G354" s="150">
        <f ca="1" t="shared" si="11"/>
        <v>0.9375</v>
      </c>
      <c r="H354" s="318"/>
    </row>
    <row r="355" ht="15" spans="1:8">
      <c r="A355" s="314" t="s">
        <v>10789</v>
      </c>
      <c r="B355" s="323" t="s">
        <v>9931</v>
      </c>
      <c r="C355" s="272"/>
      <c r="D355" s="316">
        <v>3930</v>
      </c>
      <c r="E355" s="316">
        <v>3876</v>
      </c>
      <c r="F355" s="150">
        <f ca="1" t="shared" si="10"/>
        <v>0</v>
      </c>
      <c r="G355" s="150">
        <f ca="1" t="shared" si="11"/>
        <v>0.986259541984733</v>
      </c>
      <c r="H355" s="318"/>
    </row>
    <row r="356" ht="15" spans="1:8">
      <c r="A356" s="314" t="s">
        <v>10790</v>
      </c>
      <c r="B356" s="321" t="s">
        <v>10273</v>
      </c>
      <c r="C356" s="322">
        <v>7660</v>
      </c>
      <c r="D356" s="316">
        <v>554</v>
      </c>
      <c r="E356" s="316">
        <v>1800</v>
      </c>
      <c r="F356" s="150">
        <f ca="1" t="shared" si="10"/>
        <v>0.234986945169713</v>
      </c>
      <c r="G356" s="150">
        <f ca="1" t="shared" si="11"/>
        <v>3.24909747292419</v>
      </c>
      <c r="H356" s="318"/>
    </row>
    <row r="357" ht="15" spans="1:8">
      <c r="A357" s="314" t="s">
        <v>10791</v>
      </c>
      <c r="B357" s="321" t="s">
        <v>10277</v>
      </c>
      <c r="C357" s="322">
        <v>50</v>
      </c>
      <c r="D357" s="316"/>
      <c r="E357" s="316"/>
      <c r="F357" s="150">
        <f ca="1" t="shared" si="10"/>
        <v>0</v>
      </c>
      <c r="G357" s="150">
        <f ca="1" t="shared" si="11"/>
        <v>0</v>
      </c>
      <c r="H357" s="318"/>
    </row>
    <row r="358" ht="15" spans="1:8">
      <c r="A358" s="314" t="s">
        <v>10792</v>
      </c>
      <c r="B358" s="321" t="s">
        <v>10281</v>
      </c>
      <c r="C358" s="322"/>
      <c r="D358" s="316">
        <v>118</v>
      </c>
      <c r="E358" s="316">
        <v>100</v>
      </c>
      <c r="F358" s="150">
        <f ca="1" t="shared" si="10"/>
        <v>0</v>
      </c>
      <c r="G358" s="150">
        <f ca="1" t="shared" si="11"/>
        <v>0.847457627118644</v>
      </c>
      <c r="H358" s="318"/>
    </row>
    <row r="359" ht="15" spans="1:8">
      <c r="A359" s="314" t="s">
        <v>10793</v>
      </c>
      <c r="B359" s="321" t="s">
        <v>10794</v>
      </c>
      <c r="C359" s="322">
        <v>1626</v>
      </c>
      <c r="D359" s="316">
        <v>1162</v>
      </c>
      <c r="E359" s="316">
        <v>1200</v>
      </c>
      <c r="F359" s="150">
        <f ca="1" t="shared" si="10"/>
        <v>0.738007380073801</v>
      </c>
      <c r="G359" s="150">
        <f ca="1" t="shared" si="11"/>
        <v>1.03270223752151</v>
      </c>
      <c r="H359" s="318"/>
    </row>
    <row r="360" ht="15" spans="1:8">
      <c r="A360" s="314" t="s">
        <v>10795</v>
      </c>
      <c r="B360" s="323" t="s">
        <v>10796</v>
      </c>
      <c r="C360" s="322">
        <v>5840</v>
      </c>
      <c r="D360" s="316">
        <v>2865</v>
      </c>
      <c r="E360" s="316">
        <v>3000</v>
      </c>
      <c r="F360" s="150">
        <f ca="1" t="shared" si="10"/>
        <v>0.513698630136986</v>
      </c>
      <c r="G360" s="150">
        <f ca="1" t="shared" si="11"/>
        <v>1.04712041884817</v>
      </c>
      <c r="H360" s="318"/>
    </row>
    <row r="361" ht="15" spans="1:8">
      <c r="A361" s="314" t="s">
        <v>10797</v>
      </c>
      <c r="B361" s="323" t="s">
        <v>10798</v>
      </c>
      <c r="C361" s="322">
        <v>35649</v>
      </c>
      <c r="D361" s="316">
        <v>39114</v>
      </c>
      <c r="E361" s="316">
        <v>40000</v>
      </c>
      <c r="F361" s="150">
        <f ca="1" t="shared" si="10"/>
        <v>1.12205110942803</v>
      </c>
      <c r="G361" s="150">
        <f ca="1" t="shared" si="11"/>
        <v>1.02265173595132</v>
      </c>
      <c r="H361" s="318"/>
    </row>
    <row r="362" ht="15" spans="1:8">
      <c r="A362" s="314" t="s">
        <v>10799</v>
      </c>
      <c r="B362" s="323" t="s">
        <v>10800</v>
      </c>
      <c r="C362" s="322">
        <v>13446</v>
      </c>
      <c r="D362" s="316">
        <v>39970</v>
      </c>
      <c r="E362" s="316">
        <v>18000</v>
      </c>
      <c r="F362" s="150">
        <f ca="1" t="shared" si="10"/>
        <v>1.33868808567604</v>
      </c>
      <c r="G362" s="150">
        <f ca="1" t="shared" si="11"/>
        <v>0.450337753314986</v>
      </c>
      <c r="H362" s="318"/>
    </row>
    <row r="363" ht="15" spans="1:8">
      <c r="A363" s="314" t="s">
        <v>10801</v>
      </c>
      <c r="B363" s="315" t="s">
        <v>10802</v>
      </c>
      <c r="C363" s="322">
        <v>17960</v>
      </c>
      <c r="D363" s="316">
        <v>21917</v>
      </c>
      <c r="E363" s="316">
        <v>25000</v>
      </c>
      <c r="F363" s="150">
        <f ca="1" t="shared" si="10"/>
        <v>1.39198218262806</v>
      </c>
      <c r="G363" s="150">
        <f ca="1" t="shared" si="11"/>
        <v>1.14066706209791</v>
      </c>
      <c r="H363" s="318"/>
    </row>
    <row r="364" ht="15" spans="1:8">
      <c r="A364" s="314" t="s">
        <v>10803</v>
      </c>
      <c r="B364" s="321" t="s">
        <v>10804</v>
      </c>
      <c r="C364" s="322"/>
      <c r="D364" s="316">
        <v>14</v>
      </c>
      <c r="E364" s="316"/>
      <c r="F364" s="150">
        <f ca="1" t="shared" si="10"/>
        <v>0</v>
      </c>
      <c r="G364" s="150">
        <f ca="1" t="shared" si="11"/>
        <v>0</v>
      </c>
      <c r="H364" s="318"/>
    </row>
    <row r="365" ht="15" spans="1:8">
      <c r="A365" s="314" t="s">
        <v>10805</v>
      </c>
      <c r="B365" s="321" t="s">
        <v>10806</v>
      </c>
      <c r="C365" s="322">
        <v>13938</v>
      </c>
      <c r="D365" s="316">
        <v>16025</v>
      </c>
      <c r="E365" s="316">
        <v>15000</v>
      </c>
      <c r="F365" s="150">
        <f ca="1" t="shared" si="10"/>
        <v>1.07619457597934</v>
      </c>
      <c r="G365" s="150">
        <f ca="1" t="shared" si="11"/>
        <v>0.93603744149766</v>
      </c>
      <c r="H365" s="318"/>
    </row>
    <row r="366" ht="15" spans="1:8">
      <c r="A366" s="314" t="s">
        <v>10807</v>
      </c>
      <c r="B366" s="321" t="s">
        <v>10808</v>
      </c>
      <c r="C366" s="322"/>
      <c r="D366" s="316"/>
      <c r="E366" s="316"/>
      <c r="F366" s="150">
        <f ca="1" t="shared" si="10"/>
        <v>0</v>
      </c>
      <c r="G366" s="150">
        <f ca="1" t="shared" si="11"/>
        <v>0</v>
      </c>
      <c r="H366" s="318"/>
    </row>
    <row r="367" ht="15" spans="1:8">
      <c r="A367" s="314" t="s">
        <v>10809</v>
      </c>
      <c r="B367" s="315" t="s">
        <v>10810</v>
      </c>
      <c r="C367" s="322">
        <v>3631</v>
      </c>
      <c r="D367" s="316">
        <v>2828</v>
      </c>
      <c r="E367" s="316">
        <v>3000</v>
      </c>
      <c r="F367" s="150">
        <f ca="1" t="shared" si="10"/>
        <v>0.826218672541999</v>
      </c>
      <c r="G367" s="150">
        <f ca="1" t="shared" si="11"/>
        <v>1.06082036775106</v>
      </c>
      <c r="H367" s="318"/>
    </row>
    <row r="368" ht="15" spans="1:8">
      <c r="A368" s="314" t="s">
        <v>10811</v>
      </c>
      <c r="B368" s="323" t="s">
        <v>10812</v>
      </c>
      <c r="C368" s="272"/>
      <c r="D368" s="316"/>
      <c r="E368" s="316"/>
      <c r="F368" s="150">
        <f ca="1" t="shared" si="10"/>
        <v>0</v>
      </c>
      <c r="G368" s="150">
        <f ca="1" t="shared" si="11"/>
        <v>0</v>
      </c>
      <c r="H368" s="318"/>
    </row>
    <row r="369" ht="15" spans="1:8">
      <c r="A369" s="314" t="s">
        <v>10813</v>
      </c>
      <c r="B369" s="321" t="s">
        <v>10814</v>
      </c>
      <c r="C369" s="272"/>
      <c r="D369" s="316"/>
      <c r="E369" s="316"/>
      <c r="F369" s="150">
        <f ca="1" t="shared" si="10"/>
        <v>0</v>
      </c>
      <c r="G369" s="150">
        <f ca="1" t="shared" si="11"/>
        <v>0</v>
      </c>
      <c r="H369" s="318"/>
    </row>
    <row r="370" ht="15" spans="1:8">
      <c r="A370" s="314" t="s">
        <v>10815</v>
      </c>
      <c r="B370" s="321" t="s">
        <v>10816</v>
      </c>
      <c r="C370" s="272"/>
      <c r="D370" s="316">
        <v>60</v>
      </c>
      <c r="E370" s="316"/>
      <c r="F370" s="150">
        <f ca="1" t="shared" si="10"/>
        <v>0</v>
      </c>
      <c r="G370" s="150">
        <f ca="1" t="shared" si="11"/>
        <v>0</v>
      </c>
      <c r="H370" s="318"/>
    </row>
    <row r="371" ht="15" spans="1:8">
      <c r="A371" s="314" t="s">
        <v>10817</v>
      </c>
      <c r="B371" s="323" t="s">
        <v>10818</v>
      </c>
      <c r="C371" s="272"/>
      <c r="D371" s="316"/>
      <c r="E371" s="316"/>
      <c r="F371" s="150">
        <f ca="1" t="shared" si="10"/>
        <v>0</v>
      </c>
      <c r="G371" s="150">
        <f ca="1" t="shared" si="11"/>
        <v>0</v>
      </c>
      <c r="H371" s="318"/>
    </row>
    <row r="372" ht="15" spans="1:8">
      <c r="A372" s="314" t="s">
        <v>10819</v>
      </c>
      <c r="B372" s="321" t="s">
        <v>10820</v>
      </c>
      <c r="C372" s="272"/>
      <c r="D372" s="316"/>
      <c r="E372" s="316"/>
      <c r="F372" s="150">
        <f ca="1" t="shared" si="10"/>
        <v>0</v>
      </c>
      <c r="G372" s="150">
        <f ca="1" t="shared" si="11"/>
        <v>0</v>
      </c>
      <c r="H372" s="318"/>
    </row>
    <row r="373" ht="15" spans="1:8">
      <c r="A373" s="314" t="s">
        <v>10821</v>
      </c>
      <c r="B373" s="315" t="s">
        <v>10822</v>
      </c>
      <c r="C373" s="272"/>
      <c r="D373" s="316"/>
      <c r="E373" s="316"/>
      <c r="F373" s="150">
        <f ca="1" t="shared" si="10"/>
        <v>0</v>
      </c>
      <c r="G373" s="150">
        <f ca="1" t="shared" si="11"/>
        <v>0</v>
      </c>
      <c r="H373" s="318"/>
    </row>
    <row r="374" ht="15" spans="1:8">
      <c r="A374" s="314" t="s">
        <v>10823</v>
      </c>
      <c r="B374" s="321" t="s">
        <v>10824</v>
      </c>
      <c r="C374" s="272"/>
      <c r="D374" s="316"/>
      <c r="E374" s="316"/>
      <c r="F374" s="150">
        <f ca="1" t="shared" si="10"/>
        <v>0</v>
      </c>
      <c r="G374" s="150">
        <f ca="1" t="shared" si="11"/>
        <v>0</v>
      </c>
      <c r="H374" s="318"/>
    </row>
    <row r="375" ht="15" spans="1:8">
      <c r="A375" s="314" t="s">
        <v>10825</v>
      </c>
      <c r="B375" s="321" t="s">
        <v>10826</v>
      </c>
      <c r="C375" s="272"/>
      <c r="D375" s="316"/>
      <c r="E375" s="316"/>
      <c r="F375" s="150">
        <f ca="1" t="shared" si="10"/>
        <v>0</v>
      </c>
      <c r="G375" s="150">
        <f ca="1" t="shared" si="11"/>
        <v>0</v>
      </c>
      <c r="H375" s="318"/>
    </row>
    <row r="376" ht="15" spans="1:8">
      <c r="A376" s="314" t="s">
        <v>10827</v>
      </c>
      <c r="B376" s="323" t="s">
        <v>10828</v>
      </c>
      <c r="C376" s="272"/>
      <c r="D376" s="316"/>
      <c r="E376" s="316"/>
      <c r="F376" s="150">
        <f ca="1" t="shared" si="10"/>
        <v>0</v>
      </c>
      <c r="G376" s="150">
        <f ca="1" t="shared" si="11"/>
        <v>0</v>
      </c>
      <c r="H376" s="318"/>
    </row>
    <row r="377" ht="15" spans="1:8">
      <c r="A377" s="314" t="s">
        <v>10829</v>
      </c>
      <c r="B377" s="323" t="s">
        <v>10830</v>
      </c>
      <c r="C377" s="272"/>
      <c r="D377" s="316"/>
      <c r="E377" s="316"/>
      <c r="F377" s="150">
        <f ca="1" t="shared" si="10"/>
        <v>0</v>
      </c>
      <c r="G377" s="150">
        <f ca="1" t="shared" si="11"/>
        <v>0</v>
      </c>
      <c r="H377" s="318"/>
    </row>
    <row r="378" ht="15" spans="1:8">
      <c r="A378" s="314" t="s">
        <v>10831</v>
      </c>
      <c r="B378" s="323" t="s">
        <v>10832</v>
      </c>
      <c r="C378" s="272"/>
      <c r="D378" s="316"/>
      <c r="E378" s="316"/>
      <c r="F378" s="150">
        <f ca="1" t="shared" si="10"/>
        <v>0</v>
      </c>
      <c r="G378" s="150">
        <f ca="1" t="shared" si="11"/>
        <v>0</v>
      </c>
      <c r="H378" s="318"/>
    </row>
    <row r="379" ht="15" spans="1:8">
      <c r="A379" s="314" t="s">
        <v>10833</v>
      </c>
      <c r="B379" s="321" t="s">
        <v>10834</v>
      </c>
      <c r="C379" s="272"/>
      <c r="D379" s="316"/>
      <c r="E379" s="316"/>
      <c r="F379" s="150">
        <f ca="1" t="shared" si="10"/>
        <v>0</v>
      </c>
      <c r="G379" s="150">
        <f ca="1" t="shared" si="11"/>
        <v>0</v>
      </c>
      <c r="H379" s="318"/>
    </row>
    <row r="380" ht="15" spans="1:8">
      <c r="A380" s="314" t="s">
        <v>10835</v>
      </c>
      <c r="B380" s="321" t="s">
        <v>10836</v>
      </c>
      <c r="C380" s="272"/>
      <c r="D380" s="316"/>
      <c r="E380" s="316"/>
      <c r="F380" s="150">
        <f ca="1" t="shared" si="10"/>
        <v>0</v>
      </c>
      <c r="G380" s="150">
        <f ca="1" t="shared" si="11"/>
        <v>0</v>
      </c>
      <c r="H380" s="318"/>
    </row>
    <row r="381" ht="15" spans="1:8">
      <c r="A381" s="314" t="s">
        <v>10837</v>
      </c>
      <c r="B381" s="321" t="s">
        <v>10838</v>
      </c>
      <c r="C381" s="272"/>
      <c r="D381" s="316"/>
      <c r="E381" s="316"/>
      <c r="F381" s="150">
        <f ca="1" t="shared" si="10"/>
        <v>0</v>
      </c>
      <c r="G381" s="150">
        <f ca="1" t="shared" si="11"/>
        <v>0</v>
      </c>
      <c r="H381" s="318"/>
    </row>
    <row r="382" ht="15" spans="1:8">
      <c r="A382" s="314" t="s">
        <v>10839</v>
      </c>
      <c r="B382" s="323" t="s">
        <v>10840</v>
      </c>
      <c r="C382" s="322">
        <v>105</v>
      </c>
      <c r="D382" s="316">
        <v>455</v>
      </c>
      <c r="E382" s="316">
        <v>100</v>
      </c>
      <c r="F382" s="150">
        <f ca="1" t="shared" si="10"/>
        <v>0.952380952380952</v>
      </c>
      <c r="G382" s="150">
        <f ca="1" t="shared" si="11"/>
        <v>0.21978021978022</v>
      </c>
      <c r="H382" s="318"/>
    </row>
    <row r="383" ht="15" spans="1:8">
      <c r="A383" s="314" t="s">
        <v>10841</v>
      </c>
      <c r="B383" s="323" t="s">
        <v>10842</v>
      </c>
      <c r="C383" s="322"/>
      <c r="D383" s="316"/>
      <c r="E383" s="316"/>
      <c r="F383" s="150">
        <f ca="1" t="shared" si="10"/>
        <v>0</v>
      </c>
      <c r="G383" s="150">
        <f ca="1" t="shared" si="11"/>
        <v>0</v>
      </c>
      <c r="H383" s="318"/>
    </row>
    <row r="384" ht="15" spans="1:8">
      <c r="A384" s="314" t="s">
        <v>10843</v>
      </c>
      <c r="B384" s="315" t="s">
        <v>10844</v>
      </c>
      <c r="C384" s="322">
        <v>46</v>
      </c>
      <c r="D384" s="316">
        <v>2</v>
      </c>
      <c r="E384" s="316">
        <v>20</v>
      </c>
      <c r="F384" s="150">
        <f ca="1" t="shared" si="10"/>
        <v>0.434782608695652</v>
      </c>
      <c r="G384" s="150">
        <f ca="1" t="shared" si="11"/>
        <v>10</v>
      </c>
      <c r="H384" s="318"/>
    </row>
    <row r="385" ht="15" spans="1:8">
      <c r="A385" s="314" t="s">
        <v>10845</v>
      </c>
      <c r="B385" s="321" t="s">
        <v>10846</v>
      </c>
      <c r="C385" s="322">
        <v>5</v>
      </c>
      <c r="D385" s="316"/>
      <c r="E385" s="316"/>
      <c r="F385" s="150">
        <f ca="1" t="shared" si="10"/>
        <v>0</v>
      </c>
      <c r="G385" s="150">
        <f ca="1" t="shared" si="11"/>
        <v>0</v>
      </c>
      <c r="H385" s="318"/>
    </row>
    <row r="386" ht="15" spans="1:8">
      <c r="A386" s="314" t="s">
        <v>10847</v>
      </c>
      <c r="B386" s="321" t="s">
        <v>10848</v>
      </c>
      <c r="C386" s="322">
        <v>203</v>
      </c>
      <c r="D386" s="316">
        <v>309</v>
      </c>
      <c r="E386" s="316">
        <v>300</v>
      </c>
      <c r="F386" s="150">
        <f ca="1" t="shared" si="10"/>
        <v>1.47783251231527</v>
      </c>
      <c r="G386" s="150">
        <f ca="1" t="shared" si="11"/>
        <v>0.970873786407767</v>
      </c>
      <c r="H386" s="318"/>
    </row>
    <row r="387" ht="15" spans="1:8">
      <c r="A387" s="314" t="s">
        <v>10849</v>
      </c>
      <c r="B387" s="323" t="s">
        <v>10850</v>
      </c>
      <c r="C387" s="322">
        <v>20</v>
      </c>
      <c r="D387" s="316"/>
      <c r="E387" s="316"/>
      <c r="F387" s="150">
        <f ca="1" t="shared" si="10"/>
        <v>0</v>
      </c>
      <c r="G387" s="150">
        <f ca="1" t="shared" si="11"/>
        <v>0</v>
      </c>
      <c r="H387" s="318"/>
    </row>
    <row r="388" ht="15" spans="1:8">
      <c r="A388" s="314" t="s">
        <v>10851</v>
      </c>
      <c r="B388" s="323" t="s">
        <v>10852</v>
      </c>
      <c r="C388" s="322"/>
      <c r="D388" s="316"/>
      <c r="E388" s="316"/>
      <c r="F388" s="150">
        <f ca="1" t="shared" si="10"/>
        <v>0</v>
      </c>
      <c r="G388" s="150">
        <f ca="1" t="shared" si="11"/>
        <v>0</v>
      </c>
      <c r="H388" s="318"/>
    </row>
    <row r="389" ht="15" spans="1:8">
      <c r="A389" s="314" t="s">
        <v>10853</v>
      </c>
      <c r="B389" s="323" t="s">
        <v>10854</v>
      </c>
      <c r="C389" s="322"/>
      <c r="D389" s="316"/>
      <c r="E389" s="316"/>
      <c r="F389" s="150">
        <f ca="1" t="shared" si="10"/>
        <v>0</v>
      </c>
      <c r="G389" s="150">
        <f ca="1" t="shared" si="11"/>
        <v>0</v>
      </c>
      <c r="H389" s="318"/>
    </row>
    <row r="390" ht="15" spans="1:8">
      <c r="A390" s="314" t="s">
        <v>10855</v>
      </c>
      <c r="B390" s="321" t="s">
        <v>10856</v>
      </c>
      <c r="C390" s="322">
        <v>1940</v>
      </c>
      <c r="D390" s="316"/>
      <c r="E390" s="316"/>
      <c r="F390" s="150">
        <f ca="1" t="shared" si="10"/>
        <v>0</v>
      </c>
      <c r="G390" s="150">
        <f ca="1" t="shared" si="11"/>
        <v>0</v>
      </c>
      <c r="H390" s="318"/>
    </row>
    <row r="391" ht="15" spans="1:8">
      <c r="A391" s="314" t="s">
        <v>10857</v>
      </c>
      <c r="B391" s="323" t="s">
        <v>10858</v>
      </c>
      <c r="C391" s="322"/>
      <c r="D391" s="316"/>
      <c r="E391" s="316"/>
      <c r="F391" s="150">
        <f ca="1" t="shared" si="10"/>
        <v>0</v>
      </c>
      <c r="G391" s="150">
        <f ca="1" t="shared" si="11"/>
        <v>0</v>
      </c>
      <c r="H391" s="318"/>
    </row>
    <row r="392" ht="15" spans="1:8">
      <c r="A392" s="314" t="s">
        <v>10859</v>
      </c>
      <c r="B392" s="323" t="s">
        <v>10860</v>
      </c>
      <c r="C392" s="322">
        <v>1500</v>
      </c>
      <c r="D392" s="316"/>
      <c r="E392" s="316"/>
      <c r="F392" s="150">
        <f ca="1" t="shared" si="10"/>
        <v>0</v>
      </c>
      <c r="G392" s="150">
        <f ca="1" t="shared" si="11"/>
        <v>0</v>
      </c>
      <c r="H392" s="318"/>
    </row>
    <row r="393" ht="15" spans="1:8">
      <c r="A393" s="314" t="s">
        <v>10861</v>
      </c>
      <c r="B393" s="323" t="s">
        <v>10862</v>
      </c>
      <c r="C393" s="272"/>
      <c r="D393" s="316"/>
      <c r="E393" s="316"/>
      <c r="F393" s="150">
        <f ca="1" t="shared" si="10"/>
        <v>0</v>
      </c>
      <c r="G393" s="150">
        <f ca="1" t="shared" si="11"/>
        <v>0</v>
      </c>
      <c r="H393" s="318"/>
    </row>
    <row r="394" ht="15" spans="1:8">
      <c r="A394" s="314" t="s">
        <v>10863</v>
      </c>
      <c r="B394" s="323" t="s">
        <v>10864</v>
      </c>
      <c r="C394" s="272"/>
      <c r="D394" s="316"/>
      <c r="E394" s="316"/>
      <c r="F394" s="150">
        <f ca="1" t="shared" si="10"/>
        <v>0</v>
      </c>
      <c r="G394" s="150">
        <f ca="1" t="shared" si="11"/>
        <v>0</v>
      </c>
      <c r="H394" s="318"/>
    </row>
    <row r="395" ht="15" spans="1:8">
      <c r="A395" s="314" t="s">
        <v>10865</v>
      </c>
      <c r="B395" s="321" t="s">
        <v>10866</v>
      </c>
      <c r="C395" s="322">
        <v>4142</v>
      </c>
      <c r="D395" s="316">
        <v>7582</v>
      </c>
      <c r="E395" s="316">
        <v>4200</v>
      </c>
      <c r="F395" s="150">
        <f ca="1" t="shared" ref="F395:F458" si="12">IFERROR(OFFSET(F395,0,-1)/OFFSET(F395,0,-3),)</f>
        <v>1.01400289715113</v>
      </c>
      <c r="G395" s="150">
        <f ca="1" t="shared" ref="G395:G458" si="13">IFERROR(OFFSET(F395,0,-1)/OFFSET(F395,0,-2),)</f>
        <v>0.553943550514376</v>
      </c>
      <c r="H395" s="318"/>
    </row>
    <row r="396" ht="15" spans="1:8">
      <c r="A396" s="314" t="s">
        <v>10867</v>
      </c>
      <c r="B396" s="323" t="s">
        <v>9953</v>
      </c>
      <c r="C396" s="322">
        <v>1563</v>
      </c>
      <c r="D396" s="316">
        <v>1140</v>
      </c>
      <c r="E396" s="316">
        <v>1121</v>
      </c>
      <c r="F396" s="150">
        <f ca="1" t="shared" si="12"/>
        <v>0.717210492642354</v>
      </c>
      <c r="G396" s="150">
        <f ca="1" t="shared" si="13"/>
        <v>0.983333333333333</v>
      </c>
      <c r="H396" s="318"/>
    </row>
    <row r="397" ht="15" spans="1:8">
      <c r="A397" s="314" t="s">
        <v>10868</v>
      </c>
      <c r="B397" s="323" t="s">
        <v>10273</v>
      </c>
      <c r="C397" s="322">
        <v>120</v>
      </c>
      <c r="D397" s="316">
        <v>1877</v>
      </c>
      <c r="E397" s="316">
        <v>1800</v>
      </c>
      <c r="F397" s="150">
        <f ca="1" t="shared" si="12"/>
        <v>15</v>
      </c>
      <c r="G397" s="150">
        <f ca="1" t="shared" si="13"/>
        <v>0.958977091102824</v>
      </c>
      <c r="H397" s="318"/>
    </row>
    <row r="398" ht="15" spans="1:8">
      <c r="A398" s="314" t="s">
        <v>10869</v>
      </c>
      <c r="B398" s="323" t="s">
        <v>10277</v>
      </c>
      <c r="C398" s="322">
        <v>5</v>
      </c>
      <c r="D398" s="316"/>
      <c r="E398" s="316"/>
      <c r="F398" s="150">
        <f ca="1" t="shared" si="12"/>
        <v>0</v>
      </c>
      <c r="G398" s="150">
        <f ca="1" t="shared" si="13"/>
        <v>0</v>
      </c>
      <c r="H398" s="318"/>
    </row>
    <row r="399" ht="15" spans="1:8">
      <c r="A399" s="314" t="s">
        <v>10870</v>
      </c>
      <c r="B399" s="321" t="s">
        <v>10281</v>
      </c>
      <c r="C399" s="272"/>
      <c r="D399" s="316"/>
      <c r="E399" s="316"/>
      <c r="F399" s="150">
        <f ca="1" t="shared" si="12"/>
        <v>0</v>
      </c>
      <c r="G399" s="150">
        <f ca="1" t="shared" si="13"/>
        <v>0</v>
      </c>
      <c r="H399" s="318"/>
    </row>
    <row r="400" ht="15" spans="1:8">
      <c r="A400" s="314" t="s">
        <v>10871</v>
      </c>
      <c r="B400" s="321" t="s">
        <v>10872</v>
      </c>
      <c r="C400" s="272"/>
      <c r="D400" s="316">
        <v>3</v>
      </c>
      <c r="E400" s="316"/>
      <c r="F400" s="150">
        <f ca="1" t="shared" si="12"/>
        <v>0</v>
      </c>
      <c r="G400" s="150">
        <f ca="1" t="shared" si="13"/>
        <v>0</v>
      </c>
      <c r="H400" s="318"/>
    </row>
    <row r="401" ht="15" spans="1:8">
      <c r="A401" s="314" t="s">
        <v>10873</v>
      </c>
      <c r="B401" s="321" t="s">
        <v>10874</v>
      </c>
      <c r="C401" s="322">
        <v>10</v>
      </c>
      <c r="D401" s="316"/>
      <c r="E401" s="316"/>
      <c r="F401" s="150">
        <f ca="1" t="shared" si="12"/>
        <v>0</v>
      </c>
      <c r="G401" s="150">
        <f ca="1" t="shared" si="13"/>
        <v>0</v>
      </c>
      <c r="H401" s="318"/>
    </row>
    <row r="402" ht="15" spans="1:8">
      <c r="A402" s="314" t="s">
        <v>10875</v>
      </c>
      <c r="B402" s="323" t="s">
        <v>10876</v>
      </c>
      <c r="C402" s="272"/>
      <c r="D402" s="316"/>
      <c r="E402" s="316"/>
      <c r="F402" s="150">
        <f ca="1" t="shared" si="12"/>
        <v>0</v>
      </c>
      <c r="G402" s="150">
        <f ca="1" t="shared" si="13"/>
        <v>0</v>
      </c>
      <c r="H402" s="318"/>
    </row>
    <row r="403" ht="15" spans="1:8">
      <c r="A403" s="314" t="s">
        <v>10877</v>
      </c>
      <c r="B403" s="323" t="s">
        <v>10878</v>
      </c>
      <c r="C403" s="272"/>
      <c r="D403" s="316"/>
      <c r="E403" s="316"/>
      <c r="F403" s="150">
        <f ca="1" t="shared" si="12"/>
        <v>0</v>
      </c>
      <c r="G403" s="150">
        <f ca="1" t="shared" si="13"/>
        <v>0</v>
      </c>
      <c r="H403" s="318"/>
    </row>
    <row r="404" ht="15" spans="1:8">
      <c r="A404" s="314" t="s">
        <v>10879</v>
      </c>
      <c r="B404" s="315" t="s">
        <v>10880</v>
      </c>
      <c r="C404" s="272"/>
      <c r="D404" s="316"/>
      <c r="E404" s="316"/>
      <c r="F404" s="150">
        <f ca="1" t="shared" si="12"/>
        <v>0</v>
      </c>
      <c r="G404" s="150">
        <f ca="1" t="shared" si="13"/>
        <v>0</v>
      </c>
      <c r="H404" s="318"/>
    </row>
    <row r="405" ht="15" spans="1:8">
      <c r="A405" s="314" t="s">
        <v>10881</v>
      </c>
      <c r="B405" s="323" t="s">
        <v>10882</v>
      </c>
      <c r="C405" s="272"/>
      <c r="D405" s="316"/>
      <c r="E405" s="316"/>
      <c r="F405" s="150">
        <f ca="1" t="shared" si="12"/>
        <v>0</v>
      </c>
      <c r="G405" s="150">
        <f ca="1" t="shared" si="13"/>
        <v>0</v>
      </c>
      <c r="H405" s="318"/>
    </row>
    <row r="406" ht="15" spans="1:8">
      <c r="A406" s="314" t="s">
        <v>10883</v>
      </c>
      <c r="B406" s="323" t="s">
        <v>10884</v>
      </c>
      <c r="C406" s="272"/>
      <c r="D406" s="316"/>
      <c r="E406" s="316"/>
      <c r="F406" s="150">
        <f ca="1" t="shared" si="12"/>
        <v>0</v>
      </c>
      <c r="G406" s="150">
        <f ca="1" t="shared" si="13"/>
        <v>0</v>
      </c>
      <c r="H406" s="318"/>
    </row>
    <row r="407" ht="15" spans="1:8">
      <c r="A407" s="314" t="s">
        <v>10885</v>
      </c>
      <c r="B407" s="323" t="s">
        <v>10886</v>
      </c>
      <c r="C407" s="272"/>
      <c r="D407" s="316"/>
      <c r="E407" s="316"/>
      <c r="F407" s="150">
        <f ca="1" t="shared" si="12"/>
        <v>0</v>
      </c>
      <c r="G407" s="150">
        <f ca="1" t="shared" si="13"/>
        <v>0</v>
      </c>
      <c r="H407" s="318"/>
    </row>
    <row r="408" ht="15" spans="1:8">
      <c r="A408" s="314" t="s">
        <v>10887</v>
      </c>
      <c r="B408" s="321" t="s">
        <v>10888</v>
      </c>
      <c r="C408" s="322">
        <v>20</v>
      </c>
      <c r="D408" s="316"/>
      <c r="E408" s="316"/>
      <c r="F408" s="150">
        <f ca="1" t="shared" si="12"/>
        <v>0</v>
      </c>
      <c r="G408" s="150">
        <f ca="1" t="shared" si="13"/>
        <v>0</v>
      </c>
      <c r="H408" s="318"/>
    </row>
    <row r="409" ht="15" spans="1:8">
      <c r="A409" s="314" t="s">
        <v>10889</v>
      </c>
      <c r="B409" s="323" t="s">
        <v>10874</v>
      </c>
      <c r="C409" s="322">
        <v>4</v>
      </c>
      <c r="D409" s="316"/>
      <c r="E409" s="316"/>
      <c r="F409" s="150">
        <f ca="1" t="shared" si="12"/>
        <v>0</v>
      </c>
      <c r="G409" s="150">
        <f ca="1" t="shared" si="13"/>
        <v>0</v>
      </c>
      <c r="H409" s="318"/>
    </row>
    <row r="410" ht="15" spans="1:8">
      <c r="A410" s="314" t="s">
        <v>10890</v>
      </c>
      <c r="B410" s="323" t="s">
        <v>10891</v>
      </c>
      <c r="C410" s="322">
        <v>4</v>
      </c>
      <c r="D410" s="316">
        <v>65</v>
      </c>
      <c r="E410" s="316">
        <v>10</v>
      </c>
      <c r="F410" s="150">
        <f ca="1" t="shared" si="12"/>
        <v>2.5</v>
      </c>
      <c r="G410" s="150">
        <f ca="1" t="shared" si="13"/>
        <v>0.153846153846154</v>
      </c>
      <c r="H410" s="318"/>
    </row>
    <row r="411" ht="15" spans="1:8">
      <c r="A411" s="314" t="s">
        <v>10892</v>
      </c>
      <c r="B411" s="323" t="s">
        <v>10893</v>
      </c>
      <c r="C411" s="322"/>
      <c r="D411" s="316"/>
      <c r="E411" s="316"/>
      <c r="F411" s="150">
        <f ca="1" t="shared" si="12"/>
        <v>0</v>
      </c>
      <c r="G411" s="150">
        <f ca="1" t="shared" si="13"/>
        <v>0</v>
      </c>
      <c r="H411" s="318"/>
    </row>
    <row r="412" ht="15" spans="1:8">
      <c r="A412" s="314" t="s">
        <v>10894</v>
      </c>
      <c r="B412" s="315" t="s">
        <v>10895</v>
      </c>
      <c r="C412" s="322"/>
      <c r="D412" s="316"/>
      <c r="E412" s="316"/>
      <c r="F412" s="150">
        <f ca="1" t="shared" si="12"/>
        <v>0</v>
      </c>
      <c r="G412" s="150">
        <f ca="1" t="shared" si="13"/>
        <v>0</v>
      </c>
      <c r="H412" s="318"/>
    </row>
    <row r="413" ht="15" spans="1:8">
      <c r="A413" s="314" t="s">
        <v>10896</v>
      </c>
      <c r="B413" s="315" t="s">
        <v>10897</v>
      </c>
      <c r="C413" s="322">
        <v>7369</v>
      </c>
      <c r="D413" s="316">
        <v>5420</v>
      </c>
      <c r="E413" s="316">
        <v>5500</v>
      </c>
      <c r="F413" s="150">
        <f ca="1" t="shared" si="12"/>
        <v>0.74636992807708</v>
      </c>
      <c r="G413" s="150">
        <f ca="1" t="shared" si="13"/>
        <v>1.01476014760148</v>
      </c>
      <c r="H413" s="318"/>
    </row>
    <row r="414" ht="15" spans="1:8">
      <c r="A414" s="314" t="s">
        <v>10898</v>
      </c>
      <c r="B414" s="315" t="s">
        <v>10874</v>
      </c>
      <c r="C414" s="322"/>
      <c r="D414" s="316"/>
      <c r="E414" s="316"/>
      <c r="F414" s="150">
        <f ca="1" t="shared" si="12"/>
        <v>0</v>
      </c>
      <c r="G414" s="150">
        <f ca="1" t="shared" si="13"/>
        <v>0</v>
      </c>
      <c r="H414" s="318"/>
    </row>
    <row r="415" ht="15" spans="1:8">
      <c r="A415" s="314" t="s">
        <v>10899</v>
      </c>
      <c r="B415" s="315" t="s">
        <v>10900</v>
      </c>
      <c r="C415" s="322"/>
      <c r="D415" s="316"/>
      <c r="E415" s="316"/>
      <c r="F415" s="150">
        <f ca="1" t="shared" si="12"/>
        <v>0</v>
      </c>
      <c r="G415" s="150">
        <f ca="1" t="shared" si="13"/>
        <v>0</v>
      </c>
      <c r="H415" s="318"/>
    </row>
    <row r="416" ht="15" spans="1:8">
      <c r="A416" s="314" t="s">
        <v>10901</v>
      </c>
      <c r="B416" s="315" t="s">
        <v>10902</v>
      </c>
      <c r="C416" s="322"/>
      <c r="D416" s="316"/>
      <c r="E416" s="316"/>
      <c r="F416" s="150">
        <f ca="1" t="shared" si="12"/>
        <v>0</v>
      </c>
      <c r="G416" s="150">
        <f ca="1" t="shared" si="13"/>
        <v>0</v>
      </c>
      <c r="H416" s="318"/>
    </row>
    <row r="417" ht="15" spans="1:8">
      <c r="A417" s="314" t="s">
        <v>10903</v>
      </c>
      <c r="B417" s="315" t="s">
        <v>10904</v>
      </c>
      <c r="C417" s="322">
        <v>2573</v>
      </c>
      <c r="D417" s="316">
        <v>8877</v>
      </c>
      <c r="E417" s="316">
        <v>2600</v>
      </c>
      <c r="F417" s="150">
        <f ca="1" t="shared" si="12"/>
        <v>1.01049358725223</v>
      </c>
      <c r="G417" s="150">
        <f ca="1" t="shared" si="13"/>
        <v>0.292891742705869</v>
      </c>
      <c r="H417" s="318"/>
    </row>
    <row r="418" ht="15" spans="1:8">
      <c r="A418" s="314" t="s">
        <v>10905</v>
      </c>
      <c r="B418" s="315" t="s">
        <v>10874</v>
      </c>
      <c r="C418" s="272"/>
      <c r="D418" s="316"/>
      <c r="E418" s="316"/>
      <c r="F418" s="150">
        <f ca="1" t="shared" si="12"/>
        <v>0</v>
      </c>
      <c r="G418" s="150">
        <f ca="1" t="shared" si="13"/>
        <v>0</v>
      </c>
      <c r="H418" s="318"/>
    </row>
    <row r="419" ht="15" spans="1:8">
      <c r="A419" s="314" t="s">
        <v>10906</v>
      </c>
      <c r="B419" s="315" t="s">
        <v>10907</v>
      </c>
      <c r="C419" s="272"/>
      <c r="D419" s="316"/>
      <c r="E419" s="316"/>
      <c r="F419" s="150">
        <f ca="1" t="shared" si="12"/>
        <v>0</v>
      </c>
      <c r="G419" s="150">
        <f ca="1" t="shared" si="13"/>
        <v>0</v>
      </c>
      <c r="H419" s="318"/>
    </row>
    <row r="420" ht="15" spans="1:8">
      <c r="A420" s="314" t="s">
        <v>10908</v>
      </c>
      <c r="B420" s="315" t="s">
        <v>10909</v>
      </c>
      <c r="C420" s="272"/>
      <c r="D420" s="316"/>
      <c r="E420" s="316"/>
      <c r="F420" s="150">
        <f ca="1" t="shared" si="12"/>
        <v>0</v>
      </c>
      <c r="G420" s="150">
        <f ca="1" t="shared" si="13"/>
        <v>0</v>
      </c>
      <c r="H420" s="318"/>
    </row>
    <row r="421" ht="15" spans="1:8">
      <c r="A421" s="314" t="s">
        <v>10910</v>
      </c>
      <c r="B421" s="315" t="s">
        <v>10911</v>
      </c>
      <c r="C421" s="322">
        <v>20</v>
      </c>
      <c r="D421" s="316"/>
      <c r="E421" s="316"/>
      <c r="F421" s="150">
        <f ca="1" t="shared" si="12"/>
        <v>0</v>
      </c>
      <c r="G421" s="150">
        <f ca="1" t="shared" si="13"/>
        <v>0</v>
      </c>
      <c r="H421" s="318"/>
    </row>
    <row r="422" ht="15" spans="1:8">
      <c r="A422" s="314" t="s">
        <v>10912</v>
      </c>
      <c r="B422" s="315" t="s">
        <v>10913</v>
      </c>
      <c r="C422" s="272"/>
      <c r="D422" s="316"/>
      <c r="E422" s="316"/>
      <c r="F422" s="150">
        <f ca="1" t="shared" si="12"/>
        <v>0</v>
      </c>
      <c r="G422" s="150">
        <f ca="1" t="shared" si="13"/>
        <v>0</v>
      </c>
      <c r="H422" s="318"/>
    </row>
    <row r="423" ht="15" spans="1:8">
      <c r="A423" s="314" t="s">
        <v>10914</v>
      </c>
      <c r="B423" s="315" t="s">
        <v>10915</v>
      </c>
      <c r="C423" s="272"/>
      <c r="D423" s="316"/>
      <c r="E423" s="316"/>
      <c r="F423" s="150">
        <f ca="1" t="shared" si="12"/>
        <v>0</v>
      </c>
      <c r="G423" s="150">
        <f ca="1" t="shared" si="13"/>
        <v>0</v>
      </c>
      <c r="H423" s="318"/>
    </row>
    <row r="424" ht="15" spans="1:8">
      <c r="A424" s="314" t="s">
        <v>10916</v>
      </c>
      <c r="B424" s="315" t="s">
        <v>10917</v>
      </c>
      <c r="C424" s="272"/>
      <c r="D424" s="316"/>
      <c r="E424" s="316"/>
      <c r="F424" s="150">
        <f ca="1" t="shared" si="12"/>
        <v>0</v>
      </c>
      <c r="G424" s="150">
        <f ca="1" t="shared" si="13"/>
        <v>0</v>
      </c>
      <c r="H424" s="318"/>
    </row>
    <row r="425" ht="15" spans="1:8">
      <c r="A425" s="314" t="s">
        <v>10918</v>
      </c>
      <c r="B425" s="315" t="s">
        <v>10919</v>
      </c>
      <c r="C425" s="272"/>
      <c r="D425" s="316"/>
      <c r="E425" s="316"/>
      <c r="F425" s="150">
        <f ca="1" t="shared" si="12"/>
        <v>0</v>
      </c>
      <c r="G425" s="150">
        <f ca="1" t="shared" si="13"/>
        <v>0</v>
      </c>
      <c r="H425" s="318"/>
    </row>
    <row r="426" ht="15" spans="1:8">
      <c r="A426" s="314" t="s">
        <v>10920</v>
      </c>
      <c r="B426" s="315" t="s">
        <v>10874</v>
      </c>
      <c r="C426" s="272"/>
      <c r="D426" s="316">
        <v>64</v>
      </c>
      <c r="E426" s="316">
        <v>30</v>
      </c>
      <c r="F426" s="150">
        <f ca="1" t="shared" si="12"/>
        <v>0</v>
      </c>
      <c r="G426" s="150">
        <f ca="1" t="shared" si="13"/>
        <v>0.46875</v>
      </c>
      <c r="H426" s="318"/>
    </row>
    <row r="427" ht="15" spans="1:8">
      <c r="A427" s="314" t="s">
        <v>10921</v>
      </c>
      <c r="B427" s="315" t="s">
        <v>10922</v>
      </c>
      <c r="C427" s="322">
        <v>113</v>
      </c>
      <c r="D427" s="316"/>
      <c r="E427" s="316"/>
      <c r="F427" s="150">
        <f ca="1" t="shared" si="12"/>
        <v>0</v>
      </c>
      <c r="G427" s="150">
        <f ca="1" t="shared" si="13"/>
        <v>0</v>
      </c>
      <c r="H427" s="318"/>
    </row>
    <row r="428" ht="15" spans="1:8">
      <c r="A428" s="314" t="s">
        <v>10923</v>
      </c>
      <c r="B428" s="315" t="s">
        <v>10924</v>
      </c>
      <c r="C428" s="322"/>
      <c r="D428" s="316"/>
      <c r="E428" s="316"/>
      <c r="F428" s="150">
        <f ca="1" t="shared" si="12"/>
        <v>0</v>
      </c>
      <c r="G428" s="150">
        <f ca="1" t="shared" si="13"/>
        <v>0</v>
      </c>
      <c r="H428" s="318"/>
    </row>
    <row r="429" ht="15" spans="1:8">
      <c r="A429" s="314" t="s">
        <v>10925</v>
      </c>
      <c r="B429" s="315" t="s">
        <v>10926</v>
      </c>
      <c r="C429" s="322"/>
      <c r="D429" s="316"/>
      <c r="E429" s="316"/>
      <c r="F429" s="150">
        <f ca="1" t="shared" si="12"/>
        <v>0</v>
      </c>
      <c r="G429" s="150">
        <f ca="1" t="shared" si="13"/>
        <v>0</v>
      </c>
      <c r="H429" s="318"/>
    </row>
    <row r="430" ht="15" spans="1:8">
      <c r="A430" s="314" t="s">
        <v>10927</v>
      </c>
      <c r="B430" s="315" t="s">
        <v>10928</v>
      </c>
      <c r="C430" s="322">
        <v>588</v>
      </c>
      <c r="D430" s="316">
        <v>140</v>
      </c>
      <c r="E430" s="316">
        <v>150</v>
      </c>
      <c r="F430" s="150">
        <f ca="1" t="shared" si="12"/>
        <v>0.255102040816327</v>
      </c>
      <c r="G430" s="150">
        <f ca="1" t="shared" si="13"/>
        <v>1.07142857142857</v>
      </c>
      <c r="H430" s="318"/>
    </row>
    <row r="431" ht="15" spans="1:8">
      <c r="A431" s="314" t="s">
        <v>10929</v>
      </c>
      <c r="B431" s="315" t="s">
        <v>10930</v>
      </c>
      <c r="C431" s="322">
        <v>112</v>
      </c>
      <c r="D431" s="316">
        <v>94</v>
      </c>
      <c r="E431" s="316">
        <v>100</v>
      </c>
      <c r="F431" s="150">
        <f ca="1" t="shared" si="12"/>
        <v>0.892857142857143</v>
      </c>
      <c r="G431" s="150">
        <f ca="1" t="shared" si="13"/>
        <v>1.06382978723404</v>
      </c>
      <c r="H431" s="318"/>
    </row>
    <row r="432" ht="15" spans="1:8">
      <c r="A432" s="314" t="s">
        <v>10931</v>
      </c>
      <c r="B432" s="315" t="s">
        <v>10932</v>
      </c>
      <c r="C432" s="272"/>
      <c r="D432" s="316"/>
      <c r="E432" s="316"/>
      <c r="F432" s="150">
        <f ca="1" t="shared" si="12"/>
        <v>0</v>
      </c>
      <c r="G432" s="150">
        <f ca="1" t="shared" si="13"/>
        <v>0</v>
      </c>
      <c r="H432" s="318"/>
    </row>
    <row r="433" ht="15" spans="1:8">
      <c r="A433" s="314" t="s">
        <v>10933</v>
      </c>
      <c r="B433" s="315" t="s">
        <v>10934</v>
      </c>
      <c r="C433" s="272"/>
      <c r="D433" s="316"/>
      <c r="E433" s="316"/>
      <c r="F433" s="150">
        <f ca="1" t="shared" si="12"/>
        <v>0</v>
      </c>
      <c r="G433" s="150">
        <f ca="1" t="shared" si="13"/>
        <v>0</v>
      </c>
      <c r="H433" s="318"/>
    </row>
    <row r="434" ht="15" spans="1:8">
      <c r="A434" s="314" t="s">
        <v>10935</v>
      </c>
      <c r="B434" s="315" t="s">
        <v>10936</v>
      </c>
      <c r="C434" s="272"/>
      <c r="D434" s="316"/>
      <c r="E434" s="316"/>
      <c r="F434" s="150">
        <f ca="1" t="shared" si="12"/>
        <v>0</v>
      </c>
      <c r="G434" s="150">
        <f ca="1" t="shared" si="13"/>
        <v>0</v>
      </c>
      <c r="H434" s="318"/>
    </row>
    <row r="435" ht="15" spans="1:8">
      <c r="A435" s="314" t="s">
        <v>10937</v>
      </c>
      <c r="B435" s="315" t="s">
        <v>10938</v>
      </c>
      <c r="C435" s="272"/>
      <c r="D435" s="316">
        <v>70</v>
      </c>
      <c r="E435" s="316">
        <v>50</v>
      </c>
      <c r="F435" s="150">
        <f ca="1" t="shared" si="12"/>
        <v>0</v>
      </c>
      <c r="G435" s="150">
        <f ca="1" t="shared" si="13"/>
        <v>0.714285714285714</v>
      </c>
      <c r="H435" s="318"/>
    </row>
    <row r="436" ht="15" spans="1:8">
      <c r="A436" s="314" t="s">
        <v>10939</v>
      </c>
      <c r="B436" s="315" t="s">
        <v>10940</v>
      </c>
      <c r="C436" s="272"/>
      <c r="D436" s="316"/>
      <c r="E436" s="316"/>
      <c r="F436" s="150">
        <f ca="1" t="shared" si="12"/>
        <v>0</v>
      </c>
      <c r="G436" s="150">
        <f ca="1" t="shared" si="13"/>
        <v>0</v>
      </c>
      <c r="H436" s="318"/>
    </row>
    <row r="437" ht="15" spans="1:8">
      <c r="A437" s="314" t="s">
        <v>10941</v>
      </c>
      <c r="B437" s="315" t="s">
        <v>10942</v>
      </c>
      <c r="C437" s="272"/>
      <c r="D437" s="316"/>
      <c r="E437" s="316"/>
      <c r="F437" s="150">
        <f ca="1" t="shared" si="12"/>
        <v>0</v>
      </c>
      <c r="G437" s="150">
        <f ca="1" t="shared" si="13"/>
        <v>0</v>
      </c>
      <c r="H437" s="318"/>
    </row>
    <row r="438" ht="15" spans="1:8">
      <c r="A438" s="314" t="s">
        <v>10943</v>
      </c>
      <c r="B438" s="315" t="s">
        <v>10944</v>
      </c>
      <c r="C438" s="272"/>
      <c r="D438" s="316"/>
      <c r="E438" s="316"/>
      <c r="F438" s="150">
        <f ca="1" t="shared" si="12"/>
        <v>0</v>
      </c>
      <c r="G438" s="150">
        <f ca="1" t="shared" si="13"/>
        <v>0</v>
      </c>
      <c r="H438" s="318"/>
    </row>
    <row r="439" ht="15" spans="1:8">
      <c r="A439" s="314" t="s">
        <v>10945</v>
      </c>
      <c r="B439" s="315" t="s">
        <v>10946</v>
      </c>
      <c r="C439" s="272"/>
      <c r="D439" s="316"/>
      <c r="E439" s="316"/>
      <c r="F439" s="150">
        <f ca="1" t="shared" si="12"/>
        <v>0</v>
      </c>
      <c r="G439" s="150">
        <f ca="1" t="shared" si="13"/>
        <v>0</v>
      </c>
      <c r="H439" s="318"/>
    </row>
    <row r="440" ht="15" spans="1:8">
      <c r="A440" s="314" t="s">
        <v>10947</v>
      </c>
      <c r="B440" s="315" t="s">
        <v>10948</v>
      </c>
      <c r="C440" s="272"/>
      <c r="D440" s="316"/>
      <c r="E440" s="316"/>
      <c r="F440" s="150">
        <f ca="1" t="shared" si="12"/>
        <v>0</v>
      </c>
      <c r="G440" s="150">
        <f ca="1" t="shared" si="13"/>
        <v>0</v>
      </c>
      <c r="H440" s="318"/>
    </row>
    <row r="441" ht="15" spans="1:8">
      <c r="A441" s="314" t="s">
        <v>10949</v>
      </c>
      <c r="B441" s="315" t="s">
        <v>9975</v>
      </c>
      <c r="C441" s="272"/>
      <c r="D441" s="316">
        <v>10041</v>
      </c>
      <c r="E441" s="316">
        <v>1328</v>
      </c>
      <c r="F441" s="150">
        <f ca="1" t="shared" si="12"/>
        <v>0</v>
      </c>
      <c r="G441" s="150">
        <f ca="1" t="shared" si="13"/>
        <v>0.132257743252664</v>
      </c>
      <c r="H441" s="318"/>
    </row>
    <row r="442" ht="15" spans="1:8">
      <c r="A442" s="314" t="s">
        <v>10950</v>
      </c>
      <c r="B442" s="315" t="s">
        <v>10273</v>
      </c>
      <c r="C442" s="322">
        <v>403</v>
      </c>
      <c r="D442" s="316">
        <v>677</v>
      </c>
      <c r="E442" s="316">
        <v>400</v>
      </c>
      <c r="F442" s="150">
        <f ca="1" t="shared" si="12"/>
        <v>0.992555831265509</v>
      </c>
      <c r="G442" s="150">
        <f ca="1" t="shared" si="13"/>
        <v>0.590841949778434</v>
      </c>
      <c r="H442" s="318"/>
    </row>
    <row r="443" ht="15" spans="1:8">
      <c r="A443" s="314" t="s">
        <v>10951</v>
      </c>
      <c r="B443" s="315" t="s">
        <v>10277</v>
      </c>
      <c r="C443" s="322"/>
      <c r="D443" s="316"/>
      <c r="E443" s="316"/>
      <c r="F443" s="150">
        <f ca="1" t="shared" si="12"/>
        <v>0</v>
      </c>
      <c r="G443" s="150">
        <f ca="1" t="shared" si="13"/>
        <v>0</v>
      </c>
      <c r="H443" s="318"/>
    </row>
    <row r="444" ht="15" spans="1:8">
      <c r="A444" s="314" t="s">
        <v>10952</v>
      </c>
      <c r="B444" s="315" t="s">
        <v>10281</v>
      </c>
      <c r="C444" s="322">
        <v>190</v>
      </c>
      <c r="D444" s="316">
        <v>24</v>
      </c>
      <c r="E444" s="316">
        <v>90</v>
      </c>
      <c r="F444" s="150">
        <f ca="1" t="shared" si="12"/>
        <v>0.473684210526316</v>
      </c>
      <c r="G444" s="150">
        <f ca="1" t="shared" si="13"/>
        <v>3.75</v>
      </c>
      <c r="H444" s="318"/>
    </row>
    <row r="445" ht="15" spans="1:8">
      <c r="A445" s="314" t="s">
        <v>10953</v>
      </c>
      <c r="B445" s="315" t="s">
        <v>10954</v>
      </c>
      <c r="C445" s="322">
        <v>102</v>
      </c>
      <c r="D445" s="316">
        <v>49</v>
      </c>
      <c r="E445" s="316">
        <v>100</v>
      </c>
      <c r="F445" s="150">
        <f ca="1" t="shared" si="12"/>
        <v>0.980392156862745</v>
      </c>
      <c r="G445" s="150">
        <f ca="1" t="shared" si="13"/>
        <v>2.04081632653061</v>
      </c>
      <c r="H445" s="318"/>
    </row>
    <row r="446" ht="15" spans="1:8">
      <c r="A446" s="314" t="s">
        <v>10955</v>
      </c>
      <c r="B446" s="315" t="s">
        <v>10956</v>
      </c>
      <c r="C446" s="322"/>
      <c r="D446" s="316">
        <v>1</v>
      </c>
      <c r="E446" s="316"/>
      <c r="F446" s="150">
        <f ca="1" t="shared" si="12"/>
        <v>0</v>
      </c>
      <c r="G446" s="150">
        <f ca="1" t="shared" si="13"/>
        <v>0</v>
      </c>
      <c r="H446" s="318"/>
    </row>
    <row r="447" ht="15" spans="1:8">
      <c r="A447" s="314" t="s">
        <v>10957</v>
      </c>
      <c r="B447" s="315" t="s">
        <v>10958</v>
      </c>
      <c r="C447" s="322">
        <v>40</v>
      </c>
      <c r="D447" s="316">
        <v>10</v>
      </c>
      <c r="E447" s="316">
        <v>10</v>
      </c>
      <c r="F447" s="150">
        <f ca="1" t="shared" si="12"/>
        <v>0.25</v>
      </c>
      <c r="G447" s="150">
        <f ca="1" t="shared" si="13"/>
        <v>1</v>
      </c>
      <c r="H447" s="318"/>
    </row>
    <row r="448" ht="15" spans="1:8">
      <c r="A448" s="314" t="s">
        <v>10959</v>
      </c>
      <c r="B448" s="315" t="s">
        <v>10960</v>
      </c>
      <c r="C448" s="322">
        <v>70</v>
      </c>
      <c r="D448" s="316">
        <v>150</v>
      </c>
      <c r="E448" s="316">
        <v>100</v>
      </c>
      <c r="F448" s="150">
        <f ca="1" t="shared" si="12"/>
        <v>1.42857142857143</v>
      </c>
      <c r="G448" s="150">
        <f ca="1" t="shared" si="13"/>
        <v>0.666666666666667</v>
      </c>
      <c r="H448" s="318"/>
    </row>
    <row r="449" ht="15" spans="1:8">
      <c r="A449" s="314" t="s">
        <v>10961</v>
      </c>
      <c r="B449" s="315" t="s">
        <v>10962</v>
      </c>
      <c r="C449" s="322">
        <v>10</v>
      </c>
      <c r="D449" s="316">
        <v>10</v>
      </c>
      <c r="E449" s="316">
        <v>10</v>
      </c>
      <c r="F449" s="150">
        <f ca="1" t="shared" si="12"/>
        <v>1</v>
      </c>
      <c r="G449" s="150">
        <f ca="1" t="shared" si="13"/>
        <v>1</v>
      </c>
      <c r="H449" s="318"/>
    </row>
    <row r="450" ht="15" spans="1:8">
      <c r="A450" s="314" t="s">
        <v>10963</v>
      </c>
      <c r="B450" s="315" t="s">
        <v>10964</v>
      </c>
      <c r="C450" s="322">
        <v>520</v>
      </c>
      <c r="D450" s="316">
        <v>214</v>
      </c>
      <c r="E450" s="316">
        <v>420</v>
      </c>
      <c r="F450" s="150">
        <f ca="1" t="shared" si="12"/>
        <v>0.807692307692308</v>
      </c>
      <c r="G450" s="150">
        <f ca="1" t="shared" si="13"/>
        <v>1.96261682242991</v>
      </c>
      <c r="H450" s="318"/>
    </row>
    <row r="451" ht="15" spans="1:8">
      <c r="A451" s="314" t="s">
        <v>10965</v>
      </c>
      <c r="B451" s="315" t="s">
        <v>10966</v>
      </c>
      <c r="C451" s="272"/>
      <c r="D451" s="316"/>
      <c r="E451" s="316"/>
      <c r="F451" s="150">
        <f ca="1" t="shared" si="12"/>
        <v>0</v>
      </c>
      <c r="G451" s="150">
        <f ca="1" t="shared" si="13"/>
        <v>0</v>
      </c>
      <c r="H451" s="318"/>
    </row>
    <row r="452" ht="15" spans="1:8">
      <c r="A452" s="314" t="s">
        <v>10967</v>
      </c>
      <c r="B452" s="315" t="s">
        <v>10968</v>
      </c>
      <c r="C452" s="272"/>
      <c r="D452" s="316">
        <v>41</v>
      </c>
      <c r="E452" s="316">
        <v>20</v>
      </c>
      <c r="F452" s="150">
        <f ca="1" t="shared" si="12"/>
        <v>0</v>
      </c>
      <c r="G452" s="150">
        <f ca="1" t="shared" si="13"/>
        <v>0.48780487804878</v>
      </c>
      <c r="H452" s="318"/>
    </row>
    <row r="453" ht="15" spans="1:8">
      <c r="A453" s="314" t="s">
        <v>10969</v>
      </c>
      <c r="B453" s="315" t="s">
        <v>10970</v>
      </c>
      <c r="C453" s="322">
        <v>50</v>
      </c>
      <c r="D453" s="316">
        <v>9</v>
      </c>
      <c r="E453" s="316">
        <v>10</v>
      </c>
      <c r="F453" s="150">
        <f ca="1" t="shared" si="12"/>
        <v>0.2</v>
      </c>
      <c r="G453" s="150">
        <f ca="1" t="shared" si="13"/>
        <v>1.11111111111111</v>
      </c>
      <c r="H453" s="318"/>
    </row>
    <row r="454" ht="15" spans="1:8">
      <c r="A454" s="314" t="s">
        <v>10971</v>
      </c>
      <c r="B454" s="315" t="s">
        <v>10972</v>
      </c>
      <c r="C454" s="322">
        <v>1900</v>
      </c>
      <c r="D454" s="316">
        <v>500</v>
      </c>
      <c r="E454" s="316">
        <v>1500</v>
      </c>
      <c r="F454" s="150">
        <f ca="1" t="shared" si="12"/>
        <v>0.789473684210526</v>
      </c>
      <c r="G454" s="150">
        <f ca="1" t="shared" si="13"/>
        <v>3</v>
      </c>
      <c r="H454" s="318"/>
    </row>
    <row r="455" ht="15" spans="1:8">
      <c r="A455" s="314" t="s">
        <v>10973</v>
      </c>
      <c r="B455" s="315" t="s">
        <v>10974</v>
      </c>
      <c r="C455" s="322"/>
      <c r="D455" s="316"/>
      <c r="E455" s="316"/>
      <c r="F455" s="150">
        <f ca="1" t="shared" si="12"/>
        <v>0</v>
      </c>
      <c r="G455" s="150">
        <f ca="1" t="shared" si="13"/>
        <v>0</v>
      </c>
      <c r="H455" s="318"/>
    </row>
    <row r="456" ht="15" spans="1:8">
      <c r="A456" s="314" t="s">
        <v>10975</v>
      </c>
      <c r="B456" s="315" t="s">
        <v>10976</v>
      </c>
      <c r="C456" s="322">
        <v>1328</v>
      </c>
      <c r="D456" s="316">
        <v>804</v>
      </c>
      <c r="E456" s="316">
        <v>1200</v>
      </c>
      <c r="F456" s="150">
        <f ca="1" t="shared" si="12"/>
        <v>0.903614457831325</v>
      </c>
      <c r="G456" s="150">
        <f ca="1" t="shared" si="13"/>
        <v>1.49253731343284</v>
      </c>
      <c r="H456" s="318"/>
    </row>
    <row r="457" ht="15" spans="1:8">
      <c r="A457" s="314" t="s">
        <v>10977</v>
      </c>
      <c r="B457" s="315" t="s">
        <v>10273</v>
      </c>
      <c r="C457" s="322">
        <v>33</v>
      </c>
      <c r="D457" s="316">
        <v>18</v>
      </c>
      <c r="E457" s="316">
        <v>20</v>
      </c>
      <c r="F457" s="150">
        <f ca="1" t="shared" si="12"/>
        <v>0.606060606060606</v>
      </c>
      <c r="G457" s="150">
        <f ca="1" t="shared" si="13"/>
        <v>1.11111111111111</v>
      </c>
      <c r="H457" s="318"/>
    </row>
    <row r="458" ht="15" spans="1:8">
      <c r="A458" s="314" t="s">
        <v>10978</v>
      </c>
      <c r="B458" s="315" t="s">
        <v>10277</v>
      </c>
      <c r="C458" s="272"/>
      <c r="D458" s="316"/>
      <c r="E458" s="316"/>
      <c r="F458" s="150">
        <f ca="1" t="shared" si="12"/>
        <v>0</v>
      </c>
      <c r="G458" s="150">
        <f ca="1" t="shared" si="13"/>
        <v>0</v>
      </c>
      <c r="H458" s="318"/>
    </row>
    <row r="459" ht="15" spans="1:8">
      <c r="A459" s="314" t="s">
        <v>10979</v>
      </c>
      <c r="B459" s="315" t="s">
        <v>10281</v>
      </c>
      <c r="C459" s="272"/>
      <c r="D459" s="316"/>
      <c r="E459" s="316"/>
      <c r="F459" s="150">
        <f ca="1" t="shared" ref="F459:F522" si="14">IFERROR(OFFSET(F459,0,-1)/OFFSET(F459,0,-3),)</f>
        <v>0</v>
      </c>
      <c r="G459" s="150">
        <f ca="1" t="shared" ref="G459:G522" si="15">IFERROR(OFFSET(F459,0,-1)/OFFSET(F459,0,-2),)</f>
        <v>0</v>
      </c>
      <c r="H459" s="318"/>
    </row>
    <row r="460" ht="15" spans="1:8">
      <c r="A460" s="314" t="s">
        <v>10980</v>
      </c>
      <c r="B460" s="315" t="s">
        <v>10981</v>
      </c>
      <c r="C460" s="322">
        <v>200</v>
      </c>
      <c r="D460" s="316">
        <v>60</v>
      </c>
      <c r="E460" s="316">
        <v>100</v>
      </c>
      <c r="F460" s="150">
        <f ca="1" t="shared" si="14"/>
        <v>0.5</v>
      </c>
      <c r="G460" s="150">
        <f ca="1" t="shared" si="15"/>
        <v>1.66666666666667</v>
      </c>
      <c r="H460" s="318"/>
    </row>
    <row r="461" ht="15" spans="1:8">
      <c r="A461" s="314" t="s">
        <v>10982</v>
      </c>
      <c r="B461" s="315" t="s">
        <v>10983</v>
      </c>
      <c r="C461" s="322">
        <v>50</v>
      </c>
      <c r="D461" s="316">
        <v>24</v>
      </c>
      <c r="E461" s="316">
        <v>20</v>
      </c>
      <c r="F461" s="150">
        <f ca="1" t="shared" si="14"/>
        <v>0.4</v>
      </c>
      <c r="G461" s="150">
        <f ca="1" t="shared" si="15"/>
        <v>0.833333333333333</v>
      </c>
      <c r="H461" s="318"/>
    </row>
    <row r="462" ht="15" spans="1:8">
      <c r="A462" s="314" t="s">
        <v>10984</v>
      </c>
      <c r="B462" s="315" t="s">
        <v>10985</v>
      </c>
      <c r="C462" s="322"/>
      <c r="D462" s="316"/>
      <c r="E462" s="316"/>
      <c r="F462" s="150">
        <f ca="1" t="shared" si="14"/>
        <v>0</v>
      </c>
      <c r="G462" s="150">
        <f ca="1" t="shared" si="15"/>
        <v>0</v>
      </c>
      <c r="H462" s="318"/>
    </row>
    <row r="463" ht="15" spans="1:8">
      <c r="A463" s="314" t="s">
        <v>10986</v>
      </c>
      <c r="B463" s="315" t="s">
        <v>10987</v>
      </c>
      <c r="C463" s="322"/>
      <c r="D463" s="316">
        <v>2</v>
      </c>
      <c r="E463" s="316"/>
      <c r="F463" s="150">
        <f ca="1" t="shared" si="14"/>
        <v>0</v>
      </c>
      <c r="G463" s="150">
        <f ca="1" t="shared" si="15"/>
        <v>0</v>
      </c>
      <c r="H463" s="318"/>
    </row>
    <row r="464" ht="15" spans="1:8">
      <c r="A464" s="314" t="s">
        <v>10988</v>
      </c>
      <c r="B464" s="315" t="s">
        <v>10273</v>
      </c>
      <c r="C464" s="322">
        <v>10</v>
      </c>
      <c r="D464" s="316"/>
      <c r="E464" s="316"/>
      <c r="F464" s="150">
        <f ca="1" t="shared" si="14"/>
        <v>0</v>
      </c>
      <c r="G464" s="150">
        <f ca="1" t="shared" si="15"/>
        <v>0</v>
      </c>
      <c r="H464" s="318"/>
    </row>
    <row r="465" ht="15" spans="1:8">
      <c r="A465" s="314" t="s">
        <v>10989</v>
      </c>
      <c r="B465" s="315" t="s">
        <v>10277</v>
      </c>
      <c r="C465" s="322">
        <v>6</v>
      </c>
      <c r="D465" s="316"/>
      <c r="E465" s="316">
        <v>6</v>
      </c>
      <c r="F465" s="150">
        <f ca="1" t="shared" si="14"/>
        <v>1</v>
      </c>
      <c r="G465" s="150">
        <f ca="1" t="shared" si="15"/>
        <v>0</v>
      </c>
      <c r="H465" s="318"/>
    </row>
    <row r="466" ht="15" spans="1:8">
      <c r="A466" s="314" t="s">
        <v>10990</v>
      </c>
      <c r="B466" s="315" t="s">
        <v>10281</v>
      </c>
      <c r="C466" s="272"/>
      <c r="D466" s="316"/>
      <c r="E466" s="316"/>
      <c r="F466" s="150">
        <f ca="1" t="shared" si="14"/>
        <v>0</v>
      </c>
      <c r="G466" s="150">
        <f ca="1" t="shared" si="15"/>
        <v>0</v>
      </c>
      <c r="H466" s="318"/>
    </row>
    <row r="467" ht="15" spans="1:8">
      <c r="A467" s="314" t="s">
        <v>10991</v>
      </c>
      <c r="B467" s="315" t="s">
        <v>10992</v>
      </c>
      <c r="C467" s="272"/>
      <c r="D467" s="316">
        <v>4</v>
      </c>
      <c r="E467" s="316"/>
      <c r="F467" s="150">
        <f ca="1" t="shared" si="14"/>
        <v>0</v>
      </c>
      <c r="G467" s="150">
        <f ca="1" t="shared" si="15"/>
        <v>0</v>
      </c>
      <c r="H467" s="318"/>
    </row>
    <row r="468" ht="15" spans="1:8">
      <c r="A468" s="314" t="s">
        <v>10993</v>
      </c>
      <c r="B468" s="315" t="s">
        <v>10994</v>
      </c>
      <c r="C468" s="322">
        <v>15</v>
      </c>
      <c r="D468" s="316"/>
      <c r="E468" s="316"/>
      <c r="F468" s="150">
        <f ca="1" t="shared" si="14"/>
        <v>0</v>
      </c>
      <c r="G468" s="150">
        <f ca="1" t="shared" si="15"/>
        <v>0</v>
      </c>
      <c r="H468" s="318"/>
    </row>
    <row r="469" ht="15" spans="1:8">
      <c r="A469" s="314" t="s">
        <v>10995</v>
      </c>
      <c r="B469" s="315" t="s">
        <v>10996</v>
      </c>
      <c r="C469" s="322"/>
      <c r="D469" s="316"/>
      <c r="E469" s="316"/>
      <c r="F469" s="150">
        <f ca="1" t="shared" si="14"/>
        <v>0</v>
      </c>
      <c r="G469" s="150">
        <f ca="1" t="shared" si="15"/>
        <v>0</v>
      </c>
      <c r="H469" s="318"/>
    </row>
    <row r="470" ht="15" spans="1:8">
      <c r="A470" s="314" t="s">
        <v>10997</v>
      </c>
      <c r="B470" s="315" t="s">
        <v>10998</v>
      </c>
      <c r="C470" s="322">
        <v>20</v>
      </c>
      <c r="D470" s="316">
        <v>63</v>
      </c>
      <c r="E470" s="316">
        <v>20</v>
      </c>
      <c r="F470" s="150">
        <f ca="1" t="shared" si="14"/>
        <v>1</v>
      </c>
      <c r="G470" s="150">
        <f ca="1" t="shared" si="15"/>
        <v>0.317460317460317</v>
      </c>
      <c r="H470" s="318"/>
    </row>
    <row r="471" ht="15" spans="1:8">
      <c r="A471" s="314" t="s">
        <v>10999</v>
      </c>
      <c r="B471" s="315" t="s">
        <v>11000</v>
      </c>
      <c r="C471" s="322">
        <v>80</v>
      </c>
      <c r="D471" s="316">
        <v>310</v>
      </c>
      <c r="E471" s="316">
        <v>110</v>
      </c>
      <c r="F471" s="150">
        <f ca="1" t="shared" si="14"/>
        <v>1.375</v>
      </c>
      <c r="G471" s="150">
        <f ca="1" t="shared" si="15"/>
        <v>0.354838709677419</v>
      </c>
      <c r="H471" s="318"/>
    </row>
    <row r="472" ht="15" spans="1:8">
      <c r="A472" s="314" t="s">
        <v>11001</v>
      </c>
      <c r="B472" s="315" t="s">
        <v>11002</v>
      </c>
      <c r="C472" s="322"/>
      <c r="D472" s="316"/>
      <c r="E472" s="316"/>
      <c r="F472" s="150">
        <f ca="1" t="shared" si="14"/>
        <v>0</v>
      </c>
      <c r="G472" s="150">
        <f ca="1" t="shared" si="15"/>
        <v>0</v>
      </c>
      <c r="H472" s="318"/>
    </row>
    <row r="473" ht="15" spans="1:8">
      <c r="A473" s="314" t="s">
        <v>11003</v>
      </c>
      <c r="B473" s="315" t="s">
        <v>11004</v>
      </c>
      <c r="C473" s="322">
        <v>350</v>
      </c>
      <c r="D473" s="316">
        <v>164</v>
      </c>
      <c r="E473" s="316">
        <v>270</v>
      </c>
      <c r="F473" s="150">
        <f ca="1" t="shared" si="14"/>
        <v>0.771428571428571</v>
      </c>
      <c r="G473" s="150">
        <f ca="1" t="shared" si="15"/>
        <v>1.64634146341463</v>
      </c>
      <c r="H473" s="318"/>
    </row>
    <row r="474" ht="15" spans="1:8">
      <c r="A474" s="314" t="s">
        <v>11005</v>
      </c>
      <c r="B474" s="315" t="s">
        <v>10273</v>
      </c>
      <c r="C474" s="272"/>
      <c r="D474" s="316"/>
      <c r="E474" s="316"/>
      <c r="F474" s="150">
        <f ca="1" t="shared" si="14"/>
        <v>0</v>
      </c>
      <c r="G474" s="150">
        <f ca="1" t="shared" si="15"/>
        <v>0</v>
      </c>
      <c r="H474" s="318"/>
    </row>
    <row r="475" ht="15" spans="1:8">
      <c r="A475" s="314" t="s">
        <v>11006</v>
      </c>
      <c r="B475" s="315" t="s">
        <v>10277</v>
      </c>
      <c r="C475" s="272"/>
      <c r="D475" s="316"/>
      <c r="E475" s="316"/>
      <c r="F475" s="150">
        <f ca="1" t="shared" si="14"/>
        <v>0</v>
      </c>
      <c r="G475" s="150">
        <f ca="1" t="shared" si="15"/>
        <v>0</v>
      </c>
      <c r="H475" s="318"/>
    </row>
    <row r="476" ht="15" spans="1:8">
      <c r="A476" s="314" t="s">
        <v>11007</v>
      </c>
      <c r="B476" s="315" t="s">
        <v>10281</v>
      </c>
      <c r="C476" s="272"/>
      <c r="D476" s="316"/>
      <c r="E476" s="316"/>
      <c r="F476" s="150">
        <f ca="1" t="shared" si="14"/>
        <v>0</v>
      </c>
      <c r="G476" s="150">
        <f ca="1" t="shared" si="15"/>
        <v>0</v>
      </c>
      <c r="H476" s="318"/>
    </row>
    <row r="477" ht="15" spans="1:8">
      <c r="A477" s="314" t="s">
        <v>11008</v>
      </c>
      <c r="B477" s="315" t="s">
        <v>11009</v>
      </c>
      <c r="C477" s="272"/>
      <c r="D477" s="316"/>
      <c r="E477" s="316"/>
      <c r="F477" s="150">
        <f ca="1" t="shared" si="14"/>
        <v>0</v>
      </c>
      <c r="G477" s="150">
        <f ca="1" t="shared" si="15"/>
        <v>0</v>
      </c>
      <c r="H477" s="318"/>
    </row>
    <row r="478" ht="15" spans="1:8">
      <c r="A478" s="314" t="s">
        <v>11010</v>
      </c>
      <c r="B478" s="315" t="s">
        <v>11011</v>
      </c>
      <c r="C478" s="272"/>
      <c r="D478" s="316"/>
      <c r="E478" s="316"/>
      <c r="F478" s="150">
        <f ca="1" t="shared" si="14"/>
        <v>0</v>
      </c>
      <c r="G478" s="150">
        <f ca="1" t="shared" si="15"/>
        <v>0</v>
      </c>
      <c r="H478" s="318"/>
    </row>
    <row r="479" ht="15" spans="1:8">
      <c r="A479" s="314" t="s">
        <v>11012</v>
      </c>
      <c r="B479" s="315" t="s">
        <v>11013</v>
      </c>
      <c r="C479" s="272"/>
      <c r="D479" s="316"/>
      <c r="E479" s="316"/>
      <c r="F479" s="150">
        <f ca="1" t="shared" si="14"/>
        <v>0</v>
      </c>
      <c r="G479" s="150">
        <f ca="1" t="shared" si="15"/>
        <v>0</v>
      </c>
      <c r="H479" s="318"/>
    </row>
    <row r="480" ht="15" spans="1:8">
      <c r="A480" s="314" t="s">
        <v>11014</v>
      </c>
      <c r="B480" s="315" t="s">
        <v>11015</v>
      </c>
      <c r="C480" s="322">
        <v>11</v>
      </c>
      <c r="D480" s="316">
        <v>20</v>
      </c>
      <c r="E480" s="316">
        <v>10</v>
      </c>
      <c r="F480" s="150">
        <f ca="1" t="shared" si="14"/>
        <v>0.909090909090909</v>
      </c>
      <c r="G480" s="150">
        <f ca="1" t="shared" si="15"/>
        <v>0.5</v>
      </c>
      <c r="H480" s="318"/>
    </row>
    <row r="481" ht="15" spans="1:8">
      <c r="A481" s="314" t="s">
        <v>11016</v>
      </c>
      <c r="B481" s="315" t="s">
        <v>11017</v>
      </c>
      <c r="C481" s="322">
        <v>49</v>
      </c>
      <c r="D481" s="316"/>
      <c r="E481" s="316">
        <v>10</v>
      </c>
      <c r="F481" s="150">
        <f ca="1" t="shared" si="14"/>
        <v>0.204081632653061</v>
      </c>
      <c r="G481" s="150">
        <f ca="1" t="shared" si="15"/>
        <v>0</v>
      </c>
      <c r="H481" s="318"/>
    </row>
    <row r="482" ht="15" spans="1:8">
      <c r="A482" s="314" t="s">
        <v>11018</v>
      </c>
      <c r="B482" s="315" t="s">
        <v>10273</v>
      </c>
      <c r="C482" s="322">
        <v>20</v>
      </c>
      <c r="D482" s="316"/>
      <c r="E482" s="316"/>
      <c r="F482" s="150">
        <f ca="1" t="shared" si="14"/>
        <v>0</v>
      </c>
      <c r="G482" s="150">
        <f ca="1" t="shared" si="15"/>
        <v>0</v>
      </c>
      <c r="H482" s="318"/>
    </row>
    <row r="483" ht="15" spans="1:8">
      <c r="A483" s="314" t="s">
        <v>11019</v>
      </c>
      <c r="B483" s="315" t="s">
        <v>10277</v>
      </c>
      <c r="C483" s="272"/>
      <c r="D483" s="316"/>
      <c r="E483" s="316"/>
      <c r="F483" s="150">
        <f ca="1" t="shared" si="14"/>
        <v>0</v>
      </c>
      <c r="G483" s="150">
        <f ca="1" t="shared" si="15"/>
        <v>0</v>
      </c>
      <c r="H483" s="318"/>
    </row>
    <row r="484" ht="15" spans="1:8">
      <c r="A484" s="314" t="s">
        <v>11020</v>
      </c>
      <c r="B484" s="315" t="s">
        <v>10281</v>
      </c>
      <c r="C484" s="272"/>
      <c r="D484" s="316"/>
      <c r="E484" s="316"/>
      <c r="F484" s="150">
        <f ca="1" t="shared" si="14"/>
        <v>0</v>
      </c>
      <c r="G484" s="150">
        <f ca="1" t="shared" si="15"/>
        <v>0</v>
      </c>
      <c r="H484" s="318"/>
    </row>
    <row r="485" ht="15" spans="1:8">
      <c r="A485" s="314" t="s">
        <v>11021</v>
      </c>
      <c r="B485" s="315" t="s">
        <v>11022</v>
      </c>
      <c r="C485" s="272"/>
      <c r="D485" s="316"/>
      <c r="E485" s="316"/>
      <c r="F485" s="150">
        <f ca="1" t="shared" si="14"/>
        <v>0</v>
      </c>
      <c r="G485" s="150">
        <f ca="1" t="shared" si="15"/>
        <v>0</v>
      </c>
      <c r="H485" s="318"/>
    </row>
    <row r="486" ht="15" spans="1:8">
      <c r="A486" s="314" t="s">
        <v>11023</v>
      </c>
      <c r="B486" s="315" t="s">
        <v>11024</v>
      </c>
      <c r="C486" s="272"/>
      <c r="D486" s="316"/>
      <c r="E486" s="316"/>
      <c r="F486" s="150">
        <f ca="1" t="shared" si="14"/>
        <v>0</v>
      </c>
      <c r="G486" s="150">
        <f ca="1" t="shared" si="15"/>
        <v>0</v>
      </c>
      <c r="H486" s="318"/>
    </row>
    <row r="487" ht="15" spans="1:8">
      <c r="A487" s="314" t="s">
        <v>11025</v>
      </c>
      <c r="B487" s="315" t="s">
        <v>11026</v>
      </c>
      <c r="C487" s="322">
        <v>400</v>
      </c>
      <c r="D487" s="316"/>
      <c r="E487" s="316">
        <v>100</v>
      </c>
      <c r="F487" s="150">
        <f ca="1" t="shared" si="14"/>
        <v>0.25</v>
      </c>
      <c r="G487" s="150">
        <f ca="1" t="shared" si="15"/>
        <v>0</v>
      </c>
      <c r="H487" s="318"/>
    </row>
    <row r="488" ht="15" spans="1:8">
      <c r="A488" s="314" t="s">
        <v>11027</v>
      </c>
      <c r="B488" s="315" t="s">
        <v>11028</v>
      </c>
      <c r="C488" s="322">
        <v>6</v>
      </c>
      <c r="D488" s="316">
        <v>563</v>
      </c>
      <c r="E488" s="316">
        <v>100</v>
      </c>
      <c r="F488" s="150">
        <f ca="1" t="shared" si="14"/>
        <v>16.6666666666667</v>
      </c>
      <c r="G488" s="150">
        <f ca="1" t="shared" si="15"/>
        <v>0.177619893428064</v>
      </c>
      <c r="H488" s="318"/>
    </row>
    <row r="489" ht="15" spans="1:8">
      <c r="A489" s="314" t="s">
        <v>11029</v>
      </c>
      <c r="B489" s="315" t="s">
        <v>11030</v>
      </c>
      <c r="C489" s="322"/>
      <c r="D489" s="316"/>
      <c r="E489" s="316"/>
      <c r="F489" s="150">
        <f ca="1" t="shared" si="14"/>
        <v>0</v>
      </c>
      <c r="G489" s="150">
        <f ca="1" t="shared" si="15"/>
        <v>0</v>
      </c>
      <c r="H489" s="318"/>
    </row>
    <row r="490" ht="15" spans="1:8">
      <c r="A490" s="314" t="s">
        <v>11031</v>
      </c>
      <c r="B490" s="315" t="s">
        <v>9989</v>
      </c>
      <c r="C490" s="272">
        <v>23</v>
      </c>
      <c r="D490" s="316">
        <v>2778</v>
      </c>
      <c r="E490" s="316">
        <v>2045</v>
      </c>
      <c r="F490" s="150">
        <f ca="1" t="shared" si="14"/>
        <v>88.9130434782609</v>
      </c>
      <c r="G490" s="150">
        <f ca="1" t="shared" si="15"/>
        <v>0.736141108711303</v>
      </c>
      <c r="H490" s="318"/>
    </row>
    <row r="491" ht="15" spans="1:8">
      <c r="A491" s="314" t="s">
        <v>11032</v>
      </c>
      <c r="B491" s="315" t="s">
        <v>10273</v>
      </c>
      <c r="C491" s="322">
        <v>1128</v>
      </c>
      <c r="D491" s="316">
        <v>1030</v>
      </c>
      <c r="E491" s="316">
        <v>1100</v>
      </c>
      <c r="F491" s="150">
        <f ca="1" t="shared" si="14"/>
        <v>0.975177304964539</v>
      </c>
      <c r="G491" s="150">
        <f ca="1" t="shared" si="15"/>
        <v>1.06796116504854</v>
      </c>
      <c r="H491" s="318"/>
    </row>
    <row r="492" ht="15" spans="1:8">
      <c r="A492" s="314" t="s">
        <v>11033</v>
      </c>
      <c r="B492" s="315" t="s">
        <v>10277</v>
      </c>
      <c r="C492" s="322"/>
      <c r="D492" s="316">
        <v>136</v>
      </c>
      <c r="E492" s="316">
        <v>100</v>
      </c>
      <c r="F492" s="150">
        <f ca="1" t="shared" si="14"/>
        <v>0</v>
      </c>
      <c r="G492" s="150">
        <f ca="1" t="shared" si="15"/>
        <v>0.735294117647059</v>
      </c>
      <c r="H492" s="318"/>
    </row>
    <row r="493" ht="15" spans="1:8">
      <c r="A493" s="314" t="s">
        <v>11034</v>
      </c>
      <c r="B493" s="315" t="s">
        <v>10281</v>
      </c>
      <c r="C493" s="322">
        <v>22</v>
      </c>
      <c r="D493" s="316">
        <v>9</v>
      </c>
      <c r="E493" s="316">
        <v>20</v>
      </c>
      <c r="F493" s="150">
        <f ca="1" t="shared" si="14"/>
        <v>0.909090909090909</v>
      </c>
      <c r="G493" s="150">
        <f ca="1" t="shared" si="15"/>
        <v>2.22222222222222</v>
      </c>
      <c r="H493" s="318"/>
    </row>
    <row r="494" ht="15" spans="1:8">
      <c r="A494" s="314" t="s">
        <v>11035</v>
      </c>
      <c r="B494" s="315" t="s">
        <v>11036</v>
      </c>
      <c r="C494" s="322">
        <v>25</v>
      </c>
      <c r="D494" s="316"/>
      <c r="E494" s="316"/>
      <c r="F494" s="150">
        <f ca="1" t="shared" si="14"/>
        <v>0</v>
      </c>
      <c r="G494" s="150">
        <f ca="1" t="shared" si="15"/>
        <v>0</v>
      </c>
      <c r="H494" s="318"/>
    </row>
    <row r="495" ht="15" spans="1:8">
      <c r="A495" s="314" t="s">
        <v>11037</v>
      </c>
      <c r="B495" s="315" t="s">
        <v>11038</v>
      </c>
      <c r="C495" s="322"/>
      <c r="D495" s="316"/>
      <c r="E495" s="316"/>
      <c r="F495" s="150">
        <f ca="1" t="shared" si="14"/>
        <v>0</v>
      </c>
      <c r="G495" s="150">
        <f ca="1" t="shared" si="15"/>
        <v>0</v>
      </c>
      <c r="H495" s="318"/>
    </row>
    <row r="496" ht="15" spans="1:8">
      <c r="A496" s="314" t="s">
        <v>11039</v>
      </c>
      <c r="B496" s="315" t="s">
        <v>11040</v>
      </c>
      <c r="C496" s="322">
        <v>80</v>
      </c>
      <c r="D496" s="316">
        <v>156</v>
      </c>
      <c r="E496" s="316">
        <v>150</v>
      </c>
      <c r="F496" s="150">
        <f ca="1" t="shared" si="14"/>
        <v>1.875</v>
      </c>
      <c r="G496" s="150">
        <f ca="1" t="shared" si="15"/>
        <v>0.961538461538462</v>
      </c>
      <c r="H496" s="318"/>
    </row>
    <row r="497" ht="15" spans="1:8">
      <c r="A497" s="314" t="s">
        <v>11041</v>
      </c>
      <c r="B497" s="315" t="s">
        <v>11042</v>
      </c>
      <c r="C497" s="322">
        <v>300</v>
      </c>
      <c r="D497" s="316">
        <v>47</v>
      </c>
      <c r="E497" s="316">
        <v>100</v>
      </c>
      <c r="F497" s="150">
        <f ca="1" t="shared" si="14"/>
        <v>0.333333333333333</v>
      </c>
      <c r="G497" s="150">
        <f ca="1" t="shared" si="15"/>
        <v>2.12765957446808</v>
      </c>
      <c r="H497" s="318"/>
    </row>
    <row r="498" ht="15" spans="1:8">
      <c r="A498" s="314" t="s">
        <v>11043</v>
      </c>
      <c r="B498" s="315" t="s">
        <v>10376</v>
      </c>
      <c r="C498" s="322"/>
      <c r="D498" s="316"/>
      <c r="E498" s="316"/>
      <c r="F498" s="150">
        <f ca="1" t="shared" si="14"/>
        <v>0</v>
      </c>
      <c r="G498" s="150">
        <f ca="1" t="shared" si="15"/>
        <v>0</v>
      </c>
      <c r="H498" s="318"/>
    </row>
    <row r="499" ht="15" spans="1:8">
      <c r="A499" s="314" t="s">
        <v>11044</v>
      </c>
      <c r="B499" s="315" t="s">
        <v>11045</v>
      </c>
      <c r="C499" s="322">
        <v>561</v>
      </c>
      <c r="D499" s="316"/>
      <c r="E499" s="316">
        <v>100</v>
      </c>
      <c r="F499" s="150">
        <f ca="1" t="shared" si="14"/>
        <v>0.17825311942959</v>
      </c>
      <c r="G499" s="150">
        <f ca="1" t="shared" si="15"/>
        <v>0</v>
      </c>
      <c r="H499" s="318"/>
    </row>
    <row r="500" ht="15" spans="1:8">
      <c r="A500" s="314" t="s">
        <v>11046</v>
      </c>
      <c r="B500" s="315" t="s">
        <v>11047</v>
      </c>
      <c r="C500" s="272"/>
      <c r="D500" s="316"/>
      <c r="E500" s="316"/>
      <c r="F500" s="150">
        <f ca="1" t="shared" si="14"/>
        <v>0</v>
      </c>
      <c r="G500" s="150">
        <f ca="1" t="shared" si="15"/>
        <v>0</v>
      </c>
      <c r="H500" s="318"/>
    </row>
    <row r="501" ht="15" spans="1:8">
      <c r="A501" s="314" t="s">
        <v>11048</v>
      </c>
      <c r="B501" s="315" t="s">
        <v>11049</v>
      </c>
      <c r="C501" s="272"/>
      <c r="D501" s="316"/>
      <c r="E501" s="316"/>
      <c r="F501" s="150">
        <f ca="1" t="shared" si="14"/>
        <v>0</v>
      </c>
      <c r="G501" s="150">
        <f ca="1" t="shared" si="15"/>
        <v>0</v>
      </c>
      <c r="H501" s="318"/>
    </row>
    <row r="502" ht="15" spans="1:8">
      <c r="A502" s="314" t="s">
        <v>11050</v>
      </c>
      <c r="B502" s="315" t="s">
        <v>11051</v>
      </c>
      <c r="C502" s="272"/>
      <c r="D502" s="316"/>
      <c r="E502" s="316"/>
      <c r="F502" s="150">
        <f ca="1" t="shared" si="14"/>
        <v>0</v>
      </c>
      <c r="G502" s="150">
        <f ca="1" t="shared" si="15"/>
        <v>0</v>
      </c>
      <c r="H502" s="318"/>
    </row>
    <row r="503" ht="15" spans="1:8">
      <c r="A503" s="314" t="s">
        <v>11052</v>
      </c>
      <c r="B503" s="315" t="s">
        <v>11053</v>
      </c>
      <c r="C503" s="272"/>
      <c r="D503" s="316"/>
      <c r="E503" s="316"/>
      <c r="F503" s="150">
        <f ca="1" t="shared" si="14"/>
        <v>0</v>
      </c>
      <c r="G503" s="150">
        <f ca="1" t="shared" si="15"/>
        <v>0</v>
      </c>
      <c r="H503" s="318"/>
    </row>
    <row r="504" ht="15" spans="1:8">
      <c r="A504" s="314" t="s">
        <v>11054</v>
      </c>
      <c r="B504" s="315" t="s">
        <v>11055</v>
      </c>
      <c r="C504" s="272"/>
      <c r="D504" s="316"/>
      <c r="E504" s="316"/>
      <c r="F504" s="150">
        <f ca="1" t="shared" si="14"/>
        <v>0</v>
      </c>
      <c r="G504" s="150">
        <f ca="1" t="shared" si="15"/>
        <v>0</v>
      </c>
      <c r="H504" s="318"/>
    </row>
    <row r="505" ht="15" spans="1:8">
      <c r="A505" s="314" t="s">
        <v>11056</v>
      </c>
      <c r="B505" s="315" t="s">
        <v>11057</v>
      </c>
      <c r="C505" s="272"/>
      <c r="D505" s="316"/>
      <c r="E505" s="316"/>
      <c r="F505" s="150">
        <f ca="1" t="shared" si="14"/>
        <v>0</v>
      </c>
      <c r="G505" s="150">
        <f ca="1" t="shared" si="15"/>
        <v>0</v>
      </c>
      <c r="H505" s="318"/>
    </row>
    <row r="506" ht="15" spans="1:8">
      <c r="A506" s="314" t="s">
        <v>11058</v>
      </c>
      <c r="B506" s="315" t="s">
        <v>11059</v>
      </c>
      <c r="C506" s="272"/>
      <c r="D506" s="316"/>
      <c r="E506" s="316"/>
      <c r="F506" s="150">
        <f ca="1" t="shared" si="14"/>
        <v>0</v>
      </c>
      <c r="G506" s="150">
        <f ca="1" t="shared" si="15"/>
        <v>0</v>
      </c>
      <c r="H506" s="318"/>
    </row>
    <row r="507" ht="15" spans="1:8">
      <c r="A507" s="314" t="s">
        <v>11060</v>
      </c>
      <c r="B507" s="315" t="s">
        <v>10285</v>
      </c>
      <c r="C507" s="272"/>
      <c r="D507" s="316"/>
      <c r="E507" s="316"/>
      <c r="F507" s="150">
        <f ca="1" t="shared" si="14"/>
        <v>0</v>
      </c>
      <c r="G507" s="150">
        <f ca="1" t="shared" si="15"/>
        <v>0</v>
      </c>
      <c r="H507" s="318"/>
    </row>
    <row r="508" ht="15" spans="1:8">
      <c r="A508" s="314" t="s">
        <v>11061</v>
      </c>
      <c r="B508" s="315" t="s">
        <v>11062</v>
      </c>
      <c r="C508" s="322">
        <v>100</v>
      </c>
      <c r="D508" s="316">
        <v>85</v>
      </c>
      <c r="E508" s="316">
        <v>100</v>
      </c>
      <c r="F508" s="150">
        <f ca="1" t="shared" si="14"/>
        <v>1</v>
      </c>
      <c r="G508" s="150">
        <f ca="1" t="shared" si="15"/>
        <v>1.17647058823529</v>
      </c>
      <c r="H508" s="318"/>
    </row>
    <row r="509" ht="15" spans="1:8">
      <c r="A509" s="314" t="s">
        <v>11063</v>
      </c>
      <c r="B509" s="315" t="s">
        <v>10273</v>
      </c>
      <c r="C509" s="322">
        <v>303</v>
      </c>
      <c r="D509" s="316">
        <v>553</v>
      </c>
      <c r="E509" s="316">
        <v>350</v>
      </c>
      <c r="F509" s="150">
        <f ca="1" t="shared" si="14"/>
        <v>1.15511551155116</v>
      </c>
      <c r="G509" s="150">
        <f ca="1" t="shared" si="15"/>
        <v>0.632911392405063</v>
      </c>
      <c r="H509" s="318"/>
    </row>
    <row r="510" ht="15" spans="1:8">
      <c r="A510" s="314" t="s">
        <v>11064</v>
      </c>
      <c r="B510" s="315" t="s">
        <v>10277</v>
      </c>
      <c r="C510" s="322">
        <v>20</v>
      </c>
      <c r="D510" s="316"/>
      <c r="E510" s="316"/>
      <c r="F510" s="150">
        <f ca="1" t="shared" si="14"/>
        <v>0</v>
      </c>
      <c r="G510" s="150">
        <f ca="1" t="shared" si="15"/>
        <v>0</v>
      </c>
      <c r="H510" s="318"/>
    </row>
    <row r="511" ht="15" spans="1:8">
      <c r="A511" s="314" t="s">
        <v>11065</v>
      </c>
      <c r="B511" s="315" t="s">
        <v>10281</v>
      </c>
      <c r="C511" s="322">
        <v>80</v>
      </c>
      <c r="D511" s="316"/>
      <c r="E511" s="316">
        <v>40</v>
      </c>
      <c r="F511" s="150">
        <f ca="1" t="shared" si="14"/>
        <v>0.5</v>
      </c>
      <c r="G511" s="150">
        <f ca="1" t="shared" si="15"/>
        <v>0</v>
      </c>
      <c r="H511" s="318"/>
    </row>
    <row r="512" ht="15" spans="1:8">
      <c r="A512" s="314" t="s">
        <v>11066</v>
      </c>
      <c r="B512" s="315" t="s">
        <v>11067</v>
      </c>
      <c r="C512" s="322"/>
      <c r="D512" s="316"/>
      <c r="E512" s="316"/>
      <c r="F512" s="150">
        <f ca="1" t="shared" si="14"/>
        <v>0</v>
      </c>
      <c r="G512" s="150">
        <f ca="1" t="shared" si="15"/>
        <v>0</v>
      </c>
      <c r="H512" s="318"/>
    </row>
    <row r="513" ht="15" spans="1:8">
      <c r="A513" s="314" t="s">
        <v>11068</v>
      </c>
      <c r="B513" s="315" t="s">
        <v>11069</v>
      </c>
      <c r="C513" s="322"/>
      <c r="D513" s="316"/>
      <c r="E513" s="316"/>
      <c r="F513" s="150">
        <f ca="1" t="shared" si="14"/>
        <v>0</v>
      </c>
      <c r="G513" s="150">
        <f ca="1" t="shared" si="15"/>
        <v>0</v>
      </c>
      <c r="H513" s="318"/>
    </row>
    <row r="514" ht="15" spans="1:8">
      <c r="A514" s="314" t="s">
        <v>11070</v>
      </c>
      <c r="B514" s="315" t="s">
        <v>11071</v>
      </c>
      <c r="C514" s="322">
        <v>120</v>
      </c>
      <c r="D514" s="316">
        <v>537</v>
      </c>
      <c r="E514" s="316">
        <v>230</v>
      </c>
      <c r="F514" s="150">
        <f ca="1" t="shared" si="14"/>
        <v>1.91666666666667</v>
      </c>
      <c r="G514" s="150">
        <f ca="1" t="shared" si="15"/>
        <v>0.428305400372439</v>
      </c>
      <c r="H514" s="318"/>
    </row>
    <row r="515" ht="15" spans="1:8">
      <c r="A515" s="314" t="s">
        <v>11072</v>
      </c>
      <c r="B515" s="315" t="s">
        <v>11073</v>
      </c>
      <c r="C515" s="322">
        <v>300</v>
      </c>
      <c r="D515" s="316"/>
      <c r="E515" s="316"/>
      <c r="F515" s="150">
        <f ca="1" t="shared" si="14"/>
        <v>0</v>
      </c>
      <c r="G515" s="150">
        <f ca="1" t="shared" si="15"/>
        <v>0</v>
      </c>
      <c r="H515" s="318"/>
    </row>
    <row r="516" ht="15" spans="1:8">
      <c r="A516" s="314" t="s">
        <v>11074</v>
      </c>
      <c r="B516" s="315" t="s">
        <v>11075</v>
      </c>
      <c r="C516" s="322">
        <v>300</v>
      </c>
      <c r="D516" s="316">
        <v>99</v>
      </c>
      <c r="E516" s="316">
        <v>100</v>
      </c>
      <c r="F516" s="150">
        <f ca="1" t="shared" si="14"/>
        <v>0.333333333333333</v>
      </c>
      <c r="G516" s="150">
        <f ca="1" t="shared" si="15"/>
        <v>1.01010101010101</v>
      </c>
      <c r="H516" s="318"/>
    </row>
    <row r="517" ht="15" spans="1:8">
      <c r="A517" s="314" t="s">
        <v>11076</v>
      </c>
      <c r="B517" s="315" t="s">
        <v>11077</v>
      </c>
      <c r="C517" s="322">
        <v>300</v>
      </c>
      <c r="D517" s="316">
        <v>848</v>
      </c>
      <c r="E517" s="316">
        <v>550</v>
      </c>
      <c r="F517" s="150">
        <f ca="1" t="shared" si="14"/>
        <v>1.83333333333333</v>
      </c>
      <c r="G517" s="150">
        <f ca="1" t="shared" si="15"/>
        <v>0.648584905660377</v>
      </c>
      <c r="H517" s="318"/>
    </row>
    <row r="518" ht="15" spans="1:8">
      <c r="A518" s="314" t="s">
        <v>11078</v>
      </c>
      <c r="B518" s="315" t="s">
        <v>11079</v>
      </c>
      <c r="C518" s="322"/>
      <c r="D518" s="316"/>
      <c r="E518" s="316"/>
      <c r="F518" s="150">
        <f ca="1" t="shared" si="14"/>
        <v>0</v>
      </c>
      <c r="G518" s="150">
        <f ca="1" t="shared" si="15"/>
        <v>0</v>
      </c>
      <c r="H518" s="318"/>
    </row>
    <row r="519" ht="15" spans="1:8">
      <c r="A519" s="314" t="s">
        <v>11080</v>
      </c>
      <c r="B519" s="315" t="s">
        <v>11081</v>
      </c>
      <c r="C519" s="322">
        <v>10574</v>
      </c>
      <c r="D519" s="316">
        <v>2680</v>
      </c>
      <c r="E519" s="316">
        <v>5600</v>
      </c>
      <c r="F519" s="150">
        <f ca="1" t="shared" si="14"/>
        <v>0.529600907887271</v>
      </c>
      <c r="G519" s="150">
        <f ca="1" t="shared" si="15"/>
        <v>2.08955223880597</v>
      </c>
      <c r="H519" s="318"/>
    </row>
    <row r="520" ht="15" spans="1:8">
      <c r="A520" s="314" t="s">
        <v>11082</v>
      </c>
      <c r="B520" s="315" t="s">
        <v>11083</v>
      </c>
      <c r="C520" s="322">
        <v>9426</v>
      </c>
      <c r="D520" s="316">
        <v>23800</v>
      </c>
      <c r="E520" s="316">
        <v>23000</v>
      </c>
      <c r="F520" s="150">
        <f ca="1" t="shared" si="14"/>
        <v>2.44005941014216</v>
      </c>
      <c r="G520" s="150">
        <f ca="1" t="shared" si="15"/>
        <v>0.966386554621849</v>
      </c>
      <c r="H520" s="318"/>
    </row>
    <row r="521" ht="15" spans="1:8">
      <c r="A521" s="314" t="s">
        <v>11084</v>
      </c>
      <c r="B521" s="315" t="s">
        <v>11085</v>
      </c>
      <c r="C521" s="322">
        <v>1821</v>
      </c>
      <c r="D521" s="316"/>
      <c r="E521" s="316">
        <v>1500</v>
      </c>
      <c r="F521" s="150">
        <f ca="1" t="shared" si="14"/>
        <v>0.823723228995058</v>
      </c>
      <c r="G521" s="150">
        <f ca="1" t="shared" si="15"/>
        <v>0</v>
      </c>
      <c r="H521" s="318"/>
    </row>
    <row r="522" ht="15" spans="1:8">
      <c r="A522" s="314" t="s">
        <v>11086</v>
      </c>
      <c r="B522" s="315" t="s">
        <v>11087</v>
      </c>
      <c r="C522" s="322"/>
      <c r="D522" s="316">
        <v>52</v>
      </c>
      <c r="E522" s="316">
        <v>50</v>
      </c>
      <c r="F522" s="150">
        <f ca="1" t="shared" si="14"/>
        <v>0</v>
      </c>
      <c r="G522" s="150">
        <f ca="1" t="shared" si="15"/>
        <v>0.961538461538462</v>
      </c>
      <c r="H522" s="318"/>
    </row>
    <row r="523" ht="15" spans="1:8">
      <c r="A523" s="314" t="s">
        <v>11088</v>
      </c>
      <c r="B523" s="315" t="s">
        <v>11089</v>
      </c>
      <c r="C523" s="322">
        <v>120</v>
      </c>
      <c r="D523" s="316">
        <v>20</v>
      </c>
      <c r="E523" s="316">
        <v>20</v>
      </c>
      <c r="F523" s="150">
        <f ca="1" t="shared" ref="F523:F586" si="16">IFERROR(OFFSET(F523,0,-1)/OFFSET(F523,0,-3),)</f>
        <v>0.166666666666667</v>
      </c>
      <c r="G523" s="150">
        <f ca="1" t="shared" ref="G523:G586" si="17">IFERROR(OFFSET(F523,0,-1)/OFFSET(F523,0,-2),)</f>
        <v>1</v>
      </c>
      <c r="H523" s="318"/>
    </row>
    <row r="524" ht="15" spans="1:8">
      <c r="A524" s="314" t="s">
        <v>11090</v>
      </c>
      <c r="B524" s="315" t="s">
        <v>11091</v>
      </c>
      <c r="C524" s="272"/>
      <c r="D524" s="316"/>
      <c r="E524" s="316"/>
      <c r="F524" s="150">
        <f ca="1" t="shared" si="16"/>
        <v>0</v>
      </c>
      <c r="G524" s="150">
        <f ca="1" t="shared" si="17"/>
        <v>0</v>
      </c>
      <c r="H524" s="318"/>
    </row>
    <row r="525" ht="15" spans="1:8">
      <c r="A525" s="314" t="s">
        <v>11092</v>
      </c>
      <c r="B525" s="315" t="s">
        <v>11093</v>
      </c>
      <c r="C525" s="272"/>
      <c r="D525" s="316"/>
      <c r="E525" s="316"/>
      <c r="F525" s="150">
        <f ca="1" t="shared" si="16"/>
        <v>0</v>
      </c>
      <c r="G525" s="150">
        <f ca="1" t="shared" si="17"/>
        <v>0</v>
      </c>
      <c r="H525" s="318"/>
    </row>
    <row r="526" ht="15" spans="1:8">
      <c r="A526" s="314" t="s">
        <v>11094</v>
      </c>
      <c r="B526" s="315" t="s">
        <v>11095</v>
      </c>
      <c r="C526" s="272"/>
      <c r="D526" s="316">
        <v>897</v>
      </c>
      <c r="E526" s="316">
        <v>800</v>
      </c>
      <c r="F526" s="150">
        <f ca="1" t="shared" si="16"/>
        <v>0</v>
      </c>
      <c r="G526" s="150">
        <f ca="1" t="shared" si="17"/>
        <v>0.891861761426979</v>
      </c>
      <c r="H526" s="318"/>
    </row>
    <row r="527" ht="15" spans="1:8">
      <c r="A527" s="314" t="s">
        <v>11096</v>
      </c>
      <c r="B527" s="315" t="s">
        <v>11097</v>
      </c>
      <c r="C527" s="272"/>
      <c r="D527" s="316">
        <v>510</v>
      </c>
      <c r="E527" s="316">
        <v>500</v>
      </c>
      <c r="F527" s="150">
        <f ca="1" t="shared" si="16"/>
        <v>0</v>
      </c>
      <c r="G527" s="150">
        <f ca="1" t="shared" si="17"/>
        <v>0.980392156862745</v>
      </c>
      <c r="H527" s="318"/>
    </row>
    <row r="528" ht="15" spans="1:8">
      <c r="A528" s="314" t="s">
        <v>11098</v>
      </c>
      <c r="B528" s="315" t="s">
        <v>11099</v>
      </c>
      <c r="C528" s="272"/>
      <c r="D528" s="316">
        <v>451</v>
      </c>
      <c r="E528" s="316">
        <v>400</v>
      </c>
      <c r="F528" s="150">
        <f ca="1" t="shared" si="16"/>
        <v>0</v>
      </c>
      <c r="G528" s="150">
        <f ca="1" t="shared" si="17"/>
        <v>0.886917960088692</v>
      </c>
      <c r="H528" s="318"/>
    </row>
    <row r="529" ht="15" spans="1:8">
      <c r="A529" s="314" t="s">
        <v>11100</v>
      </c>
      <c r="B529" s="315" t="s">
        <v>11101</v>
      </c>
      <c r="C529" s="322">
        <v>411</v>
      </c>
      <c r="D529" s="316">
        <v>781</v>
      </c>
      <c r="E529" s="316">
        <v>400</v>
      </c>
      <c r="F529" s="150">
        <f ca="1" t="shared" si="16"/>
        <v>0.97323600973236</v>
      </c>
      <c r="G529" s="150">
        <f ca="1" t="shared" si="17"/>
        <v>0.512163892445583</v>
      </c>
      <c r="H529" s="318"/>
    </row>
    <row r="530" ht="15" spans="1:8">
      <c r="A530" s="314" t="s">
        <v>11102</v>
      </c>
      <c r="B530" s="315" t="s">
        <v>11103</v>
      </c>
      <c r="C530" s="272"/>
      <c r="D530" s="316"/>
      <c r="E530" s="316"/>
      <c r="F530" s="150">
        <f ca="1" t="shared" si="16"/>
        <v>0</v>
      </c>
      <c r="G530" s="150">
        <f ca="1" t="shared" si="17"/>
        <v>0</v>
      </c>
      <c r="H530" s="318"/>
    </row>
    <row r="531" ht="15" spans="1:8">
      <c r="A531" s="314" t="s">
        <v>11104</v>
      </c>
      <c r="B531" s="315" t="s">
        <v>11105</v>
      </c>
      <c r="C531" s="272"/>
      <c r="D531" s="316"/>
      <c r="E531" s="316"/>
      <c r="F531" s="150">
        <f ca="1" t="shared" si="16"/>
        <v>0</v>
      </c>
      <c r="G531" s="150">
        <f ca="1" t="shared" si="17"/>
        <v>0</v>
      </c>
      <c r="H531" s="318"/>
    </row>
    <row r="532" ht="15" spans="1:8">
      <c r="A532" s="314" t="s">
        <v>11106</v>
      </c>
      <c r="B532" s="315" t="s">
        <v>11107</v>
      </c>
      <c r="C532" s="272"/>
      <c r="D532" s="316"/>
      <c r="E532" s="316"/>
      <c r="F532" s="150">
        <f ca="1" t="shared" si="16"/>
        <v>0</v>
      </c>
      <c r="G532" s="150">
        <f ca="1" t="shared" si="17"/>
        <v>0</v>
      </c>
      <c r="H532" s="318"/>
    </row>
    <row r="533" ht="15" spans="1:8">
      <c r="A533" s="314" t="s">
        <v>11108</v>
      </c>
      <c r="B533" s="315" t="s">
        <v>11109</v>
      </c>
      <c r="C533" s="272"/>
      <c r="D533" s="316"/>
      <c r="E533" s="316"/>
      <c r="F533" s="150">
        <f ca="1" t="shared" si="16"/>
        <v>0</v>
      </c>
      <c r="G533" s="150">
        <f ca="1" t="shared" si="17"/>
        <v>0</v>
      </c>
      <c r="H533" s="318"/>
    </row>
    <row r="534" ht="15" spans="1:8">
      <c r="A534" s="314" t="s">
        <v>11110</v>
      </c>
      <c r="B534" s="315" t="s">
        <v>11111</v>
      </c>
      <c r="C534" s="322">
        <v>1375</v>
      </c>
      <c r="D534" s="316">
        <v>396</v>
      </c>
      <c r="E534" s="316">
        <v>1000</v>
      </c>
      <c r="F534" s="150">
        <f ca="1" t="shared" si="16"/>
        <v>0.727272727272727</v>
      </c>
      <c r="G534" s="150">
        <f ca="1" t="shared" si="17"/>
        <v>2.52525252525252</v>
      </c>
      <c r="H534" s="318"/>
    </row>
    <row r="535" ht="15" spans="1:8">
      <c r="A535" s="314" t="s">
        <v>11112</v>
      </c>
      <c r="B535" s="315" t="s">
        <v>11113</v>
      </c>
      <c r="C535" s="322">
        <v>1900</v>
      </c>
      <c r="D535" s="316">
        <v>550</v>
      </c>
      <c r="E535" s="316">
        <v>1800</v>
      </c>
      <c r="F535" s="150">
        <f ca="1" t="shared" si="16"/>
        <v>0.947368421052632</v>
      </c>
      <c r="G535" s="150">
        <f ca="1" t="shared" si="17"/>
        <v>3.27272727272727</v>
      </c>
      <c r="H535" s="318"/>
    </row>
    <row r="536" ht="15" spans="1:8">
      <c r="A536" s="314" t="s">
        <v>11114</v>
      </c>
      <c r="B536" s="315" t="s">
        <v>11115</v>
      </c>
      <c r="C536" s="322">
        <v>200</v>
      </c>
      <c r="D536" s="316">
        <v>347</v>
      </c>
      <c r="E536" s="316">
        <v>200</v>
      </c>
      <c r="F536" s="150">
        <f ca="1" t="shared" si="16"/>
        <v>1</v>
      </c>
      <c r="G536" s="150">
        <f ca="1" t="shared" si="17"/>
        <v>0.576368876080692</v>
      </c>
      <c r="H536" s="318"/>
    </row>
    <row r="537" ht="15" spans="1:8">
      <c r="A537" s="314" t="s">
        <v>11116</v>
      </c>
      <c r="B537" s="315" t="s">
        <v>11117</v>
      </c>
      <c r="C537" s="322">
        <v>100</v>
      </c>
      <c r="D537" s="316">
        <v>1016</v>
      </c>
      <c r="E537" s="316">
        <v>200</v>
      </c>
      <c r="F537" s="150">
        <f ca="1" t="shared" si="16"/>
        <v>2</v>
      </c>
      <c r="G537" s="150">
        <f ca="1" t="shared" si="17"/>
        <v>0.196850393700787</v>
      </c>
      <c r="H537" s="318"/>
    </row>
    <row r="538" ht="15" spans="1:8">
      <c r="A538" s="314" t="s">
        <v>11118</v>
      </c>
      <c r="B538" s="315" t="s">
        <v>11119</v>
      </c>
      <c r="C538" s="322">
        <v>700</v>
      </c>
      <c r="D538" s="316">
        <v>761</v>
      </c>
      <c r="E538" s="316">
        <v>700</v>
      </c>
      <c r="F538" s="150">
        <f ca="1" t="shared" si="16"/>
        <v>1</v>
      </c>
      <c r="G538" s="150">
        <f ca="1" t="shared" si="17"/>
        <v>0.919842312746386</v>
      </c>
      <c r="H538" s="318"/>
    </row>
    <row r="539" ht="15" spans="1:8">
      <c r="A539" s="314" t="s">
        <v>11120</v>
      </c>
      <c r="B539" s="315" t="s">
        <v>11121</v>
      </c>
      <c r="C539" s="322">
        <v>150</v>
      </c>
      <c r="D539" s="316">
        <v>1101</v>
      </c>
      <c r="E539" s="316">
        <v>200</v>
      </c>
      <c r="F539" s="150">
        <f ca="1" t="shared" si="16"/>
        <v>1.33333333333333</v>
      </c>
      <c r="G539" s="150">
        <f ca="1" t="shared" si="17"/>
        <v>0.181653042688465</v>
      </c>
      <c r="H539" s="318"/>
    </row>
    <row r="540" ht="15" spans="1:8">
      <c r="A540" s="314" t="s">
        <v>11122</v>
      </c>
      <c r="B540" s="315" t="s">
        <v>11123</v>
      </c>
      <c r="C540" s="272"/>
      <c r="D540" s="316">
        <v>637</v>
      </c>
      <c r="E540" s="316">
        <v>300</v>
      </c>
      <c r="F540" s="150">
        <f ca="1" t="shared" si="16"/>
        <v>0</v>
      </c>
      <c r="G540" s="150">
        <f ca="1" t="shared" si="17"/>
        <v>0.470957613814757</v>
      </c>
      <c r="H540" s="318"/>
    </row>
    <row r="541" ht="15" spans="1:8">
      <c r="A541" s="314" t="s">
        <v>11124</v>
      </c>
      <c r="B541" s="315" t="s">
        <v>11125</v>
      </c>
      <c r="C541" s="272"/>
      <c r="D541" s="316">
        <v>191</v>
      </c>
      <c r="E541" s="316">
        <v>100</v>
      </c>
      <c r="F541" s="150">
        <f ca="1" t="shared" si="16"/>
        <v>0</v>
      </c>
      <c r="G541" s="150">
        <f ca="1" t="shared" si="17"/>
        <v>0.523560209424084</v>
      </c>
      <c r="H541" s="318"/>
    </row>
    <row r="542" ht="15" spans="1:8">
      <c r="A542" s="314" t="s">
        <v>11126</v>
      </c>
      <c r="B542" s="315" t="s">
        <v>11127</v>
      </c>
      <c r="C542" s="322">
        <v>2073</v>
      </c>
      <c r="D542" s="316">
        <v>258</v>
      </c>
      <c r="E542" s="316">
        <v>1800</v>
      </c>
      <c r="F542" s="150">
        <f ca="1" t="shared" si="16"/>
        <v>0.868306801736614</v>
      </c>
      <c r="G542" s="150">
        <f ca="1" t="shared" si="17"/>
        <v>6.97674418604651</v>
      </c>
      <c r="H542" s="318"/>
    </row>
    <row r="543" ht="15" spans="1:8">
      <c r="A543" s="314" t="s">
        <v>11128</v>
      </c>
      <c r="B543" s="315" t="s">
        <v>11129</v>
      </c>
      <c r="C543" s="322">
        <v>490</v>
      </c>
      <c r="D543" s="316">
        <v>241</v>
      </c>
      <c r="E543" s="316">
        <v>500</v>
      </c>
      <c r="F543" s="150">
        <f ca="1" t="shared" si="16"/>
        <v>1.02040816326531</v>
      </c>
      <c r="G543" s="150">
        <f ca="1" t="shared" si="17"/>
        <v>2.0746887966805</v>
      </c>
      <c r="H543" s="318"/>
    </row>
    <row r="544" ht="15" spans="1:8">
      <c r="A544" s="314" t="s">
        <v>11130</v>
      </c>
      <c r="B544" s="315" t="s">
        <v>11131</v>
      </c>
      <c r="C544" s="322"/>
      <c r="D544" s="316"/>
      <c r="E544" s="316"/>
      <c r="F544" s="150">
        <f ca="1" t="shared" si="16"/>
        <v>0</v>
      </c>
      <c r="G544" s="150">
        <f ca="1" t="shared" si="17"/>
        <v>0</v>
      </c>
      <c r="H544" s="318"/>
    </row>
    <row r="545" ht="15" spans="1:8">
      <c r="A545" s="314" t="s">
        <v>11132</v>
      </c>
      <c r="B545" s="315" t="s">
        <v>11133</v>
      </c>
      <c r="C545" s="322">
        <v>29</v>
      </c>
      <c r="D545" s="316">
        <v>6</v>
      </c>
      <c r="E545" s="316">
        <v>20</v>
      </c>
      <c r="F545" s="150">
        <f ca="1" t="shared" si="16"/>
        <v>0.689655172413793</v>
      </c>
      <c r="G545" s="150">
        <f ca="1" t="shared" si="17"/>
        <v>3.33333333333333</v>
      </c>
      <c r="H545" s="318"/>
    </row>
    <row r="546" ht="15" spans="1:8">
      <c r="A546" s="314" t="s">
        <v>11134</v>
      </c>
      <c r="B546" s="315" t="s">
        <v>11135</v>
      </c>
      <c r="C546" s="322"/>
      <c r="D546" s="316">
        <v>25</v>
      </c>
      <c r="E546" s="316"/>
      <c r="F546" s="150">
        <f ca="1" t="shared" si="16"/>
        <v>0</v>
      </c>
      <c r="G546" s="150">
        <f ca="1" t="shared" si="17"/>
        <v>0</v>
      </c>
      <c r="H546" s="318"/>
    </row>
    <row r="547" ht="15" spans="1:8">
      <c r="A547" s="314" t="s">
        <v>11136</v>
      </c>
      <c r="B547" s="315" t="s">
        <v>11137</v>
      </c>
      <c r="C547" s="322"/>
      <c r="D547" s="316"/>
      <c r="E547" s="316"/>
      <c r="F547" s="150">
        <f ca="1" t="shared" si="16"/>
        <v>0</v>
      </c>
      <c r="G547" s="150">
        <f ca="1" t="shared" si="17"/>
        <v>0</v>
      </c>
      <c r="H547" s="318"/>
    </row>
    <row r="548" ht="15" spans="1:8">
      <c r="A548" s="314" t="s">
        <v>11138</v>
      </c>
      <c r="B548" s="315" t="s">
        <v>11139</v>
      </c>
      <c r="C548" s="322">
        <v>297</v>
      </c>
      <c r="D548" s="316">
        <v>489</v>
      </c>
      <c r="E548" s="316">
        <v>380</v>
      </c>
      <c r="F548" s="150">
        <f ca="1" t="shared" si="16"/>
        <v>1.27946127946128</v>
      </c>
      <c r="G548" s="150">
        <f ca="1" t="shared" si="17"/>
        <v>0.777096114519427</v>
      </c>
      <c r="H548" s="318"/>
    </row>
    <row r="549" ht="15" spans="1:8">
      <c r="A549" s="314" t="s">
        <v>11140</v>
      </c>
      <c r="B549" s="315" t="s">
        <v>11141</v>
      </c>
      <c r="C549" s="322">
        <v>40</v>
      </c>
      <c r="D549" s="316">
        <v>369</v>
      </c>
      <c r="E549" s="316">
        <v>200</v>
      </c>
      <c r="F549" s="150">
        <f ca="1" t="shared" si="16"/>
        <v>5</v>
      </c>
      <c r="G549" s="150">
        <f ca="1" t="shared" si="17"/>
        <v>0.5420054200542</v>
      </c>
      <c r="H549" s="318"/>
    </row>
    <row r="550" ht="15" spans="1:8">
      <c r="A550" s="314" t="s">
        <v>11142</v>
      </c>
      <c r="B550" s="315" t="s">
        <v>11143</v>
      </c>
      <c r="C550" s="322">
        <v>1810</v>
      </c>
      <c r="D550" s="316">
        <v>2213</v>
      </c>
      <c r="E550" s="316">
        <v>2300</v>
      </c>
      <c r="F550" s="150">
        <f ca="1" t="shared" si="16"/>
        <v>1.2707182320442</v>
      </c>
      <c r="G550" s="150">
        <f ca="1" t="shared" si="17"/>
        <v>1.03931314957072</v>
      </c>
      <c r="H550" s="318"/>
    </row>
    <row r="551" ht="15" spans="1:8">
      <c r="A551" s="314" t="s">
        <v>11144</v>
      </c>
      <c r="B551" s="315" t="s">
        <v>11145</v>
      </c>
      <c r="C551" s="322"/>
      <c r="D551" s="316"/>
      <c r="E551" s="316"/>
      <c r="F551" s="150">
        <f ca="1" t="shared" si="16"/>
        <v>0</v>
      </c>
      <c r="G551" s="150">
        <f ca="1" t="shared" si="17"/>
        <v>0</v>
      </c>
      <c r="H551" s="318"/>
    </row>
    <row r="552" ht="15" spans="1:8">
      <c r="A552" s="314" t="s">
        <v>11146</v>
      </c>
      <c r="B552" s="315" t="s">
        <v>11147</v>
      </c>
      <c r="C552" s="322">
        <v>255</v>
      </c>
      <c r="D552" s="316">
        <v>218</v>
      </c>
      <c r="E552" s="316">
        <v>250</v>
      </c>
      <c r="F552" s="150">
        <f ca="1" t="shared" si="16"/>
        <v>0.980392156862745</v>
      </c>
      <c r="G552" s="150">
        <f ca="1" t="shared" si="17"/>
        <v>1.14678899082569</v>
      </c>
      <c r="H552" s="318"/>
    </row>
    <row r="553" ht="15" spans="1:8">
      <c r="A553" s="314" t="s">
        <v>11148</v>
      </c>
      <c r="B553" s="315" t="s">
        <v>11149</v>
      </c>
      <c r="C553" s="272"/>
      <c r="D553" s="316"/>
      <c r="E553" s="316"/>
      <c r="F553" s="150">
        <f ca="1" t="shared" si="16"/>
        <v>0</v>
      </c>
      <c r="G553" s="150">
        <f ca="1" t="shared" si="17"/>
        <v>0</v>
      </c>
      <c r="H553" s="318"/>
    </row>
    <row r="554" ht="15" spans="1:8">
      <c r="A554" s="314" t="s">
        <v>11150</v>
      </c>
      <c r="B554" s="315" t="s">
        <v>11151</v>
      </c>
      <c r="C554" s="322">
        <v>715</v>
      </c>
      <c r="D554" s="316">
        <v>350</v>
      </c>
      <c r="E554" s="316">
        <v>500</v>
      </c>
      <c r="F554" s="150">
        <f ca="1" t="shared" si="16"/>
        <v>0.699300699300699</v>
      </c>
      <c r="G554" s="150">
        <f ca="1" t="shared" si="17"/>
        <v>1.42857142857143</v>
      </c>
      <c r="H554" s="318"/>
    </row>
    <row r="555" ht="15" spans="1:8">
      <c r="A555" s="314" t="s">
        <v>11152</v>
      </c>
      <c r="B555" s="315" t="s">
        <v>11153</v>
      </c>
      <c r="C555" s="322">
        <v>100</v>
      </c>
      <c r="D555" s="316">
        <v>198</v>
      </c>
      <c r="E555" s="316">
        <v>200</v>
      </c>
      <c r="F555" s="150">
        <f ca="1" t="shared" si="16"/>
        <v>2</v>
      </c>
      <c r="G555" s="150">
        <f ca="1" t="shared" si="17"/>
        <v>1.01010101010101</v>
      </c>
      <c r="H555" s="318"/>
    </row>
    <row r="556" ht="15" spans="1:8">
      <c r="A556" s="314" t="s">
        <v>11154</v>
      </c>
      <c r="B556" s="315" t="s">
        <v>10273</v>
      </c>
      <c r="C556" s="322">
        <v>90</v>
      </c>
      <c r="D556" s="316">
        <v>73</v>
      </c>
      <c r="E556" s="316">
        <v>100</v>
      </c>
      <c r="F556" s="150">
        <f ca="1" t="shared" si="16"/>
        <v>1.11111111111111</v>
      </c>
      <c r="G556" s="150">
        <f ca="1" t="shared" si="17"/>
        <v>1.36986301369863</v>
      </c>
      <c r="H556" s="318"/>
    </row>
    <row r="557" ht="15" spans="1:8">
      <c r="A557" s="314" t="s">
        <v>11155</v>
      </c>
      <c r="B557" s="315" t="s">
        <v>10277</v>
      </c>
      <c r="C557" s="322">
        <v>2</v>
      </c>
      <c r="D557" s="316"/>
      <c r="E557" s="316"/>
      <c r="F557" s="150">
        <f ca="1" t="shared" si="16"/>
        <v>0</v>
      </c>
      <c r="G557" s="150">
        <f ca="1" t="shared" si="17"/>
        <v>0</v>
      </c>
      <c r="H557" s="318"/>
    </row>
    <row r="558" ht="15" spans="1:8">
      <c r="A558" s="314" t="s">
        <v>11156</v>
      </c>
      <c r="B558" s="315" t="s">
        <v>10281</v>
      </c>
      <c r="C558" s="322">
        <v>20</v>
      </c>
      <c r="D558" s="316">
        <v>43</v>
      </c>
      <c r="E558" s="316">
        <v>30</v>
      </c>
      <c r="F558" s="150">
        <f ca="1" t="shared" si="16"/>
        <v>1.5</v>
      </c>
      <c r="G558" s="150">
        <f ca="1" t="shared" si="17"/>
        <v>0.697674418604651</v>
      </c>
      <c r="H558" s="318"/>
    </row>
    <row r="559" ht="15" spans="1:8">
      <c r="A559" s="314" t="s">
        <v>11157</v>
      </c>
      <c r="B559" s="315" t="s">
        <v>11158</v>
      </c>
      <c r="C559" s="322">
        <v>30</v>
      </c>
      <c r="D559" s="316">
        <v>188</v>
      </c>
      <c r="E559" s="316">
        <v>100</v>
      </c>
      <c r="F559" s="150">
        <f ca="1" t="shared" si="16"/>
        <v>3.33333333333333</v>
      </c>
      <c r="G559" s="150">
        <f ca="1" t="shared" si="17"/>
        <v>0.531914893617021</v>
      </c>
      <c r="H559" s="318"/>
    </row>
    <row r="560" ht="15" spans="1:8">
      <c r="A560" s="314" t="s">
        <v>11159</v>
      </c>
      <c r="B560" s="315" t="s">
        <v>11160</v>
      </c>
      <c r="C560" s="322">
        <v>13</v>
      </c>
      <c r="D560" s="316">
        <v>93</v>
      </c>
      <c r="E560" s="316">
        <v>50</v>
      </c>
      <c r="F560" s="150">
        <f ca="1" t="shared" si="16"/>
        <v>3.84615384615385</v>
      </c>
      <c r="G560" s="150">
        <f ca="1" t="shared" si="17"/>
        <v>0.537634408602151</v>
      </c>
      <c r="H560" s="318"/>
    </row>
    <row r="561" ht="15" spans="1:8">
      <c r="A561" s="314" t="s">
        <v>11161</v>
      </c>
      <c r="B561" s="315" t="s">
        <v>11162</v>
      </c>
      <c r="C561" s="322"/>
      <c r="D561" s="316"/>
      <c r="E561" s="316"/>
      <c r="F561" s="150">
        <f ca="1" t="shared" si="16"/>
        <v>0</v>
      </c>
      <c r="G561" s="150">
        <f ca="1" t="shared" si="17"/>
        <v>0</v>
      </c>
      <c r="H561" s="318"/>
    </row>
    <row r="562" ht="15" spans="1:8">
      <c r="A562" s="314" t="s">
        <v>11163</v>
      </c>
      <c r="B562" s="315" t="s">
        <v>11164</v>
      </c>
      <c r="C562" s="322">
        <v>1445</v>
      </c>
      <c r="D562" s="316">
        <v>1378</v>
      </c>
      <c r="E562" s="316">
        <v>1500</v>
      </c>
      <c r="F562" s="150">
        <f ca="1" t="shared" si="16"/>
        <v>1.03806228373702</v>
      </c>
      <c r="G562" s="150">
        <f ca="1" t="shared" si="17"/>
        <v>1.08853410740203</v>
      </c>
      <c r="H562" s="318"/>
    </row>
    <row r="563" ht="15" spans="1:8">
      <c r="A563" s="314" t="s">
        <v>11165</v>
      </c>
      <c r="B563" s="315" t="s">
        <v>11166</v>
      </c>
      <c r="C563" s="322">
        <v>25</v>
      </c>
      <c r="D563" s="316">
        <v>188</v>
      </c>
      <c r="E563" s="316">
        <v>100</v>
      </c>
      <c r="F563" s="150">
        <f ca="1" t="shared" si="16"/>
        <v>4</v>
      </c>
      <c r="G563" s="150">
        <f ca="1" t="shared" si="17"/>
        <v>0.531914893617021</v>
      </c>
      <c r="H563" s="318"/>
    </row>
    <row r="564" ht="15" spans="1:8">
      <c r="A564" s="314" t="s">
        <v>11167</v>
      </c>
      <c r="B564" s="315" t="s">
        <v>10273</v>
      </c>
      <c r="C564" s="272"/>
      <c r="D564" s="316"/>
      <c r="E564" s="316"/>
      <c r="F564" s="150">
        <f ca="1" t="shared" si="16"/>
        <v>0</v>
      </c>
      <c r="G564" s="150">
        <f ca="1" t="shared" si="17"/>
        <v>0</v>
      </c>
      <c r="H564" s="318"/>
    </row>
    <row r="565" ht="15" spans="1:8">
      <c r="A565" s="314" t="s">
        <v>11168</v>
      </c>
      <c r="B565" s="315" t="s">
        <v>10277</v>
      </c>
      <c r="C565" s="272"/>
      <c r="D565" s="316"/>
      <c r="E565" s="316"/>
      <c r="F565" s="150">
        <f ca="1" t="shared" si="16"/>
        <v>0</v>
      </c>
      <c r="G565" s="150">
        <f ca="1" t="shared" si="17"/>
        <v>0</v>
      </c>
      <c r="H565" s="318"/>
    </row>
    <row r="566" ht="15" spans="1:8">
      <c r="A566" s="314" t="s">
        <v>11169</v>
      </c>
      <c r="B566" s="315" t="s">
        <v>10281</v>
      </c>
      <c r="C566" s="272"/>
      <c r="D566" s="316"/>
      <c r="E566" s="316"/>
      <c r="F566" s="150">
        <f ca="1" t="shared" si="16"/>
        <v>0</v>
      </c>
      <c r="G566" s="150">
        <f ca="1" t="shared" si="17"/>
        <v>0</v>
      </c>
      <c r="H566" s="318"/>
    </row>
    <row r="567" ht="15" spans="1:8">
      <c r="A567" s="314" t="s">
        <v>11170</v>
      </c>
      <c r="B567" s="315" t="s">
        <v>10285</v>
      </c>
      <c r="C567" s="272"/>
      <c r="D567" s="316"/>
      <c r="E567" s="316"/>
      <c r="F567" s="150">
        <f ca="1" t="shared" si="16"/>
        <v>0</v>
      </c>
      <c r="G567" s="150">
        <f ca="1" t="shared" si="17"/>
        <v>0</v>
      </c>
      <c r="H567" s="318"/>
    </row>
    <row r="568" ht="15" spans="1:8">
      <c r="A568" s="314" t="s">
        <v>11171</v>
      </c>
      <c r="B568" s="315" t="s">
        <v>11172</v>
      </c>
      <c r="C568" s="272"/>
      <c r="D568" s="316"/>
      <c r="E568" s="316"/>
      <c r="F568" s="150">
        <f ca="1" t="shared" si="16"/>
        <v>0</v>
      </c>
      <c r="G568" s="150">
        <f ca="1" t="shared" si="17"/>
        <v>0</v>
      </c>
      <c r="H568" s="318"/>
    </row>
    <row r="569" ht="15" spans="1:8">
      <c r="A569" s="314" t="s">
        <v>11173</v>
      </c>
      <c r="B569" s="315" t="s">
        <v>11174</v>
      </c>
      <c r="C569" s="322">
        <v>3397</v>
      </c>
      <c r="D569" s="316">
        <v>984</v>
      </c>
      <c r="E569" s="316">
        <v>3047</v>
      </c>
      <c r="F569" s="150">
        <f ca="1" t="shared" si="16"/>
        <v>0.896967912864292</v>
      </c>
      <c r="G569" s="150">
        <f ca="1" t="shared" si="17"/>
        <v>3.09654471544715</v>
      </c>
      <c r="H569" s="318"/>
    </row>
    <row r="570" ht="15" spans="1:8">
      <c r="A570" s="314" t="s">
        <v>11175</v>
      </c>
      <c r="B570" s="315" t="s">
        <v>11176</v>
      </c>
      <c r="C570" s="322">
        <v>3512</v>
      </c>
      <c r="D570" s="316">
        <v>5123</v>
      </c>
      <c r="E570" s="316">
        <v>3800</v>
      </c>
      <c r="F570" s="150">
        <f ca="1" t="shared" si="16"/>
        <v>1.08200455580866</v>
      </c>
      <c r="G570" s="150">
        <f ca="1" t="shared" si="17"/>
        <v>0.74175287917236</v>
      </c>
      <c r="H570" s="318"/>
    </row>
    <row r="571" ht="15" spans="1:8">
      <c r="A571" s="314" t="s">
        <v>11177</v>
      </c>
      <c r="B571" s="315" t="s">
        <v>11178</v>
      </c>
      <c r="C571" s="322">
        <v>20</v>
      </c>
      <c r="D571" s="316">
        <v>312</v>
      </c>
      <c r="E571" s="316">
        <v>100</v>
      </c>
      <c r="F571" s="150">
        <f ca="1" t="shared" si="16"/>
        <v>5</v>
      </c>
      <c r="G571" s="150">
        <f ca="1" t="shared" si="17"/>
        <v>0.320512820512821</v>
      </c>
      <c r="H571" s="318"/>
    </row>
    <row r="572" ht="15" spans="1:8">
      <c r="A572" s="314" t="s">
        <v>11179</v>
      </c>
      <c r="B572" s="315" t="s">
        <v>11180</v>
      </c>
      <c r="C572" s="322">
        <v>65</v>
      </c>
      <c r="D572" s="316">
        <v>78</v>
      </c>
      <c r="E572" s="316">
        <v>100</v>
      </c>
      <c r="F572" s="150">
        <f ca="1" t="shared" si="16"/>
        <v>1.53846153846154</v>
      </c>
      <c r="G572" s="150">
        <f ca="1" t="shared" si="17"/>
        <v>1.28205128205128</v>
      </c>
      <c r="H572" s="318"/>
    </row>
    <row r="573" ht="15" spans="1:8">
      <c r="A573" s="314" t="s">
        <v>11181</v>
      </c>
      <c r="B573" s="315" t="s">
        <v>11182</v>
      </c>
      <c r="C573" s="322">
        <v>20</v>
      </c>
      <c r="D573" s="316">
        <v>209</v>
      </c>
      <c r="E573" s="316">
        <v>100</v>
      </c>
      <c r="F573" s="150">
        <f ca="1" t="shared" si="16"/>
        <v>5</v>
      </c>
      <c r="G573" s="150">
        <f ca="1" t="shared" si="17"/>
        <v>0.478468899521531</v>
      </c>
      <c r="H573" s="318"/>
    </row>
    <row r="574" ht="15" spans="1:8">
      <c r="A574" s="314" t="s">
        <v>11183</v>
      </c>
      <c r="B574" s="315" t="s">
        <v>11184</v>
      </c>
      <c r="C574" s="322">
        <v>2073</v>
      </c>
      <c r="D574" s="316">
        <v>4013</v>
      </c>
      <c r="E574" s="316">
        <v>3010</v>
      </c>
      <c r="F574" s="150">
        <f ca="1" t="shared" si="16"/>
        <v>1.45200192957067</v>
      </c>
      <c r="G574" s="150">
        <f ca="1" t="shared" si="17"/>
        <v>0.750062297533018</v>
      </c>
      <c r="H574" s="318"/>
    </row>
    <row r="575" ht="15" spans="1:8">
      <c r="A575" s="314" t="s">
        <v>11185</v>
      </c>
      <c r="B575" s="315" t="s">
        <v>11186</v>
      </c>
      <c r="C575" s="322">
        <v>50</v>
      </c>
      <c r="D575" s="316"/>
      <c r="E575" s="316"/>
      <c r="F575" s="150">
        <f ca="1" t="shared" si="16"/>
        <v>0</v>
      </c>
      <c r="G575" s="150">
        <f ca="1" t="shared" si="17"/>
        <v>0</v>
      </c>
      <c r="H575" s="318"/>
    </row>
    <row r="576" ht="15" spans="1:8">
      <c r="A576" s="314" t="s">
        <v>11187</v>
      </c>
      <c r="B576" s="315" t="s">
        <v>11188</v>
      </c>
      <c r="C576" s="322">
        <v>80</v>
      </c>
      <c r="D576" s="316"/>
      <c r="E576" s="316"/>
      <c r="F576" s="150">
        <f ca="1" t="shared" si="16"/>
        <v>0</v>
      </c>
      <c r="G576" s="150">
        <f ca="1" t="shared" si="17"/>
        <v>0</v>
      </c>
      <c r="H576" s="318"/>
    </row>
    <row r="577" ht="15" spans="1:8">
      <c r="A577" s="314" t="s">
        <v>11189</v>
      </c>
      <c r="B577" s="315" t="s">
        <v>11190</v>
      </c>
      <c r="C577" s="322">
        <v>50</v>
      </c>
      <c r="D577" s="316"/>
      <c r="E577" s="316"/>
      <c r="F577" s="150">
        <f ca="1" t="shared" si="16"/>
        <v>0</v>
      </c>
      <c r="G577" s="150">
        <f ca="1" t="shared" si="17"/>
        <v>0</v>
      </c>
      <c r="H577" s="318"/>
    </row>
    <row r="578" ht="15" spans="1:8">
      <c r="A578" s="314" t="s">
        <v>11191</v>
      </c>
      <c r="B578" s="315" t="s">
        <v>11192</v>
      </c>
      <c r="C578" s="322">
        <v>10</v>
      </c>
      <c r="D578" s="316">
        <v>680</v>
      </c>
      <c r="E578" s="316">
        <v>300</v>
      </c>
      <c r="F578" s="150">
        <f ca="1" t="shared" si="16"/>
        <v>30</v>
      </c>
      <c r="G578" s="150">
        <f ca="1" t="shared" si="17"/>
        <v>0.441176470588235</v>
      </c>
      <c r="H578" s="318"/>
    </row>
    <row r="579" ht="15" spans="1:8">
      <c r="A579" s="314" t="s">
        <v>11193</v>
      </c>
      <c r="B579" s="315" t="s">
        <v>11194</v>
      </c>
      <c r="C579" s="322">
        <v>234</v>
      </c>
      <c r="D579" s="316"/>
      <c r="E579" s="316"/>
      <c r="F579" s="150">
        <f ca="1" t="shared" si="16"/>
        <v>0</v>
      </c>
      <c r="G579" s="150">
        <f ca="1" t="shared" si="17"/>
        <v>0</v>
      </c>
      <c r="H579" s="318"/>
    </row>
    <row r="580" ht="15" spans="1:8">
      <c r="A580" s="314" t="s">
        <v>11195</v>
      </c>
      <c r="B580" s="315" t="s">
        <v>11196</v>
      </c>
      <c r="C580" s="322">
        <v>10000</v>
      </c>
      <c r="D580" s="316">
        <v>2638</v>
      </c>
      <c r="E580" s="316">
        <v>3000</v>
      </c>
      <c r="F580" s="150">
        <f ca="1" t="shared" si="16"/>
        <v>0.3</v>
      </c>
      <c r="G580" s="150">
        <f ca="1" t="shared" si="17"/>
        <v>1.13722517058378</v>
      </c>
      <c r="H580" s="318"/>
    </row>
    <row r="581" ht="15" spans="1:8">
      <c r="A581" s="314" t="s">
        <v>11197</v>
      </c>
      <c r="B581" s="315" t="s">
        <v>11198</v>
      </c>
      <c r="C581" s="322">
        <v>216</v>
      </c>
      <c r="D581" s="316"/>
      <c r="E581" s="316"/>
      <c r="F581" s="150">
        <f ca="1" t="shared" si="16"/>
        <v>0</v>
      </c>
      <c r="G581" s="150">
        <f ca="1" t="shared" si="17"/>
        <v>0</v>
      </c>
      <c r="H581" s="318"/>
    </row>
    <row r="582" ht="15" spans="1:8">
      <c r="A582" s="314" t="s">
        <v>11199</v>
      </c>
      <c r="B582" s="315" t="s">
        <v>11200</v>
      </c>
      <c r="C582" s="322">
        <v>518</v>
      </c>
      <c r="D582" s="316"/>
      <c r="E582" s="316"/>
      <c r="F582" s="150">
        <f ca="1" t="shared" si="16"/>
        <v>0</v>
      </c>
      <c r="G582" s="150">
        <f ca="1" t="shared" si="17"/>
        <v>0</v>
      </c>
      <c r="H582" s="318"/>
    </row>
    <row r="583" ht="15" spans="1:8">
      <c r="A583" s="314" t="s">
        <v>11201</v>
      </c>
      <c r="B583" s="315" t="s">
        <v>11202</v>
      </c>
      <c r="C583" s="322">
        <v>501</v>
      </c>
      <c r="D583" s="316"/>
      <c r="E583" s="316"/>
      <c r="F583" s="150">
        <f ca="1" t="shared" si="16"/>
        <v>0</v>
      </c>
      <c r="G583" s="150">
        <f ca="1" t="shared" si="17"/>
        <v>0</v>
      </c>
      <c r="H583" s="318"/>
    </row>
    <row r="584" ht="15" spans="1:8">
      <c r="A584" s="314" t="s">
        <v>11203</v>
      </c>
      <c r="B584" s="315" t="s">
        <v>11204</v>
      </c>
      <c r="C584" s="322">
        <v>150</v>
      </c>
      <c r="D584" s="316"/>
      <c r="E584" s="316"/>
      <c r="F584" s="150">
        <f ca="1" t="shared" si="16"/>
        <v>0</v>
      </c>
      <c r="G584" s="150">
        <f ca="1" t="shared" si="17"/>
        <v>0</v>
      </c>
      <c r="H584" s="318"/>
    </row>
    <row r="585" ht="15" spans="1:8">
      <c r="A585" s="314" t="s">
        <v>11205</v>
      </c>
      <c r="B585" s="315" t="s">
        <v>10273</v>
      </c>
      <c r="C585" s="322">
        <v>122</v>
      </c>
      <c r="D585" s="316">
        <v>230</v>
      </c>
      <c r="E585" s="316">
        <v>100</v>
      </c>
      <c r="F585" s="150">
        <f ca="1" t="shared" si="16"/>
        <v>0.819672131147541</v>
      </c>
      <c r="G585" s="150">
        <f ca="1" t="shared" si="17"/>
        <v>0.434782608695652</v>
      </c>
      <c r="H585" s="318"/>
    </row>
    <row r="586" ht="15" spans="1:8">
      <c r="A586" s="314" t="s">
        <v>11206</v>
      </c>
      <c r="B586" s="315" t="s">
        <v>10277</v>
      </c>
      <c r="C586" s="272"/>
      <c r="D586" s="316"/>
      <c r="E586" s="316"/>
      <c r="F586" s="150">
        <f ca="1" t="shared" si="16"/>
        <v>0</v>
      </c>
      <c r="G586" s="150">
        <f ca="1" t="shared" si="17"/>
        <v>0</v>
      </c>
      <c r="H586" s="318"/>
    </row>
    <row r="587" ht="15" spans="1:8">
      <c r="A587" s="314" t="s">
        <v>11207</v>
      </c>
      <c r="B587" s="315" t="s">
        <v>10281</v>
      </c>
      <c r="C587" s="272"/>
      <c r="D587" s="316"/>
      <c r="E587" s="316"/>
      <c r="F587" s="150">
        <f ca="1" t="shared" ref="F587:F650" si="18">IFERROR(OFFSET(F587,0,-1)/OFFSET(F587,0,-3),)</f>
        <v>0</v>
      </c>
      <c r="G587" s="150">
        <f ca="1" t="shared" ref="G587:G650" si="19">IFERROR(OFFSET(F587,0,-1)/OFFSET(F587,0,-2),)</f>
        <v>0</v>
      </c>
      <c r="H587" s="318"/>
    </row>
    <row r="588" ht="15" spans="1:8">
      <c r="A588" s="314" t="s">
        <v>11208</v>
      </c>
      <c r="B588" s="315" t="s">
        <v>11209</v>
      </c>
      <c r="C588" s="272"/>
      <c r="D588" s="316"/>
      <c r="E588" s="316"/>
      <c r="F588" s="150">
        <f ca="1" t="shared" si="18"/>
        <v>0</v>
      </c>
      <c r="G588" s="150">
        <f ca="1" t="shared" si="19"/>
        <v>0</v>
      </c>
      <c r="H588" s="318"/>
    </row>
    <row r="589" ht="15" spans="1:8">
      <c r="A589" s="314" t="s">
        <v>11210</v>
      </c>
      <c r="B589" s="315" t="s">
        <v>11211</v>
      </c>
      <c r="C589" s="272"/>
      <c r="D589" s="316"/>
      <c r="E589" s="316"/>
      <c r="F589" s="150">
        <f ca="1" t="shared" si="18"/>
        <v>0</v>
      </c>
      <c r="G589" s="150">
        <f ca="1" t="shared" si="19"/>
        <v>0</v>
      </c>
      <c r="H589" s="318"/>
    </row>
    <row r="590" ht="15" spans="1:8">
      <c r="A590" s="314" t="s">
        <v>11212</v>
      </c>
      <c r="B590" s="315" t="s">
        <v>10376</v>
      </c>
      <c r="C590" s="272"/>
      <c r="D590" s="316"/>
      <c r="E590" s="316"/>
      <c r="F590" s="150">
        <f ca="1" t="shared" si="18"/>
        <v>0</v>
      </c>
      <c r="G590" s="150">
        <f ca="1" t="shared" si="19"/>
        <v>0</v>
      </c>
      <c r="H590" s="318"/>
    </row>
    <row r="591" ht="15" spans="1:8">
      <c r="A591" s="314" t="s">
        <v>11213</v>
      </c>
      <c r="B591" s="315" t="s">
        <v>10285</v>
      </c>
      <c r="C591" s="272"/>
      <c r="D591" s="316"/>
      <c r="E591" s="316"/>
      <c r="F591" s="150">
        <f ca="1" t="shared" si="18"/>
        <v>0</v>
      </c>
      <c r="G591" s="150">
        <f ca="1" t="shared" si="19"/>
        <v>0</v>
      </c>
      <c r="H591" s="318"/>
    </row>
    <row r="592" ht="15" spans="1:8">
      <c r="A592" s="314" t="s">
        <v>11214</v>
      </c>
      <c r="B592" s="315" t="s">
        <v>11215</v>
      </c>
      <c r="C592" s="322">
        <v>60</v>
      </c>
      <c r="D592" s="316">
        <v>72</v>
      </c>
      <c r="E592" s="316">
        <v>70</v>
      </c>
      <c r="F592" s="150">
        <f ca="1" t="shared" si="18"/>
        <v>1.16666666666667</v>
      </c>
      <c r="G592" s="150">
        <f ca="1" t="shared" si="19"/>
        <v>0.972222222222222</v>
      </c>
      <c r="H592" s="318"/>
    </row>
    <row r="593" ht="15" spans="1:8">
      <c r="A593" s="314" t="s">
        <v>11216</v>
      </c>
      <c r="B593" s="315" t="s">
        <v>11217</v>
      </c>
      <c r="C593" s="272"/>
      <c r="D593" s="316">
        <v>91</v>
      </c>
      <c r="E593" s="316">
        <v>50</v>
      </c>
      <c r="F593" s="150">
        <f ca="1" t="shared" si="18"/>
        <v>0</v>
      </c>
      <c r="G593" s="150">
        <f ca="1" t="shared" si="19"/>
        <v>0.549450549450549</v>
      </c>
      <c r="H593" s="318"/>
    </row>
    <row r="594" ht="15" spans="1:8">
      <c r="A594" s="314" t="s">
        <v>11218</v>
      </c>
      <c r="B594" s="315" t="s">
        <v>11219</v>
      </c>
      <c r="C594" s="272"/>
      <c r="D594" s="316"/>
      <c r="E594" s="316"/>
      <c r="F594" s="150">
        <f ca="1" t="shared" si="18"/>
        <v>0</v>
      </c>
      <c r="G594" s="150">
        <f ca="1" t="shared" si="19"/>
        <v>0</v>
      </c>
      <c r="H594" s="318"/>
    </row>
    <row r="595" ht="15" spans="1:8">
      <c r="A595" s="314" t="s">
        <v>11220</v>
      </c>
      <c r="B595" s="315" t="s">
        <v>10031</v>
      </c>
      <c r="C595" s="322">
        <v>120</v>
      </c>
      <c r="D595" s="316">
        <v>87</v>
      </c>
      <c r="E595" s="316">
        <v>100</v>
      </c>
      <c r="F595" s="150">
        <f ca="1" t="shared" si="18"/>
        <v>0.833333333333333</v>
      </c>
      <c r="G595" s="150">
        <f ca="1" t="shared" si="19"/>
        <v>1.14942528735632</v>
      </c>
      <c r="H595" s="318"/>
    </row>
    <row r="596" ht="15" spans="1:8">
      <c r="A596" s="314" t="s">
        <v>11221</v>
      </c>
      <c r="B596" s="315" t="s">
        <v>10273</v>
      </c>
      <c r="C596" s="322">
        <v>510</v>
      </c>
      <c r="D596" s="316">
        <v>989</v>
      </c>
      <c r="E596" s="316">
        <v>710</v>
      </c>
      <c r="F596" s="150">
        <f ca="1" t="shared" si="18"/>
        <v>1.3921568627451</v>
      </c>
      <c r="G596" s="150">
        <f ca="1" t="shared" si="19"/>
        <v>0.717896865520728</v>
      </c>
      <c r="H596" s="318"/>
    </row>
    <row r="597" ht="15" spans="1:8">
      <c r="A597" s="314" t="s">
        <v>11222</v>
      </c>
      <c r="B597" s="315" t="s">
        <v>10277</v>
      </c>
      <c r="C597" s="322">
        <v>10</v>
      </c>
      <c r="D597" s="316">
        <v>17</v>
      </c>
      <c r="E597" s="316">
        <v>10</v>
      </c>
      <c r="F597" s="150">
        <f ca="1" t="shared" si="18"/>
        <v>1</v>
      </c>
      <c r="G597" s="150">
        <f ca="1" t="shared" si="19"/>
        <v>0.588235294117647</v>
      </c>
      <c r="H597" s="318"/>
    </row>
    <row r="598" ht="15" spans="1:8">
      <c r="A598" s="314" t="s">
        <v>11223</v>
      </c>
      <c r="B598" s="315" t="s">
        <v>10281</v>
      </c>
      <c r="C598" s="322">
        <v>61</v>
      </c>
      <c r="D598" s="316">
        <v>255</v>
      </c>
      <c r="E598" s="316">
        <v>60</v>
      </c>
      <c r="F598" s="150">
        <f ca="1" t="shared" si="18"/>
        <v>0.983606557377049</v>
      </c>
      <c r="G598" s="150">
        <f ca="1" t="shared" si="19"/>
        <v>0.235294117647059</v>
      </c>
      <c r="H598" s="318"/>
    </row>
    <row r="599" ht="15" spans="1:8">
      <c r="A599" s="314" t="s">
        <v>11224</v>
      </c>
      <c r="B599" s="315" t="s">
        <v>11225</v>
      </c>
      <c r="C599" s="322">
        <v>10</v>
      </c>
      <c r="D599" s="316">
        <v>115</v>
      </c>
      <c r="E599" s="316">
        <v>10</v>
      </c>
      <c r="F599" s="150">
        <f ca="1" t="shared" si="18"/>
        <v>1</v>
      </c>
      <c r="G599" s="150">
        <f ca="1" t="shared" si="19"/>
        <v>0.0869565217391304</v>
      </c>
      <c r="H599" s="318"/>
    </row>
    <row r="600" ht="15" spans="1:8">
      <c r="A600" s="314" t="s">
        <v>11226</v>
      </c>
      <c r="B600" s="315" t="s">
        <v>11227</v>
      </c>
      <c r="C600" s="322">
        <v>3145</v>
      </c>
      <c r="D600" s="316">
        <v>5879</v>
      </c>
      <c r="E600" s="316">
        <v>3800</v>
      </c>
      <c r="F600" s="150">
        <f ca="1" t="shared" si="18"/>
        <v>1.20826709062003</v>
      </c>
      <c r="G600" s="150">
        <f ca="1" t="shared" si="19"/>
        <v>0.646368430005103</v>
      </c>
      <c r="H600" s="318"/>
    </row>
    <row r="601" ht="15" spans="1:8">
      <c r="A601" s="314" t="s">
        <v>11228</v>
      </c>
      <c r="B601" s="315" t="s">
        <v>11229</v>
      </c>
      <c r="C601" s="322">
        <v>96</v>
      </c>
      <c r="D601" s="316">
        <v>2980</v>
      </c>
      <c r="E601" s="316">
        <v>1000</v>
      </c>
      <c r="F601" s="150">
        <f ca="1" t="shared" si="18"/>
        <v>10.4166666666667</v>
      </c>
      <c r="G601" s="150">
        <f ca="1" t="shared" si="19"/>
        <v>0.335570469798658</v>
      </c>
      <c r="H601" s="318"/>
    </row>
    <row r="602" ht="15" spans="1:8">
      <c r="A602" s="314" t="s">
        <v>11230</v>
      </c>
      <c r="B602" s="315" t="s">
        <v>11231</v>
      </c>
      <c r="C602" s="272"/>
      <c r="D602" s="316"/>
      <c r="E602" s="316"/>
      <c r="F602" s="150">
        <f ca="1" t="shared" si="18"/>
        <v>0</v>
      </c>
      <c r="G602" s="150">
        <f ca="1" t="shared" si="19"/>
        <v>0</v>
      </c>
      <c r="H602" s="318"/>
    </row>
    <row r="603" ht="15" spans="1:8">
      <c r="A603" s="314" t="s">
        <v>11232</v>
      </c>
      <c r="B603" s="315" t="s">
        <v>11233</v>
      </c>
      <c r="C603" s="272"/>
      <c r="D603" s="316"/>
      <c r="E603" s="316"/>
      <c r="F603" s="150">
        <f ca="1" t="shared" si="18"/>
        <v>0</v>
      </c>
      <c r="G603" s="150">
        <f ca="1" t="shared" si="19"/>
        <v>0</v>
      </c>
      <c r="H603" s="318"/>
    </row>
    <row r="604" ht="15" spans="1:8">
      <c r="A604" s="314" t="s">
        <v>11234</v>
      </c>
      <c r="B604" s="315" t="s">
        <v>11235</v>
      </c>
      <c r="C604" s="272"/>
      <c r="D604" s="316"/>
      <c r="E604" s="316"/>
      <c r="F604" s="150">
        <f ca="1" t="shared" si="18"/>
        <v>0</v>
      </c>
      <c r="G604" s="150">
        <f ca="1" t="shared" si="19"/>
        <v>0</v>
      </c>
      <c r="H604" s="318"/>
    </row>
    <row r="605" ht="15" spans="1:8">
      <c r="A605" s="314" t="s">
        <v>11236</v>
      </c>
      <c r="B605" s="315" t="s">
        <v>11237</v>
      </c>
      <c r="C605" s="272"/>
      <c r="D605" s="316"/>
      <c r="E605" s="316"/>
      <c r="F605" s="150">
        <f ca="1" t="shared" si="18"/>
        <v>0</v>
      </c>
      <c r="G605" s="150">
        <f ca="1" t="shared" si="19"/>
        <v>0</v>
      </c>
      <c r="H605" s="318"/>
    </row>
    <row r="606" ht="15" spans="1:8">
      <c r="A606" s="314" t="s">
        <v>11238</v>
      </c>
      <c r="B606" s="315" t="s">
        <v>11239</v>
      </c>
      <c r="C606" s="272"/>
      <c r="D606" s="316"/>
      <c r="E606" s="316"/>
      <c r="F606" s="150">
        <f ca="1" t="shared" si="18"/>
        <v>0</v>
      </c>
      <c r="G606" s="150">
        <f ca="1" t="shared" si="19"/>
        <v>0</v>
      </c>
      <c r="H606" s="318"/>
    </row>
    <row r="607" ht="15" spans="1:8">
      <c r="A607" s="314" t="s">
        <v>11240</v>
      </c>
      <c r="B607" s="315" t="s">
        <v>11241</v>
      </c>
      <c r="C607" s="272"/>
      <c r="D607" s="316"/>
      <c r="E607" s="316"/>
      <c r="F607" s="150">
        <f ca="1" t="shared" si="18"/>
        <v>0</v>
      </c>
      <c r="G607" s="150">
        <f ca="1" t="shared" si="19"/>
        <v>0</v>
      </c>
      <c r="H607" s="318"/>
    </row>
    <row r="608" ht="15" spans="1:8">
      <c r="A608" s="314" t="s">
        <v>11242</v>
      </c>
      <c r="B608" s="315" t="s">
        <v>11243</v>
      </c>
      <c r="C608" s="272"/>
      <c r="D608" s="316"/>
      <c r="E608" s="316"/>
      <c r="F608" s="150">
        <f ca="1" t="shared" si="18"/>
        <v>0</v>
      </c>
      <c r="G608" s="150">
        <f ca="1" t="shared" si="19"/>
        <v>0</v>
      </c>
      <c r="H608" s="318"/>
    </row>
    <row r="609" ht="15" spans="1:8">
      <c r="A609" s="314" t="s">
        <v>11244</v>
      </c>
      <c r="B609" s="315" t="s">
        <v>11245</v>
      </c>
      <c r="C609" s="272"/>
      <c r="D609" s="316"/>
      <c r="E609" s="316"/>
      <c r="F609" s="150">
        <f ca="1" t="shared" si="18"/>
        <v>0</v>
      </c>
      <c r="G609" s="150">
        <f ca="1" t="shared" si="19"/>
        <v>0</v>
      </c>
      <c r="H609" s="318"/>
    </row>
    <row r="610" ht="15" spans="1:8">
      <c r="A610" s="314" t="s">
        <v>11246</v>
      </c>
      <c r="B610" s="315" t="s">
        <v>11247</v>
      </c>
      <c r="C610" s="272"/>
      <c r="D610" s="316"/>
      <c r="E610" s="316"/>
      <c r="F610" s="150">
        <f ca="1" t="shared" si="18"/>
        <v>0</v>
      </c>
      <c r="G610" s="150">
        <f ca="1" t="shared" si="19"/>
        <v>0</v>
      </c>
      <c r="H610" s="318"/>
    </row>
    <row r="611" ht="15" spans="1:8">
      <c r="A611" s="314" t="s">
        <v>11248</v>
      </c>
      <c r="B611" s="315" t="s">
        <v>11249</v>
      </c>
      <c r="C611" s="272"/>
      <c r="D611" s="316"/>
      <c r="E611" s="316"/>
      <c r="F611" s="150">
        <f ca="1" t="shared" si="18"/>
        <v>0</v>
      </c>
      <c r="G611" s="150">
        <f ca="1" t="shared" si="19"/>
        <v>0</v>
      </c>
      <c r="H611" s="318"/>
    </row>
    <row r="612" ht="15" spans="1:8">
      <c r="A612" s="314" t="s">
        <v>11250</v>
      </c>
      <c r="B612" s="315" t="s">
        <v>11251</v>
      </c>
      <c r="C612" s="272"/>
      <c r="D612" s="316">
        <v>507</v>
      </c>
      <c r="E612" s="316">
        <v>200</v>
      </c>
      <c r="F612" s="150">
        <f ca="1" t="shared" si="18"/>
        <v>0</v>
      </c>
      <c r="G612" s="150">
        <f ca="1" t="shared" si="19"/>
        <v>0.394477317554241</v>
      </c>
      <c r="H612" s="318"/>
    </row>
    <row r="613" ht="15" spans="1:8">
      <c r="A613" s="314" t="s">
        <v>11252</v>
      </c>
      <c r="B613" s="315" t="s">
        <v>11253</v>
      </c>
      <c r="C613" s="322">
        <v>300</v>
      </c>
      <c r="D613" s="316">
        <v>210</v>
      </c>
      <c r="E613" s="316">
        <v>200</v>
      </c>
      <c r="F613" s="150">
        <f ca="1" t="shared" si="18"/>
        <v>0.666666666666667</v>
      </c>
      <c r="G613" s="150">
        <f ca="1" t="shared" si="19"/>
        <v>0.952380952380952</v>
      </c>
      <c r="H613" s="318"/>
    </row>
    <row r="614" ht="15" spans="1:8">
      <c r="A614" s="314" t="s">
        <v>11254</v>
      </c>
      <c r="B614" s="315" t="s">
        <v>11255</v>
      </c>
      <c r="C614" s="322"/>
      <c r="D614" s="316"/>
      <c r="E614" s="316"/>
      <c r="F614" s="150">
        <f ca="1" t="shared" si="18"/>
        <v>0</v>
      </c>
      <c r="G614" s="150">
        <f ca="1" t="shared" si="19"/>
        <v>0</v>
      </c>
      <c r="H614" s="318"/>
    </row>
    <row r="615" ht="15" spans="1:8">
      <c r="A615" s="314" t="s">
        <v>11256</v>
      </c>
      <c r="B615" s="327" t="s">
        <v>11257</v>
      </c>
      <c r="C615" s="322">
        <v>1511</v>
      </c>
      <c r="D615" s="316">
        <v>2630</v>
      </c>
      <c r="E615" s="316">
        <v>2000</v>
      </c>
      <c r="F615" s="150">
        <f ca="1" t="shared" si="18"/>
        <v>1.32362673726009</v>
      </c>
      <c r="G615" s="150">
        <f ca="1" t="shared" si="19"/>
        <v>0.760456273764259</v>
      </c>
      <c r="H615" s="318"/>
    </row>
    <row r="616" ht="15" spans="1:8">
      <c r="A616" s="314" t="s">
        <v>11258</v>
      </c>
      <c r="B616" s="327" t="s">
        <v>11259</v>
      </c>
      <c r="C616" s="322">
        <v>400</v>
      </c>
      <c r="D616" s="316">
        <v>3051</v>
      </c>
      <c r="E616" s="316">
        <v>1500</v>
      </c>
      <c r="F616" s="150">
        <f ca="1" t="shared" si="18"/>
        <v>3.75</v>
      </c>
      <c r="G616" s="150">
        <f ca="1" t="shared" si="19"/>
        <v>0.491642084562439</v>
      </c>
      <c r="H616" s="318"/>
    </row>
    <row r="617" ht="15" spans="1:8">
      <c r="A617" s="314" t="s">
        <v>11260</v>
      </c>
      <c r="B617" s="327" t="s">
        <v>11261</v>
      </c>
      <c r="C617" s="322">
        <v>360</v>
      </c>
      <c r="D617" s="316">
        <v>378</v>
      </c>
      <c r="E617" s="316">
        <v>400</v>
      </c>
      <c r="F617" s="150">
        <f ca="1" t="shared" si="18"/>
        <v>1.11111111111111</v>
      </c>
      <c r="G617" s="150">
        <f ca="1" t="shared" si="19"/>
        <v>1.05820105820106</v>
      </c>
      <c r="H617" s="318"/>
    </row>
    <row r="618" ht="15" spans="1:8">
      <c r="A618" s="314" t="s">
        <v>11262</v>
      </c>
      <c r="B618" s="327" t="s">
        <v>11263</v>
      </c>
      <c r="C618" s="322">
        <v>30</v>
      </c>
      <c r="D618" s="316">
        <v>281</v>
      </c>
      <c r="E618" s="316">
        <v>100</v>
      </c>
      <c r="F618" s="150">
        <f ca="1" t="shared" si="18"/>
        <v>3.33333333333333</v>
      </c>
      <c r="G618" s="150">
        <f ca="1" t="shared" si="19"/>
        <v>0.355871886120996</v>
      </c>
      <c r="H618" s="318"/>
    </row>
    <row r="619" ht="15" spans="1:8">
      <c r="A619" s="314" t="s">
        <v>11264</v>
      </c>
      <c r="B619" s="327" t="s">
        <v>11265</v>
      </c>
      <c r="C619" s="322">
        <v>180</v>
      </c>
      <c r="D619" s="316">
        <v>261</v>
      </c>
      <c r="E619" s="316">
        <v>200</v>
      </c>
      <c r="F619" s="150">
        <f ca="1" t="shared" si="18"/>
        <v>1.11111111111111</v>
      </c>
      <c r="G619" s="150">
        <f ca="1" t="shared" si="19"/>
        <v>0.766283524904215</v>
      </c>
      <c r="H619" s="318"/>
    </row>
    <row r="620" ht="15" spans="1:8">
      <c r="A620" s="314" t="s">
        <v>11266</v>
      </c>
      <c r="B620" s="327" t="s">
        <v>11267</v>
      </c>
      <c r="C620" s="272"/>
      <c r="D620" s="316"/>
      <c r="E620" s="316"/>
      <c r="F620" s="150">
        <f ca="1" t="shared" si="18"/>
        <v>0</v>
      </c>
      <c r="G620" s="150">
        <f ca="1" t="shared" si="19"/>
        <v>0</v>
      </c>
      <c r="H620" s="318"/>
    </row>
    <row r="621" ht="15" spans="1:8">
      <c r="A621" s="314" t="s">
        <v>11268</v>
      </c>
      <c r="B621" s="327" t="s">
        <v>11269</v>
      </c>
      <c r="C621" s="272"/>
      <c r="D621" s="316">
        <v>19</v>
      </c>
      <c r="E621" s="316">
        <v>20</v>
      </c>
      <c r="F621" s="150">
        <f ca="1" t="shared" si="18"/>
        <v>0</v>
      </c>
      <c r="G621" s="150">
        <f ca="1" t="shared" si="19"/>
        <v>1.05263157894737</v>
      </c>
      <c r="H621" s="318"/>
    </row>
    <row r="622" ht="15" spans="1:8">
      <c r="A622" s="314" t="s">
        <v>11270</v>
      </c>
      <c r="B622" s="327" t="s">
        <v>11271</v>
      </c>
      <c r="C622" s="272"/>
      <c r="D622" s="316"/>
      <c r="E622" s="316"/>
      <c r="F622" s="150">
        <f ca="1" t="shared" si="18"/>
        <v>0</v>
      </c>
      <c r="G622" s="150">
        <f ca="1" t="shared" si="19"/>
        <v>0</v>
      </c>
      <c r="H622" s="318"/>
    </row>
    <row r="623" ht="15" spans="1:8">
      <c r="A623" s="314" t="s">
        <v>11272</v>
      </c>
      <c r="B623" s="327" t="s">
        <v>11273</v>
      </c>
      <c r="C623" s="322">
        <v>20</v>
      </c>
      <c r="D623" s="316">
        <v>22</v>
      </c>
      <c r="E623" s="316">
        <v>20</v>
      </c>
      <c r="F623" s="150">
        <f ca="1" t="shared" si="18"/>
        <v>1</v>
      </c>
      <c r="G623" s="150">
        <f ca="1" t="shared" si="19"/>
        <v>0.909090909090909</v>
      </c>
      <c r="H623" s="318"/>
    </row>
    <row r="624" ht="15" spans="1:8">
      <c r="A624" s="314" t="s">
        <v>11274</v>
      </c>
      <c r="B624" s="327" t="s">
        <v>11275</v>
      </c>
      <c r="C624" s="322">
        <v>3573</v>
      </c>
      <c r="D624" s="316">
        <v>4597</v>
      </c>
      <c r="E624" s="316">
        <v>4900</v>
      </c>
      <c r="F624" s="150">
        <f ca="1" t="shared" si="18"/>
        <v>1.37139658550238</v>
      </c>
      <c r="G624" s="150">
        <f ca="1" t="shared" si="19"/>
        <v>1.06591255166413</v>
      </c>
      <c r="H624" s="318"/>
    </row>
    <row r="625" ht="15" spans="1:8">
      <c r="A625" s="314" t="s">
        <v>11276</v>
      </c>
      <c r="B625" s="327" t="s">
        <v>11277</v>
      </c>
      <c r="C625" s="322">
        <v>850</v>
      </c>
      <c r="D625" s="316">
        <v>1069</v>
      </c>
      <c r="E625" s="316">
        <v>1500</v>
      </c>
      <c r="F625" s="150">
        <f ca="1" t="shared" si="18"/>
        <v>1.76470588235294</v>
      </c>
      <c r="G625" s="150">
        <f ca="1" t="shared" si="19"/>
        <v>1.40318054256314</v>
      </c>
      <c r="H625" s="318"/>
    </row>
    <row r="626" ht="15" spans="1:8">
      <c r="A626" s="314" t="s">
        <v>11278</v>
      </c>
      <c r="B626" s="327" t="s">
        <v>11279</v>
      </c>
      <c r="C626" s="322">
        <v>2461</v>
      </c>
      <c r="D626" s="316">
        <v>433</v>
      </c>
      <c r="E626" s="316">
        <v>2500</v>
      </c>
      <c r="F626" s="150">
        <f ca="1" t="shared" si="18"/>
        <v>1.01584721657863</v>
      </c>
      <c r="G626" s="150">
        <f ca="1" t="shared" si="19"/>
        <v>5.77367205542725</v>
      </c>
      <c r="H626" s="318"/>
    </row>
    <row r="627" ht="15" spans="1:8">
      <c r="A627" s="314" t="s">
        <v>11280</v>
      </c>
      <c r="B627" s="327" t="s">
        <v>11281</v>
      </c>
      <c r="C627" s="322">
        <v>800</v>
      </c>
      <c r="D627" s="316">
        <v>712</v>
      </c>
      <c r="E627" s="316">
        <v>1000</v>
      </c>
      <c r="F627" s="150">
        <f ca="1" t="shared" si="18"/>
        <v>1.25</v>
      </c>
      <c r="G627" s="150">
        <f ca="1" t="shared" si="19"/>
        <v>1.40449438202247</v>
      </c>
      <c r="H627" s="318"/>
    </row>
    <row r="628" ht="15" spans="1:8">
      <c r="A628" s="314" t="s">
        <v>11282</v>
      </c>
      <c r="B628" s="327" t="s">
        <v>11283</v>
      </c>
      <c r="C628" s="322">
        <v>497</v>
      </c>
      <c r="D628" s="316">
        <v>595</v>
      </c>
      <c r="E628" s="316">
        <v>500</v>
      </c>
      <c r="F628" s="150">
        <f ca="1" t="shared" si="18"/>
        <v>1.00603621730382</v>
      </c>
      <c r="G628" s="150">
        <f ca="1" t="shared" si="19"/>
        <v>0.840336134453782</v>
      </c>
      <c r="H628" s="318"/>
    </row>
    <row r="629" ht="15" spans="1:8">
      <c r="A629" s="314" t="s">
        <v>11284</v>
      </c>
      <c r="B629" s="327" t="s">
        <v>11285</v>
      </c>
      <c r="C629" s="322">
        <v>554</v>
      </c>
      <c r="D629" s="316">
        <v>2123</v>
      </c>
      <c r="E629" s="316">
        <v>1000</v>
      </c>
      <c r="F629" s="150">
        <f ca="1" t="shared" si="18"/>
        <v>1.80505415162455</v>
      </c>
      <c r="G629" s="150">
        <f ca="1" t="shared" si="19"/>
        <v>0.471031559114461</v>
      </c>
      <c r="H629" s="318"/>
    </row>
    <row r="630" ht="15" spans="1:8">
      <c r="A630" s="314" t="s">
        <v>11286</v>
      </c>
      <c r="B630" s="327" t="s">
        <v>11287</v>
      </c>
      <c r="C630" s="322">
        <v>507</v>
      </c>
      <c r="D630" s="316"/>
      <c r="E630" s="316">
        <v>100</v>
      </c>
      <c r="F630" s="150">
        <f ca="1" t="shared" si="18"/>
        <v>0.19723865877712</v>
      </c>
      <c r="G630" s="150">
        <f ca="1" t="shared" si="19"/>
        <v>0</v>
      </c>
      <c r="H630" s="318"/>
    </row>
    <row r="631" ht="15" spans="1:8">
      <c r="A631" s="314" t="s">
        <v>11288</v>
      </c>
      <c r="B631" s="327" t="s">
        <v>11289</v>
      </c>
      <c r="C631" s="322">
        <v>1059</v>
      </c>
      <c r="D631" s="316"/>
      <c r="E631" s="316"/>
      <c r="F631" s="150">
        <f ca="1" t="shared" si="18"/>
        <v>0</v>
      </c>
      <c r="G631" s="150">
        <f ca="1" t="shared" si="19"/>
        <v>0</v>
      </c>
      <c r="H631" s="318"/>
    </row>
    <row r="632" ht="15" spans="1:8">
      <c r="A632" s="314" t="s">
        <v>11290</v>
      </c>
      <c r="B632" s="327" t="s">
        <v>11291</v>
      </c>
      <c r="C632" s="322">
        <v>2840</v>
      </c>
      <c r="D632" s="316">
        <v>12</v>
      </c>
      <c r="E632" s="316">
        <v>200</v>
      </c>
      <c r="F632" s="150">
        <f ca="1" t="shared" si="18"/>
        <v>0.0704225352112676</v>
      </c>
      <c r="G632" s="150">
        <f ca="1" t="shared" si="19"/>
        <v>16.6666666666667</v>
      </c>
      <c r="H632" s="318"/>
    </row>
    <row r="633" ht="15" spans="1:8">
      <c r="A633" s="314" t="s">
        <v>11292</v>
      </c>
      <c r="B633" s="327" t="s">
        <v>11293</v>
      </c>
      <c r="C633" s="322">
        <v>1857</v>
      </c>
      <c r="D633" s="316"/>
      <c r="E633" s="316"/>
      <c r="F633" s="150">
        <f ca="1" t="shared" si="18"/>
        <v>0</v>
      </c>
      <c r="G633" s="150">
        <f ca="1" t="shared" si="19"/>
        <v>0</v>
      </c>
      <c r="H633" s="318"/>
    </row>
    <row r="634" ht="15" spans="1:8">
      <c r="A634" s="314" t="s">
        <v>11294</v>
      </c>
      <c r="B634" s="327" t="s">
        <v>11295</v>
      </c>
      <c r="C634" s="322">
        <v>206</v>
      </c>
      <c r="D634" s="316"/>
      <c r="E634" s="316"/>
      <c r="F634" s="150">
        <f ca="1" t="shared" si="18"/>
        <v>0</v>
      </c>
      <c r="G634" s="150">
        <f ca="1" t="shared" si="19"/>
        <v>0</v>
      </c>
      <c r="H634" s="318"/>
    </row>
    <row r="635" ht="15" spans="1:8">
      <c r="A635" s="314" t="s">
        <v>11296</v>
      </c>
      <c r="B635" s="327" t="s">
        <v>11297</v>
      </c>
      <c r="C635" s="322"/>
      <c r="D635" s="316"/>
      <c r="E635" s="316"/>
      <c r="F635" s="150">
        <f ca="1" t="shared" si="18"/>
        <v>0</v>
      </c>
      <c r="G635" s="150">
        <f ca="1" t="shared" si="19"/>
        <v>0</v>
      </c>
      <c r="H635" s="318"/>
    </row>
    <row r="636" ht="15" spans="1:8">
      <c r="A636" s="314" t="s">
        <v>11298</v>
      </c>
      <c r="B636" s="327" t="s">
        <v>11299</v>
      </c>
      <c r="C636" s="322">
        <v>14903</v>
      </c>
      <c r="D636" s="316">
        <v>8978</v>
      </c>
      <c r="E636" s="316">
        <v>12000</v>
      </c>
      <c r="F636" s="150">
        <f ca="1" t="shared" si="18"/>
        <v>0.805207005300946</v>
      </c>
      <c r="G636" s="150">
        <f ca="1" t="shared" si="19"/>
        <v>1.33660057919358</v>
      </c>
      <c r="H636" s="318"/>
    </row>
    <row r="637" ht="15" spans="1:8">
      <c r="A637" s="314" t="s">
        <v>11300</v>
      </c>
      <c r="B637" s="327" t="s">
        <v>11301</v>
      </c>
      <c r="C637" s="322">
        <v>136</v>
      </c>
      <c r="D637" s="316"/>
      <c r="E637" s="316">
        <v>100</v>
      </c>
      <c r="F637" s="150">
        <f ca="1" t="shared" si="18"/>
        <v>0.735294117647059</v>
      </c>
      <c r="G637" s="150">
        <f ca="1" t="shared" si="19"/>
        <v>0</v>
      </c>
      <c r="H637" s="318"/>
    </row>
    <row r="638" ht="15" spans="1:8">
      <c r="A638" s="314" t="s">
        <v>11302</v>
      </c>
      <c r="B638" s="327" t="s">
        <v>11303</v>
      </c>
      <c r="C638" s="322">
        <v>800</v>
      </c>
      <c r="D638" s="316">
        <v>1620</v>
      </c>
      <c r="E638" s="316">
        <v>1200</v>
      </c>
      <c r="F638" s="150">
        <f ca="1" t="shared" si="18"/>
        <v>1.5</v>
      </c>
      <c r="G638" s="150">
        <f ca="1" t="shared" si="19"/>
        <v>0.740740740740741</v>
      </c>
      <c r="H638" s="318"/>
    </row>
    <row r="639" ht="15" spans="1:8">
      <c r="A639" s="314" t="s">
        <v>11304</v>
      </c>
      <c r="B639" s="327" t="s">
        <v>11305</v>
      </c>
      <c r="C639" s="272"/>
      <c r="D639" s="316"/>
      <c r="E639" s="316"/>
      <c r="F639" s="150">
        <f ca="1" t="shared" si="18"/>
        <v>0</v>
      </c>
      <c r="G639" s="150">
        <f ca="1" t="shared" si="19"/>
        <v>0</v>
      </c>
      <c r="H639" s="318"/>
    </row>
    <row r="640" ht="15" spans="1:8">
      <c r="A640" s="314" t="s">
        <v>11306</v>
      </c>
      <c r="B640" s="327" t="s">
        <v>11307</v>
      </c>
      <c r="C640" s="272"/>
      <c r="D640" s="316">
        <v>24</v>
      </c>
      <c r="E640" s="316">
        <v>20</v>
      </c>
      <c r="F640" s="150">
        <f ca="1" t="shared" si="18"/>
        <v>0</v>
      </c>
      <c r="G640" s="150">
        <f ca="1" t="shared" si="19"/>
        <v>0.833333333333333</v>
      </c>
      <c r="H640" s="318"/>
    </row>
    <row r="641" ht="15" spans="1:8">
      <c r="A641" s="314" t="s">
        <v>11308</v>
      </c>
      <c r="B641" s="327" t="s">
        <v>11309</v>
      </c>
      <c r="C641" s="322">
        <v>50</v>
      </c>
      <c r="D641" s="316">
        <v>221</v>
      </c>
      <c r="E641" s="316">
        <v>50</v>
      </c>
      <c r="F641" s="150">
        <f ca="1" t="shared" si="18"/>
        <v>1</v>
      </c>
      <c r="G641" s="150">
        <f ca="1" t="shared" si="19"/>
        <v>0.226244343891403</v>
      </c>
      <c r="H641" s="318"/>
    </row>
    <row r="642" ht="15" spans="1:8">
      <c r="A642" s="314" t="s">
        <v>11310</v>
      </c>
      <c r="B642" s="327" t="s">
        <v>11311</v>
      </c>
      <c r="C642" s="322"/>
      <c r="D642" s="316">
        <v>7</v>
      </c>
      <c r="E642" s="316"/>
      <c r="F642" s="150">
        <f ca="1" t="shared" si="18"/>
        <v>0</v>
      </c>
      <c r="G642" s="150">
        <f ca="1" t="shared" si="19"/>
        <v>0</v>
      </c>
      <c r="H642" s="318"/>
    </row>
    <row r="643" ht="15" spans="1:8">
      <c r="A643" s="314" t="s">
        <v>11312</v>
      </c>
      <c r="B643" s="327" t="s">
        <v>10273</v>
      </c>
      <c r="C643" s="322">
        <v>50</v>
      </c>
      <c r="D643" s="316">
        <v>19</v>
      </c>
      <c r="E643" s="316">
        <v>20</v>
      </c>
      <c r="F643" s="150">
        <f ca="1" t="shared" si="18"/>
        <v>0.4</v>
      </c>
      <c r="G643" s="150">
        <f ca="1" t="shared" si="19"/>
        <v>1.05263157894737</v>
      </c>
      <c r="H643" s="318"/>
    </row>
    <row r="644" ht="15" spans="1:8">
      <c r="A644" s="314" t="s">
        <v>11313</v>
      </c>
      <c r="B644" s="327" t="s">
        <v>10277</v>
      </c>
      <c r="C644" s="322">
        <v>60</v>
      </c>
      <c r="D644" s="316">
        <v>27</v>
      </c>
      <c r="E644" s="316">
        <v>30</v>
      </c>
      <c r="F644" s="150">
        <f ca="1" t="shared" si="18"/>
        <v>0.5</v>
      </c>
      <c r="G644" s="150">
        <f ca="1" t="shared" si="19"/>
        <v>1.11111111111111</v>
      </c>
      <c r="H644" s="318"/>
    </row>
    <row r="645" ht="15" spans="1:8">
      <c r="A645" s="314" t="s">
        <v>11314</v>
      </c>
      <c r="B645" s="327" t="s">
        <v>10281</v>
      </c>
      <c r="C645" s="272"/>
      <c r="D645" s="316"/>
      <c r="E645" s="316"/>
      <c r="F645" s="150">
        <f ca="1" t="shared" si="18"/>
        <v>0</v>
      </c>
      <c r="G645" s="150">
        <f ca="1" t="shared" si="19"/>
        <v>0</v>
      </c>
      <c r="H645" s="318"/>
    </row>
    <row r="646" ht="15" spans="1:8">
      <c r="A646" s="382" t="s">
        <v>11315</v>
      </c>
      <c r="B646" s="327" t="s">
        <v>10376</v>
      </c>
      <c r="C646" s="272"/>
      <c r="D646" s="316"/>
      <c r="E646" s="316"/>
      <c r="F646" s="150">
        <f ca="1" t="shared" si="18"/>
        <v>0</v>
      </c>
      <c r="G646" s="150">
        <f ca="1" t="shared" si="19"/>
        <v>0</v>
      </c>
      <c r="H646" s="318"/>
    </row>
    <row r="647" ht="15" spans="1:8">
      <c r="A647" s="382" t="s">
        <v>11316</v>
      </c>
      <c r="B647" s="327" t="s">
        <v>11317</v>
      </c>
      <c r="C647" s="272"/>
      <c r="D647" s="316"/>
      <c r="E647" s="316"/>
      <c r="F647" s="150">
        <f ca="1" t="shared" si="18"/>
        <v>0</v>
      </c>
      <c r="G647" s="150">
        <f ca="1" t="shared" si="19"/>
        <v>0</v>
      </c>
      <c r="H647" s="318"/>
    </row>
    <row r="648" ht="15" spans="1:8">
      <c r="A648" s="382" t="s">
        <v>11318</v>
      </c>
      <c r="B648" s="327" t="s">
        <v>11319</v>
      </c>
      <c r="C648" s="272"/>
      <c r="D648" s="316"/>
      <c r="E648" s="316"/>
      <c r="F648" s="150">
        <f ca="1" t="shared" si="18"/>
        <v>0</v>
      </c>
      <c r="G648" s="150">
        <f ca="1" t="shared" si="19"/>
        <v>0</v>
      </c>
      <c r="H648" s="318"/>
    </row>
    <row r="649" ht="15" spans="1:8">
      <c r="A649" s="382" t="s">
        <v>11320</v>
      </c>
      <c r="B649" s="327" t="s">
        <v>10285</v>
      </c>
      <c r="C649" s="272"/>
      <c r="D649" s="316">
        <v>110</v>
      </c>
      <c r="E649" s="316">
        <v>50</v>
      </c>
      <c r="F649" s="150">
        <f ca="1" t="shared" si="18"/>
        <v>0</v>
      </c>
      <c r="G649" s="150">
        <f ca="1" t="shared" si="19"/>
        <v>0.454545454545455</v>
      </c>
      <c r="H649" s="318"/>
    </row>
    <row r="650" ht="15" spans="1:8">
      <c r="A650" s="382" t="s">
        <v>11321</v>
      </c>
      <c r="B650" s="327" t="s">
        <v>11322</v>
      </c>
      <c r="C650" s="272"/>
      <c r="D650" s="316">
        <v>34</v>
      </c>
      <c r="E650" s="316"/>
      <c r="F650" s="150">
        <f ca="1" t="shared" si="18"/>
        <v>0</v>
      </c>
      <c r="G650" s="150">
        <f ca="1" t="shared" si="19"/>
        <v>0</v>
      </c>
      <c r="H650" s="318"/>
    </row>
    <row r="651" ht="15" spans="1:8">
      <c r="A651" s="382" t="s">
        <v>11323</v>
      </c>
      <c r="B651" s="327" t="s">
        <v>10273</v>
      </c>
      <c r="C651" s="272"/>
      <c r="D651" s="316"/>
      <c r="E651" s="316"/>
      <c r="F651" s="150">
        <f ca="1" t="shared" ref="F651:F714" si="20">IFERROR(OFFSET(F651,0,-1)/OFFSET(F651,0,-3),)</f>
        <v>0</v>
      </c>
      <c r="G651" s="150">
        <f ca="1" t="shared" ref="G651:G714" si="21">IFERROR(OFFSET(F651,0,-1)/OFFSET(F651,0,-2),)</f>
        <v>0</v>
      </c>
      <c r="H651" s="318"/>
    </row>
    <row r="652" ht="15" spans="1:8">
      <c r="A652" s="382" t="s">
        <v>11324</v>
      </c>
      <c r="B652" s="327" t="s">
        <v>10277</v>
      </c>
      <c r="C652" s="272"/>
      <c r="D652" s="316"/>
      <c r="E652" s="316"/>
      <c r="F652" s="150">
        <f ca="1" t="shared" si="20"/>
        <v>0</v>
      </c>
      <c r="G652" s="150">
        <f ca="1" t="shared" si="21"/>
        <v>0</v>
      </c>
      <c r="H652" s="318"/>
    </row>
    <row r="653" ht="15" spans="1:8">
      <c r="A653" s="382" t="s">
        <v>11325</v>
      </c>
      <c r="B653" s="327" t="s">
        <v>10281</v>
      </c>
      <c r="C653" s="272"/>
      <c r="D653" s="316">
        <v>290</v>
      </c>
      <c r="E653" s="316">
        <v>300</v>
      </c>
      <c r="F653" s="150">
        <f ca="1" t="shared" si="20"/>
        <v>0</v>
      </c>
      <c r="G653" s="150">
        <f ca="1" t="shared" si="21"/>
        <v>1.03448275862069</v>
      </c>
      <c r="H653" s="318"/>
    </row>
    <row r="654" ht="15" spans="1:8">
      <c r="A654" s="382" t="s">
        <v>11326</v>
      </c>
      <c r="B654" s="327" t="s">
        <v>11327</v>
      </c>
      <c r="C654" s="272"/>
      <c r="D654" s="316"/>
      <c r="E654" s="316"/>
      <c r="F654" s="150">
        <f ca="1" t="shared" si="20"/>
        <v>0</v>
      </c>
      <c r="G654" s="150">
        <f ca="1" t="shared" si="21"/>
        <v>0</v>
      </c>
      <c r="H654" s="318"/>
    </row>
    <row r="655" ht="15" spans="1:8">
      <c r="A655" s="314" t="s">
        <v>11328</v>
      </c>
      <c r="B655" s="327" t="s">
        <v>10285</v>
      </c>
      <c r="C655" s="272"/>
      <c r="D655" s="316"/>
      <c r="E655" s="316"/>
      <c r="F655" s="150">
        <f ca="1" t="shared" si="20"/>
        <v>0</v>
      </c>
      <c r="G655" s="150">
        <f ca="1" t="shared" si="21"/>
        <v>0</v>
      </c>
      <c r="H655" s="318"/>
    </row>
    <row r="656" ht="15" spans="1:8">
      <c r="A656" s="314" t="s">
        <v>11329</v>
      </c>
      <c r="B656" s="327" t="s">
        <v>11330</v>
      </c>
      <c r="C656" s="322">
        <v>150</v>
      </c>
      <c r="D656" s="316"/>
      <c r="E656" s="316">
        <v>100</v>
      </c>
      <c r="F656" s="150">
        <f ca="1" t="shared" si="20"/>
        <v>0.666666666666667</v>
      </c>
      <c r="G656" s="150">
        <f ca="1" t="shared" si="21"/>
        <v>0</v>
      </c>
      <c r="H656" s="318"/>
    </row>
    <row r="657" ht="15" spans="1:8">
      <c r="A657" s="314" t="s">
        <v>11331</v>
      </c>
      <c r="B657" s="327" t="s">
        <v>10273</v>
      </c>
      <c r="C657" s="272"/>
      <c r="D657" s="316"/>
      <c r="E657" s="316"/>
      <c r="F657" s="150">
        <f ca="1" t="shared" si="20"/>
        <v>0</v>
      </c>
      <c r="G657" s="150">
        <f ca="1" t="shared" si="21"/>
        <v>0</v>
      </c>
      <c r="H657" s="318"/>
    </row>
    <row r="658" ht="15" spans="1:8">
      <c r="A658" s="314" t="s">
        <v>11332</v>
      </c>
      <c r="B658" s="327" t="s">
        <v>10277</v>
      </c>
      <c r="C658" s="272"/>
      <c r="D658" s="316"/>
      <c r="E658" s="316"/>
      <c r="F658" s="150">
        <f ca="1" t="shared" si="20"/>
        <v>0</v>
      </c>
      <c r="G658" s="150">
        <f ca="1" t="shared" si="21"/>
        <v>0</v>
      </c>
      <c r="H658" s="318"/>
    </row>
    <row r="659" ht="15" spans="1:8">
      <c r="A659" s="314" t="s">
        <v>11333</v>
      </c>
      <c r="B659" s="327" t="s">
        <v>10281</v>
      </c>
      <c r="C659" s="272"/>
      <c r="D659" s="316"/>
      <c r="E659" s="316"/>
      <c r="F659" s="150">
        <f ca="1" t="shared" si="20"/>
        <v>0</v>
      </c>
      <c r="G659" s="150">
        <f ca="1" t="shared" si="21"/>
        <v>0</v>
      </c>
      <c r="H659" s="318"/>
    </row>
    <row r="660" ht="15" spans="1:8">
      <c r="A660" s="314" t="s">
        <v>11334</v>
      </c>
      <c r="B660" s="327" t="s">
        <v>11335</v>
      </c>
      <c r="C660" s="272"/>
      <c r="D660" s="316"/>
      <c r="E660" s="316"/>
      <c r="F660" s="150">
        <f ca="1" t="shared" si="20"/>
        <v>0</v>
      </c>
      <c r="G660" s="150">
        <f ca="1" t="shared" si="21"/>
        <v>0</v>
      </c>
      <c r="H660" s="318"/>
    </row>
    <row r="661" ht="15" spans="1:8">
      <c r="A661" s="314" t="s">
        <v>11336</v>
      </c>
      <c r="B661" s="327" t="s">
        <v>11337</v>
      </c>
      <c r="C661" s="272"/>
      <c r="D661" s="316"/>
      <c r="E661" s="316"/>
      <c r="F661" s="150">
        <f ca="1" t="shared" si="20"/>
        <v>0</v>
      </c>
      <c r="G661" s="150">
        <f ca="1" t="shared" si="21"/>
        <v>0</v>
      </c>
      <c r="H661" s="318"/>
    </row>
    <row r="662" ht="15" spans="1:8">
      <c r="A662" s="314" t="s">
        <v>11338</v>
      </c>
      <c r="B662" s="327" t="s">
        <v>11339</v>
      </c>
      <c r="C662" s="272"/>
      <c r="D662" s="316"/>
      <c r="E662" s="316"/>
      <c r="F662" s="150">
        <f ca="1" t="shared" si="20"/>
        <v>0</v>
      </c>
      <c r="G662" s="150">
        <f ca="1" t="shared" si="21"/>
        <v>0</v>
      </c>
      <c r="H662" s="318"/>
    </row>
    <row r="663" ht="15" spans="1:8">
      <c r="A663" s="314" t="s">
        <v>11340</v>
      </c>
      <c r="B663" s="327" t="s">
        <v>10061</v>
      </c>
      <c r="C663" s="322">
        <v>1540</v>
      </c>
      <c r="D663" s="316">
        <v>6479</v>
      </c>
      <c r="E663" s="316">
        <v>4588</v>
      </c>
      <c r="F663" s="150">
        <f ca="1" t="shared" si="20"/>
        <v>2.97922077922078</v>
      </c>
      <c r="G663" s="150">
        <f ca="1" t="shared" si="21"/>
        <v>0.708133971291866</v>
      </c>
      <c r="H663" s="318"/>
    </row>
    <row r="664" ht="15" spans="1:8">
      <c r="A664" s="314" t="s">
        <v>11341</v>
      </c>
      <c r="B664" s="327" t="s">
        <v>10273</v>
      </c>
      <c r="C664" s="322">
        <v>760</v>
      </c>
      <c r="D664" s="316"/>
      <c r="E664" s="316">
        <v>300</v>
      </c>
      <c r="F664" s="150">
        <f ca="1" t="shared" si="20"/>
        <v>0.394736842105263</v>
      </c>
      <c r="G664" s="150">
        <f ca="1" t="shared" si="21"/>
        <v>0</v>
      </c>
      <c r="H664" s="318"/>
    </row>
    <row r="665" ht="15" spans="1:8">
      <c r="A665" s="314" t="s">
        <v>11342</v>
      </c>
      <c r="B665" s="327" t="s">
        <v>10277</v>
      </c>
      <c r="C665" s="322">
        <v>50</v>
      </c>
      <c r="D665" s="316"/>
      <c r="E665" s="316"/>
      <c r="F665" s="150">
        <f ca="1" t="shared" si="20"/>
        <v>0</v>
      </c>
      <c r="G665" s="150">
        <f ca="1" t="shared" si="21"/>
        <v>0</v>
      </c>
      <c r="H665" s="318"/>
    </row>
    <row r="666" ht="15" spans="1:8">
      <c r="A666" s="314" t="s">
        <v>11343</v>
      </c>
      <c r="B666" s="327" t="s">
        <v>10281</v>
      </c>
      <c r="C666" s="322">
        <v>40</v>
      </c>
      <c r="D666" s="316"/>
      <c r="E666" s="316"/>
      <c r="F666" s="150">
        <f ca="1" t="shared" si="20"/>
        <v>0</v>
      </c>
      <c r="G666" s="150">
        <f ca="1" t="shared" si="21"/>
        <v>0</v>
      </c>
      <c r="H666" s="318"/>
    </row>
    <row r="667" ht="15" spans="1:8">
      <c r="A667" s="314" t="s">
        <v>11344</v>
      </c>
      <c r="B667" s="327" t="s">
        <v>11345</v>
      </c>
      <c r="C667" s="272"/>
      <c r="D667" s="316"/>
      <c r="E667" s="316"/>
      <c r="F667" s="150">
        <f ca="1" t="shared" si="20"/>
        <v>0</v>
      </c>
      <c r="G667" s="150">
        <f ca="1" t="shared" si="21"/>
        <v>0</v>
      </c>
      <c r="H667" s="318"/>
    </row>
    <row r="668" ht="15" spans="1:8">
      <c r="A668" s="314" t="s">
        <v>11346</v>
      </c>
      <c r="B668" s="327" t="s">
        <v>11347</v>
      </c>
      <c r="C668" s="272"/>
      <c r="D668" s="316"/>
      <c r="E668" s="316"/>
      <c r="F668" s="150">
        <f ca="1" t="shared" si="20"/>
        <v>0</v>
      </c>
      <c r="G668" s="150">
        <f ca="1" t="shared" si="21"/>
        <v>0</v>
      </c>
      <c r="H668" s="318"/>
    </row>
    <row r="669" ht="15" spans="1:8">
      <c r="A669" s="314" t="s">
        <v>11348</v>
      </c>
      <c r="B669" s="327" t="s">
        <v>11349</v>
      </c>
      <c r="C669" s="272"/>
      <c r="D669" s="316"/>
      <c r="E669" s="316"/>
      <c r="F669" s="150">
        <f ca="1" t="shared" si="20"/>
        <v>0</v>
      </c>
      <c r="G669" s="150">
        <f ca="1" t="shared" si="21"/>
        <v>0</v>
      </c>
      <c r="H669" s="318"/>
    </row>
    <row r="670" ht="15" spans="1:8">
      <c r="A670" s="314" t="s">
        <v>11350</v>
      </c>
      <c r="B670" s="327" t="s">
        <v>11351</v>
      </c>
      <c r="C670" s="272"/>
      <c r="D670" s="316"/>
      <c r="E670" s="316"/>
      <c r="F670" s="150">
        <f ca="1" t="shared" si="20"/>
        <v>0</v>
      </c>
      <c r="G670" s="150">
        <f ca="1" t="shared" si="21"/>
        <v>0</v>
      </c>
      <c r="H670" s="318"/>
    </row>
    <row r="671" ht="15" spans="1:8">
      <c r="A671" s="314" t="s">
        <v>11352</v>
      </c>
      <c r="B671" s="327" t="s">
        <v>11353</v>
      </c>
      <c r="C671" s="272"/>
      <c r="D671" s="316"/>
      <c r="E671" s="316"/>
      <c r="F671" s="150">
        <f ca="1" t="shared" si="20"/>
        <v>0</v>
      </c>
      <c r="G671" s="150">
        <f ca="1" t="shared" si="21"/>
        <v>0</v>
      </c>
      <c r="H671" s="318"/>
    </row>
    <row r="672" ht="15" spans="1:8">
      <c r="A672" s="314" t="s">
        <v>11354</v>
      </c>
      <c r="B672" s="327" t="s">
        <v>11355</v>
      </c>
      <c r="C672" s="322">
        <v>30</v>
      </c>
      <c r="D672" s="316"/>
      <c r="E672" s="316"/>
      <c r="F672" s="150">
        <f ca="1" t="shared" si="20"/>
        <v>0</v>
      </c>
      <c r="G672" s="150">
        <f ca="1" t="shared" si="21"/>
        <v>0</v>
      </c>
      <c r="H672" s="318"/>
    </row>
    <row r="673" ht="15" spans="1:8">
      <c r="A673" s="314" t="s">
        <v>11356</v>
      </c>
      <c r="B673" s="327" t="s">
        <v>11357</v>
      </c>
      <c r="C673" s="316"/>
      <c r="D673" s="316"/>
      <c r="E673" s="316"/>
      <c r="F673" s="150">
        <f ca="1" t="shared" si="20"/>
        <v>0</v>
      </c>
      <c r="G673" s="150">
        <f ca="1" t="shared" si="21"/>
        <v>0</v>
      </c>
      <c r="H673" s="318"/>
    </row>
    <row r="674" ht="15" spans="1:8">
      <c r="A674" s="314" t="s">
        <v>11358</v>
      </c>
      <c r="B674" s="327" t="s">
        <v>11359</v>
      </c>
      <c r="C674" s="316"/>
      <c r="D674" s="316"/>
      <c r="E674" s="316"/>
      <c r="F674" s="150">
        <f ca="1" t="shared" si="20"/>
        <v>0</v>
      </c>
      <c r="G674" s="150">
        <f ca="1" t="shared" si="21"/>
        <v>0</v>
      </c>
      <c r="H674" s="318"/>
    </row>
    <row r="675" ht="15" spans="1:8">
      <c r="A675" s="314" t="s">
        <v>11360</v>
      </c>
      <c r="B675" s="327" t="s">
        <v>11361</v>
      </c>
      <c r="C675" s="322">
        <v>149</v>
      </c>
      <c r="D675" s="316"/>
      <c r="E675" s="316"/>
      <c r="F675" s="150">
        <f ca="1" t="shared" si="20"/>
        <v>0</v>
      </c>
      <c r="G675" s="150">
        <f ca="1" t="shared" si="21"/>
        <v>0</v>
      </c>
      <c r="H675" s="318"/>
    </row>
    <row r="676" ht="15" spans="1:8">
      <c r="A676" s="314" t="s">
        <v>11362</v>
      </c>
      <c r="B676" s="327" t="s">
        <v>11363</v>
      </c>
      <c r="C676" s="322">
        <v>1800</v>
      </c>
      <c r="D676" s="316">
        <v>1583</v>
      </c>
      <c r="E676" s="316">
        <v>2000</v>
      </c>
      <c r="F676" s="150">
        <f ca="1" t="shared" si="20"/>
        <v>1.11111111111111</v>
      </c>
      <c r="G676" s="150">
        <f ca="1" t="shared" si="21"/>
        <v>1.26342387871131</v>
      </c>
      <c r="H676" s="318"/>
    </row>
    <row r="677" ht="15" spans="1:8">
      <c r="A677" s="314" t="s">
        <v>11364</v>
      </c>
      <c r="B677" s="327" t="s">
        <v>11365</v>
      </c>
      <c r="C677" s="322">
        <v>1525</v>
      </c>
      <c r="D677" s="316">
        <v>12096</v>
      </c>
      <c r="E677" s="316">
        <v>3000</v>
      </c>
      <c r="F677" s="150">
        <f ca="1" t="shared" si="20"/>
        <v>1.9672131147541</v>
      </c>
      <c r="G677" s="150">
        <f ca="1" t="shared" si="21"/>
        <v>0.248015873015873</v>
      </c>
      <c r="H677" s="318"/>
    </row>
    <row r="678" ht="15" spans="1:8">
      <c r="A678" s="314" t="s">
        <v>11366</v>
      </c>
      <c r="B678" s="327" t="s">
        <v>11367</v>
      </c>
      <c r="C678" s="272"/>
      <c r="D678" s="316"/>
      <c r="E678" s="316"/>
      <c r="F678" s="150">
        <f ca="1" t="shared" si="20"/>
        <v>0</v>
      </c>
      <c r="G678" s="150">
        <f ca="1" t="shared" si="21"/>
        <v>0</v>
      </c>
      <c r="H678" s="318"/>
    </row>
    <row r="679" ht="15" spans="1:8">
      <c r="A679" s="314" t="s">
        <v>11368</v>
      </c>
      <c r="B679" s="327" t="s">
        <v>11369</v>
      </c>
      <c r="C679" s="322">
        <v>384</v>
      </c>
      <c r="D679" s="316"/>
      <c r="E679" s="316">
        <v>100</v>
      </c>
      <c r="F679" s="150">
        <f ca="1" t="shared" si="20"/>
        <v>0.260416666666667</v>
      </c>
      <c r="G679" s="150">
        <f ca="1" t="shared" si="21"/>
        <v>0</v>
      </c>
      <c r="H679" s="318"/>
    </row>
    <row r="680" ht="15" spans="1:8">
      <c r="A680" s="314" t="s">
        <v>11370</v>
      </c>
      <c r="B680" s="327" t="s">
        <v>11371</v>
      </c>
      <c r="C680" s="322"/>
      <c r="D680" s="316"/>
      <c r="E680" s="316"/>
      <c r="F680" s="150">
        <f ca="1" t="shared" si="20"/>
        <v>0</v>
      </c>
      <c r="G680" s="150">
        <f ca="1" t="shared" si="21"/>
        <v>0</v>
      </c>
      <c r="H680" s="318"/>
    </row>
    <row r="681" ht="15" spans="1:8">
      <c r="A681" s="314" t="s">
        <v>11372</v>
      </c>
      <c r="B681" s="327" t="s">
        <v>11373</v>
      </c>
      <c r="C681" s="322"/>
      <c r="D681" s="316"/>
      <c r="E681" s="316"/>
      <c r="F681" s="150">
        <f ca="1" t="shared" si="20"/>
        <v>0</v>
      </c>
      <c r="G681" s="150">
        <f ca="1" t="shared" si="21"/>
        <v>0</v>
      </c>
      <c r="H681" s="318"/>
    </row>
    <row r="682" ht="15" spans="1:8">
      <c r="A682" s="314" t="s">
        <v>11374</v>
      </c>
      <c r="B682" s="327" t="s">
        <v>11375</v>
      </c>
      <c r="C682" s="322"/>
      <c r="D682" s="316"/>
      <c r="E682" s="316"/>
      <c r="F682" s="150">
        <f ca="1" t="shared" si="20"/>
        <v>0</v>
      </c>
      <c r="G682" s="150">
        <f ca="1" t="shared" si="21"/>
        <v>0</v>
      </c>
      <c r="H682" s="318"/>
    </row>
    <row r="683" ht="15" spans="1:8">
      <c r="A683" s="314" t="s">
        <v>11376</v>
      </c>
      <c r="B683" s="327" t="s">
        <v>11377</v>
      </c>
      <c r="C683" s="322">
        <v>1280</v>
      </c>
      <c r="D683" s="316"/>
      <c r="E683" s="316">
        <v>300</v>
      </c>
      <c r="F683" s="150">
        <f ca="1" t="shared" si="20"/>
        <v>0.234375</v>
      </c>
      <c r="G683" s="150">
        <f ca="1" t="shared" si="21"/>
        <v>0</v>
      </c>
      <c r="H683" s="318"/>
    </row>
    <row r="684" ht="15" spans="1:8">
      <c r="A684" s="314" t="s">
        <v>11378</v>
      </c>
      <c r="B684" s="327" t="s">
        <v>11379</v>
      </c>
      <c r="C684" s="322">
        <v>1299</v>
      </c>
      <c r="D684" s="316">
        <v>4700</v>
      </c>
      <c r="E684" s="316">
        <v>1700</v>
      </c>
      <c r="F684" s="150">
        <f ca="1" t="shared" si="20"/>
        <v>1.30869899923018</v>
      </c>
      <c r="G684" s="150">
        <f ca="1" t="shared" si="21"/>
        <v>0.361702127659574</v>
      </c>
      <c r="H684" s="318"/>
    </row>
    <row r="685" ht="15" spans="1:8">
      <c r="A685" s="314" t="s">
        <v>11380</v>
      </c>
      <c r="B685" s="327" t="s">
        <v>11381</v>
      </c>
      <c r="C685" s="322">
        <v>10</v>
      </c>
      <c r="D685" s="316"/>
      <c r="E685" s="316"/>
      <c r="F685" s="150">
        <f ca="1" t="shared" si="20"/>
        <v>0</v>
      </c>
      <c r="G685" s="150">
        <f ca="1" t="shared" si="21"/>
        <v>0</v>
      </c>
      <c r="H685" s="318"/>
    </row>
    <row r="686" ht="15" spans="1:8">
      <c r="A686" s="314" t="s">
        <v>11382</v>
      </c>
      <c r="B686" s="327" t="s">
        <v>11383</v>
      </c>
      <c r="C686" s="322">
        <v>15</v>
      </c>
      <c r="D686" s="316"/>
      <c r="E686" s="316"/>
      <c r="F686" s="150">
        <f ca="1" t="shared" si="20"/>
        <v>0</v>
      </c>
      <c r="G686" s="150">
        <f ca="1" t="shared" si="21"/>
        <v>0</v>
      </c>
      <c r="H686" s="318"/>
    </row>
    <row r="687" ht="15" spans="1:8">
      <c r="A687" s="314" t="s">
        <v>11384</v>
      </c>
      <c r="B687" s="327" t="s">
        <v>11385</v>
      </c>
      <c r="C687" s="328"/>
      <c r="D687" s="316"/>
      <c r="E687" s="316"/>
      <c r="F687" s="150">
        <f ca="1" t="shared" si="20"/>
        <v>0</v>
      </c>
      <c r="G687" s="150">
        <f ca="1" t="shared" si="21"/>
        <v>0</v>
      </c>
      <c r="H687" s="318"/>
    </row>
    <row r="688" ht="15" spans="1:8">
      <c r="A688" s="314" t="s">
        <v>11386</v>
      </c>
      <c r="B688" s="327" t="s">
        <v>11387</v>
      </c>
      <c r="C688" s="328"/>
      <c r="D688" s="316"/>
      <c r="E688" s="316"/>
      <c r="F688" s="150">
        <f ca="1" t="shared" si="20"/>
        <v>0</v>
      </c>
      <c r="G688" s="150">
        <f ca="1" t="shared" si="21"/>
        <v>0</v>
      </c>
      <c r="H688" s="318"/>
    </row>
    <row r="689" ht="15" spans="1:8">
      <c r="A689" s="314" t="s">
        <v>11388</v>
      </c>
      <c r="B689" s="327" t="s">
        <v>11389</v>
      </c>
      <c r="C689" s="322">
        <v>117</v>
      </c>
      <c r="D689" s="316"/>
      <c r="E689" s="316"/>
      <c r="F689" s="150">
        <f ca="1" t="shared" si="20"/>
        <v>0</v>
      </c>
      <c r="G689" s="150">
        <f ca="1" t="shared" si="21"/>
        <v>0</v>
      </c>
      <c r="H689" s="318"/>
    </row>
    <row r="690" ht="15" spans="1:8">
      <c r="A690" s="314" t="s">
        <v>11390</v>
      </c>
      <c r="B690" s="327" t="s">
        <v>11391</v>
      </c>
      <c r="C690" s="322">
        <v>771</v>
      </c>
      <c r="D690" s="316"/>
      <c r="E690" s="316">
        <v>200</v>
      </c>
      <c r="F690" s="150">
        <f ca="1" t="shared" si="20"/>
        <v>0.259403372243839</v>
      </c>
      <c r="G690" s="150">
        <f ca="1" t="shared" si="21"/>
        <v>0</v>
      </c>
      <c r="H690" s="318"/>
    </row>
    <row r="691" ht="15" spans="1:8">
      <c r="A691" s="314" t="s">
        <v>11392</v>
      </c>
      <c r="B691" s="327" t="s">
        <v>11393</v>
      </c>
      <c r="C691" s="322">
        <v>523</v>
      </c>
      <c r="D691" s="316"/>
      <c r="E691" s="316">
        <v>200</v>
      </c>
      <c r="F691" s="150">
        <f ca="1" t="shared" si="20"/>
        <v>0.382409177820268</v>
      </c>
      <c r="G691" s="150">
        <f ca="1" t="shared" si="21"/>
        <v>0</v>
      </c>
      <c r="H691" s="318"/>
    </row>
    <row r="692" ht="15" spans="1:8">
      <c r="A692" s="314" t="s">
        <v>11394</v>
      </c>
      <c r="B692" s="327" t="s">
        <v>11395</v>
      </c>
      <c r="C692" s="272"/>
      <c r="D692" s="316"/>
      <c r="E692" s="316"/>
      <c r="F692" s="150">
        <f ca="1" t="shared" si="20"/>
        <v>0</v>
      </c>
      <c r="G692" s="150">
        <f ca="1" t="shared" si="21"/>
        <v>0</v>
      </c>
      <c r="H692" s="318"/>
    </row>
    <row r="693" ht="15" spans="1:8">
      <c r="A693" s="314" t="s">
        <v>11396</v>
      </c>
      <c r="B693" s="327" t="s">
        <v>11397</v>
      </c>
      <c r="C693" s="272"/>
      <c r="D693" s="316"/>
      <c r="E693" s="316"/>
      <c r="F693" s="150">
        <f ca="1" t="shared" si="20"/>
        <v>0</v>
      </c>
      <c r="G693" s="150">
        <f ca="1" t="shared" si="21"/>
        <v>0</v>
      </c>
      <c r="H693" s="318"/>
    </row>
    <row r="694" ht="15" spans="1:8">
      <c r="A694" s="314" t="s">
        <v>11398</v>
      </c>
      <c r="B694" s="327" t="s">
        <v>11399</v>
      </c>
      <c r="C694" s="272"/>
      <c r="D694" s="316"/>
      <c r="E694" s="316"/>
      <c r="F694" s="150">
        <f ca="1" t="shared" si="20"/>
        <v>0</v>
      </c>
      <c r="G694" s="150">
        <f ca="1" t="shared" si="21"/>
        <v>0</v>
      </c>
      <c r="H694" s="318"/>
    </row>
    <row r="695" ht="15" spans="1:8">
      <c r="A695" s="314" t="s">
        <v>11400</v>
      </c>
      <c r="B695" s="327" t="s">
        <v>11401</v>
      </c>
      <c r="C695" s="272"/>
      <c r="D695" s="316"/>
      <c r="E695" s="316"/>
      <c r="F695" s="150">
        <f ca="1" t="shared" si="20"/>
        <v>0</v>
      </c>
      <c r="G695" s="150">
        <f ca="1" t="shared" si="21"/>
        <v>0</v>
      </c>
      <c r="H695" s="318"/>
    </row>
    <row r="696" ht="15" spans="1:8">
      <c r="A696" s="314" t="s">
        <v>11402</v>
      </c>
      <c r="B696" s="327" t="s">
        <v>11403</v>
      </c>
      <c r="C696" s="272"/>
      <c r="D696" s="316"/>
      <c r="E696" s="316"/>
      <c r="F696" s="150">
        <f ca="1" t="shared" si="20"/>
        <v>0</v>
      </c>
      <c r="G696" s="150">
        <f ca="1" t="shared" si="21"/>
        <v>0</v>
      </c>
      <c r="H696" s="318"/>
    </row>
    <row r="697" ht="15" spans="1:8">
      <c r="A697" s="314" t="s">
        <v>11404</v>
      </c>
      <c r="B697" s="327" t="s">
        <v>11405</v>
      </c>
      <c r="C697" s="272"/>
      <c r="D697" s="316"/>
      <c r="E697" s="316"/>
      <c r="F697" s="150">
        <f ca="1" t="shared" si="20"/>
        <v>0</v>
      </c>
      <c r="G697" s="150">
        <f ca="1" t="shared" si="21"/>
        <v>0</v>
      </c>
      <c r="H697" s="318"/>
    </row>
    <row r="698" ht="15" spans="1:8">
      <c r="A698" s="314" t="s">
        <v>11406</v>
      </c>
      <c r="B698" s="327" t="s">
        <v>11407</v>
      </c>
      <c r="C698" s="272"/>
      <c r="D698" s="316"/>
      <c r="E698" s="316"/>
      <c r="F698" s="150">
        <f ca="1" t="shared" si="20"/>
        <v>0</v>
      </c>
      <c r="G698" s="150">
        <f ca="1" t="shared" si="21"/>
        <v>0</v>
      </c>
      <c r="H698" s="318"/>
    </row>
    <row r="699" ht="15" spans="1:8">
      <c r="A699" s="314" t="s">
        <v>11408</v>
      </c>
      <c r="B699" s="327" t="s">
        <v>11409</v>
      </c>
      <c r="C699" s="272"/>
      <c r="D699" s="316"/>
      <c r="E699" s="316"/>
      <c r="F699" s="150">
        <f ca="1" t="shared" si="20"/>
        <v>0</v>
      </c>
      <c r="G699" s="150">
        <f ca="1" t="shared" si="21"/>
        <v>0</v>
      </c>
      <c r="H699" s="318"/>
    </row>
    <row r="700" ht="15" spans="1:8">
      <c r="A700" s="314" t="s">
        <v>11410</v>
      </c>
      <c r="B700" s="327" t="s">
        <v>10079</v>
      </c>
      <c r="C700" s="272"/>
      <c r="D700" s="316"/>
      <c r="E700" s="316"/>
      <c r="F700" s="150">
        <f ca="1" t="shared" si="20"/>
        <v>0</v>
      </c>
      <c r="G700" s="150">
        <f ca="1" t="shared" si="21"/>
        <v>0</v>
      </c>
      <c r="H700" s="318"/>
    </row>
    <row r="701" ht="15" spans="1:8">
      <c r="A701" s="314" t="s">
        <v>11411</v>
      </c>
      <c r="B701" s="327" t="s">
        <v>10081</v>
      </c>
      <c r="C701" s="272"/>
      <c r="D701" s="316"/>
      <c r="E701" s="316"/>
      <c r="F701" s="150">
        <f ca="1" t="shared" si="20"/>
        <v>0</v>
      </c>
      <c r="G701" s="150">
        <f ca="1" t="shared" si="21"/>
        <v>0</v>
      </c>
      <c r="H701" s="318"/>
    </row>
    <row r="702" ht="15" spans="1:8">
      <c r="A702" s="314" t="s">
        <v>11412</v>
      </c>
      <c r="B702" s="327" t="s">
        <v>11413</v>
      </c>
      <c r="C702" s="272"/>
      <c r="D702" s="316"/>
      <c r="E702" s="316"/>
      <c r="F702" s="150">
        <f ca="1" t="shared" si="20"/>
        <v>0</v>
      </c>
      <c r="G702" s="150">
        <f ca="1" t="shared" si="21"/>
        <v>0</v>
      </c>
      <c r="H702" s="318"/>
    </row>
    <row r="703" ht="15" spans="1:8">
      <c r="A703" s="314" t="s">
        <v>11414</v>
      </c>
      <c r="B703" s="327" t="s">
        <v>11415</v>
      </c>
      <c r="C703" s="272"/>
      <c r="D703" s="316"/>
      <c r="E703" s="316"/>
      <c r="F703" s="150">
        <f ca="1" t="shared" si="20"/>
        <v>0</v>
      </c>
      <c r="G703" s="150">
        <f ca="1" t="shared" si="21"/>
        <v>0</v>
      </c>
      <c r="H703" s="318"/>
    </row>
    <row r="704" ht="15" spans="1:8">
      <c r="A704" s="314" t="s">
        <v>11416</v>
      </c>
      <c r="B704" s="327" t="s">
        <v>11417</v>
      </c>
      <c r="C704" s="272"/>
      <c r="D704" s="316"/>
      <c r="E704" s="316"/>
      <c r="F704" s="150">
        <f ca="1" t="shared" si="20"/>
        <v>0</v>
      </c>
      <c r="G704" s="150">
        <f ca="1" t="shared" si="21"/>
        <v>0</v>
      </c>
      <c r="H704" s="318"/>
    </row>
    <row r="705" ht="15" spans="1:8">
      <c r="A705" s="314" t="s">
        <v>11418</v>
      </c>
      <c r="B705" s="327" t="s">
        <v>11419</v>
      </c>
      <c r="C705" s="272"/>
      <c r="D705" s="316"/>
      <c r="E705" s="316"/>
      <c r="F705" s="150">
        <f ca="1" t="shared" si="20"/>
        <v>0</v>
      </c>
      <c r="G705" s="150">
        <f ca="1" t="shared" si="21"/>
        <v>0</v>
      </c>
      <c r="H705" s="318"/>
    </row>
    <row r="706" ht="15" spans="1:8">
      <c r="A706" s="314" t="s">
        <v>11420</v>
      </c>
      <c r="B706" s="327" t="s">
        <v>11421</v>
      </c>
      <c r="C706" s="322">
        <v>814</v>
      </c>
      <c r="D706" s="316"/>
      <c r="E706" s="316">
        <v>200</v>
      </c>
      <c r="F706" s="150">
        <f ca="1" t="shared" si="20"/>
        <v>0.245700245700246</v>
      </c>
      <c r="G706" s="150">
        <f ca="1" t="shared" si="21"/>
        <v>0</v>
      </c>
      <c r="H706" s="318"/>
    </row>
    <row r="707" ht="15" spans="1:8">
      <c r="A707" s="314" t="s">
        <v>11422</v>
      </c>
      <c r="B707" s="327" t="s">
        <v>11423</v>
      </c>
      <c r="C707" s="272"/>
      <c r="D707" s="316"/>
      <c r="E707" s="316"/>
      <c r="F707" s="150">
        <f ca="1" t="shared" si="20"/>
        <v>0</v>
      </c>
      <c r="G707" s="150">
        <f ca="1" t="shared" si="21"/>
        <v>0</v>
      </c>
      <c r="H707" s="318"/>
    </row>
    <row r="708" ht="15" spans="1:8">
      <c r="A708" s="314" t="s">
        <v>11424</v>
      </c>
      <c r="B708" s="327" t="s">
        <v>11425</v>
      </c>
      <c r="C708" s="272"/>
      <c r="D708" s="316"/>
      <c r="E708" s="316"/>
      <c r="F708" s="150">
        <f ca="1" t="shared" si="20"/>
        <v>0</v>
      </c>
      <c r="G708" s="150">
        <f ca="1" t="shared" si="21"/>
        <v>0</v>
      </c>
      <c r="H708" s="318"/>
    </row>
    <row r="709" ht="15" spans="1:8">
      <c r="A709" s="314" t="s">
        <v>11426</v>
      </c>
      <c r="B709" s="327" t="s">
        <v>10087</v>
      </c>
      <c r="C709" s="272"/>
      <c r="D709" s="316"/>
      <c r="E709" s="316"/>
      <c r="F709" s="150">
        <f ca="1" t="shared" si="20"/>
        <v>0</v>
      </c>
      <c r="G709" s="150">
        <f ca="1" t="shared" si="21"/>
        <v>0</v>
      </c>
      <c r="H709" s="318"/>
    </row>
    <row r="710" ht="15" spans="1:8">
      <c r="A710" s="314" t="s">
        <v>11427</v>
      </c>
      <c r="B710" s="327" t="s">
        <v>10273</v>
      </c>
      <c r="C710" s="272"/>
      <c r="D710" s="316"/>
      <c r="E710" s="316"/>
      <c r="F710" s="150">
        <f ca="1" t="shared" si="20"/>
        <v>0</v>
      </c>
      <c r="G710" s="150">
        <f ca="1" t="shared" si="21"/>
        <v>0</v>
      </c>
      <c r="H710" s="318"/>
    </row>
    <row r="711" ht="15" spans="1:8">
      <c r="A711" s="314" t="s">
        <v>11428</v>
      </c>
      <c r="B711" s="327" t="s">
        <v>10277</v>
      </c>
      <c r="C711" s="272"/>
      <c r="D711" s="316"/>
      <c r="E711" s="316"/>
      <c r="F711" s="150">
        <f ca="1" t="shared" si="20"/>
        <v>0</v>
      </c>
      <c r="G711" s="150">
        <f ca="1" t="shared" si="21"/>
        <v>0</v>
      </c>
      <c r="H711" s="318"/>
    </row>
    <row r="712" ht="15" spans="1:8">
      <c r="A712" s="314" t="s">
        <v>11429</v>
      </c>
      <c r="B712" s="327" t="s">
        <v>10281</v>
      </c>
      <c r="C712" s="272"/>
      <c r="D712" s="316"/>
      <c r="E712" s="316"/>
      <c r="F712" s="150">
        <f ca="1" t="shared" si="20"/>
        <v>0</v>
      </c>
      <c r="G712" s="150">
        <f ca="1" t="shared" si="21"/>
        <v>0</v>
      </c>
      <c r="H712" s="318"/>
    </row>
    <row r="713" ht="15" spans="1:8">
      <c r="A713" s="314" t="s">
        <v>11430</v>
      </c>
      <c r="B713" s="327" t="s">
        <v>11431</v>
      </c>
      <c r="C713" s="272"/>
      <c r="D713" s="316"/>
      <c r="E713" s="316"/>
      <c r="F713" s="150">
        <f ca="1" t="shared" si="20"/>
        <v>0</v>
      </c>
      <c r="G713" s="150">
        <f ca="1" t="shared" si="21"/>
        <v>0</v>
      </c>
      <c r="H713" s="318"/>
    </row>
    <row r="714" ht="15" spans="1:8">
      <c r="A714" s="314" t="s">
        <v>11432</v>
      </c>
      <c r="B714" s="327" t="s">
        <v>11433</v>
      </c>
      <c r="C714" s="272"/>
      <c r="D714" s="316"/>
      <c r="E714" s="316"/>
      <c r="F714" s="150">
        <f ca="1" t="shared" si="20"/>
        <v>0</v>
      </c>
      <c r="G714" s="150">
        <f ca="1" t="shared" si="21"/>
        <v>0</v>
      </c>
      <c r="H714" s="318"/>
    </row>
    <row r="715" ht="15" spans="1:8">
      <c r="A715" s="314" t="s">
        <v>11434</v>
      </c>
      <c r="B715" s="327" t="s">
        <v>11435</v>
      </c>
      <c r="C715" s="272"/>
      <c r="D715" s="316"/>
      <c r="E715" s="316"/>
      <c r="F715" s="150">
        <f ca="1" t="shared" ref="F715:F778" si="22">IFERROR(OFFSET(F715,0,-1)/OFFSET(F715,0,-3),)</f>
        <v>0</v>
      </c>
      <c r="G715" s="150">
        <f ca="1" t="shared" ref="G715:G778" si="23">IFERROR(OFFSET(F715,0,-1)/OFFSET(F715,0,-2),)</f>
        <v>0</v>
      </c>
      <c r="H715" s="318"/>
    </row>
    <row r="716" ht="15" spans="1:8">
      <c r="A716" s="314" t="s">
        <v>11436</v>
      </c>
      <c r="B716" s="327" t="s">
        <v>10376</v>
      </c>
      <c r="C716" s="272"/>
      <c r="D716" s="316"/>
      <c r="E716" s="316"/>
      <c r="F716" s="150">
        <f ca="1" t="shared" si="22"/>
        <v>0</v>
      </c>
      <c r="G716" s="150">
        <f ca="1" t="shared" si="23"/>
        <v>0</v>
      </c>
      <c r="H716" s="318"/>
    </row>
    <row r="717" ht="15" spans="1:8">
      <c r="A717" s="314" t="s">
        <v>11437</v>
      </c>
      <c r="B717" s="327" t="s">
        <v>11438</v>
      </c>
      <c r="C717" s="272"/>
      <c r="D717" s="316"/>
      <c r="E717" s="316"/>
      <c r="F717" s="150">
        <f ca="1" t="shared" si="22"/>
        <v>0</v>
      </c>
      <c r="G717" s="150">
        <f ca="1" t="shared" si="23"/>
        <v>0</v>
      </c>
      <c r="H717" s="318"/>
    </row>
    <row r="718" ht="15" spans="1:8">
      <c r="A718" s="314" t="s">
        <v>11439</v>
      </c>
      <c r="B718" s="327" t="s">
        <v>10285</v>
      </c>
      <c r="C718" s="272"/>
      <c r="D718" s="316"/>
      <c r="E718" s="316"/>
      <c r="F718" s="150">
        <f ca="1" t="shared" si="22"/>
        <v>0</v>
      </c>
      <c r="G718" s="150">
        <f ca="1" t="shared" si="23"/>
        <v>0</v>
      </c>
      <c r="H718" s="318"/>
    </row>
    <row r="719" ht="15" spans="1:8">
      <c r="A719" s="314" t="s">
        <v>11440</v>
      </c>
      <c r="B719" s="327" t="s">
        <v>11441</v>
      </c>
      <c r="C719" s="272"/>
      <c r="D719" s="316"/>
      <c r="E719" s="316"/>
      <c r="F719" s="150">
        <f ca="1" t="shared" si="22"/>
        <v>0</v>
      </c>
      <c r="G719" s="150">
        <f ca="1" t="shared" si="23"/>
        <v>0</v>
      </c>
      <c r="H719" s="318"/>
    </row>
    <row r="720" ht="15" spans="1:8">
      <c r="A720" s="314" t="s">
        <v>11442</v>
      </c>
      <c r="B720" s="327" t="s">
        <v>10091</v>
      </c>
      <c r="C720" s="322">
        <v>200</v>
      </c>
      <c r="D720" s="316">
        <v>4893</v>
      </c>
      <c r="E720" s="316">
        <v>2067</v>
      </c>
      <c r="F720" s="150">
        <f ca="1" t="shared" si="22"/>
        <v>10.335</v>
      </c>
      <c r="G720" s="150">
        <f ca="1" t="shared" si="23"/>
        <v>0.422440220723483</v>
      </c>
      <c r="H720" s="318"/>
    </row>
    <row r="721" ht="15" spans="1:8">
      <c r="A721" s="314" t="s">
        <v>11443</v>
      </c>
      <c r="B721" s="327" t="s">
        <v>10273</v>
      </c>
      <c r="C721" s="322">
        <v>280</v>
      </c>
      <c r="D721" s="316">
        <v>246</v>
      </c>
      <c r="E721" s="316">
        <v>250</v>
      </c>
      <c r="F721" s="150">
        <f ca="1" t="shared" si="22"/>
        <v>0.892857142857143</v>
      </c>
      <c r="G721" s="150">
        <f ca="1" t="shared" si="23"/>
        <v>1.01626016260163</v>
      </c>
      <c r="H721" s="318"/>
    </row>
    <row r="722" ht="15" spans="1:8">
      <c r="A722" s="314" t="s">
        <v>11444</v>
      </c>
      <c r="B722" s="327" t="s">
        <v>10277</v>
      </c>
      <c r="C722" s="322">
        <v>250</v>
      </c>
      <c r="D722" s="316"/>
      <c r="E722" s="316"/>
      <c r="F722" s="150">
        <f ca="1" t="shared" si="22"/>
        <v>0</v>
      </c>
      <c r="G722" s="150">
        <f ca="1" t="shared" si="23"/>
        <v>0</v>
      </c>
      <c r="H722" s="318"/>
    </row>
    <row r="723" ht="15" spans="1:8">
      <c r="A723" s="314" t="s">
        <v>11445</v>
      </c>
      <c r="B723" s="327" t="s">
        <v>10281</v>
      </c>
      <c r="C723" s="322"/>
      <c r="D723" s="316"/>
      <c r="E723" s="316"/>
      <c r="F723" s="150">
        <f ca="1" t="shared" si="22"/>
        <v>0</v>
      </c>
      <c r="G723" s="150">
        <f ca="1" t="shared" si="23"/>
        <v>0</v>
      </c>
      <c r="H723" s="318"/>
    </row>
    <row r="724" ht="15" spans="1:8">
      <c r="A724" s="314" t="s">
        <v>11446</v>
      </c>
      <c r="B724" s="327" t="s">
        <v>11447</v>
      </c>
      <c r="C724" s="322">
        <v>270</v>
      </c>
      <c r="D724" s="316">
        <v>73</v>
      </c>
      <c r="E724" s="316">
        <v>200</v>
      </c>
      <c r="F724" s="150">
        <f ca="1" t="shared" si="22"/>
        <v>0.740740740740741</v>
      </c>
      <c r="G724" s="150">
        <f ca="1" t="shared" si="23"/>
        <v>2.73972602739726</v>
      </c>
      <c r="H724" s="318"/>
    </row>
    <row r="725" ht="15" spans="1:8">
      <c r="A725" s="314" t="s">
        <v>11448</v>
      </c>
      <c r="B725" s="327" t="s">
        <v>11449</v>
      </c>
      <c r="C725" s="322">
        <v>9</v>
      </c>
      <c r="D725" s="316"/>
      <c r="E725" s="316"/>
      <c r="F725" s="150">
        <f ca="1" t="shared" si="22"/>
        <v>0</v>
      </c>
      <c r="G725" s="150">
        <f ca="1" t="shared" si="23"/>
        <v>0</v>
      </c>
      <c r="H725" s="318"/>
    </row>
    <row r="726" ht="15" spans="1:8">
      <c r="A726" s="314" t="s">
        <v>11450</v>
      </c>
      <c r="B726" s="327" t="s">
        <v>11451</v>
      </c>
      <c r="C726" s="322">
        <v>10</v>
      </c>
      <c r="D726" s="316">
        <v>135</v>
      </c>
      <c r="E726" s="316">
        <v>100</v>
      </c>
      <c r="F726" s="150">
        <f ca="1" t="shared" si="22"/>
        <v>10</v>
      </c>
      <c r="G726" s="150">
        <f ca="1" t="shared" si="23"/>
        <v>0.740740740740741</v>
      </c>
      <c r="H726" s="318"/>
    </row>
    <row r="727" ht="15" spans="1:8">
      <c r="A727" s="314" t="s">
        <v>11452</v>
      </c>
      <c r="B727" s="327" t="s">
        <v>11453</v>
      </c>
      <c r="C727" s="272"/>
      <c r="D727" s="316"/>
      <c r="E727" s="316"/>
      <c r="F727" s="150">
        <f ca="1" t="shared" si="22"/>
        <v>0</v>
      </c>
      <c r="G727" s="150">
        <f ca="1" t="shared" si="23"/>
        <v>0</v>
      </c>
      <c r="H727" s="318"/>
    </row>
    <row r="728" ht="15" spans="1:8">
      <c r="A728" s="314" t="s">
        <v>11454</v>
      </c>
      <c r="B728" s="327" t="s">
        <v>11455</v>
      </c>
      <c r="C728" s="272"/>
      <c r="D728" s="316"/>
      <c r="E728" s="316"/>
      <c r="F728" s="150">
        <f ca="1" t="shared" si="22"/>
        <v>0</v>
      </c>
      <c r="G728" s="150">
        <f ca="1" t="shared" si="23"/>
        <v>0</v>
      </c>
      <c r="H728" s="318"/>
    </row>
    <row r="729" ht="15" spans="1:8">
      <c r="A729" s="314" t="s">
        <v>11456</v>
      </c>
      <c r="B729" s="327" t="s">
        <v>11457</v>
      </c>
      <c r="C729" s="272"/>
      <c r="D729" s="316"/>
      <c r="E729" s="316"/>
      <c r="F729" s="150">
        <f ca="1" t="shared" si="22"/>
        <v>0</v>
      </c>
      <c r="G729" s="150">
        <f ca="1" t="shared" si="23"/>
        <v>0</v>
      </c>
      <c r="H729" s="318"/>
    </row>
    <row r="730" ht="15" spans="1:8">
      <c r="A730" s="314" t="s">
        <v>11458</v>
      </c>
      <c r="B730" s="327" t="s">
        <v>11459</v>
      </c>
      <c r="C730" s="322">
        <v>500</v>
      </c>
      <c r="D730" s="316">
        <v>652</v>
      </c>
      <c r="E730" s="316">
        <v>700</v>
      </c>
      <c r="F730" s="150">
        <f ca="1" t="shared" si="22"/>
        <v>1.4</v>
      </c>
      <c r="G730" s="150">
        <f ca="1" t="shared" si="23"/>
        <v>1.07361963190184</v>
      </c>
      <c r="H730" s="318"/>
    </row>
    <row r="731" ht="15" spans="1:8">
      <c r="A731" s="314" t="s">
        <v>11460</v>
      </c>
      <c r="B731" s="327" t="s">
        <v>10097</v>
      </c>
      <c r="C731" s="322">
        <v>100</v>
      </c>
      <c r="D731" s="316"/>
      <c r="E731" s="316">
        <v>50</v>
      </c>
      <c r="F731" s="150">
        <f ca="1" t="shared" si="22"/>
        <v>0.5</v>
      </c>
      <c r="G731" s="150">
        <f ca="1" t="shared" si="23"/>
        <v>0</v>
      </c>
      <c r="H731" s="318"/>
    </row>
    <row r="732" ht="15" spans="1:8">
      <c r="A732" s="314" t="s">
        <v>11461</v>
      </c>
      <c r="B732" s="327" t="s">
        <v>11462</v>
      </c>
      <c r="C732" s="322">
        <v>35</v>
      </c>
      <c r="D732" s="316"/>
      <c r="E732" s="316"/>
      <c r="F732" s="150">
        <f ca="1" t="shared" si="22"/>
        <v>0</v>
      </c>
      <c r="G732" s="150">
        <f ca="1" t="shared" si="23"/>
        <v>0</v>
      </c>
      <c r="H732" s="318"/>
    </row>
    <row r="733" ht="15" spans="1:8">
      <c r="A733" s="314" t="s">
        <v>11463</v>
      </c>
      <c r="B733" s="327" t="s">
        <v>11464</v>
      </c>
      <c r="C733" s="322">
        <v>700</v>
      </c>
      <c r="D733" s="316">
        <v>43</v>
      </c>
      <c r="E733" s="316">
        <v>100</v>
      </c>
      <c r="F733" s="150">
        <f ca="1" t="shared" si="22"/>
        <v>0.142857142857143</v>
      </c>
      <c r="G733" s="150">
        <f ca="1" t="shared" si="23"/>
        <v>2.32558139534884</v>
      </c>
      <c r="H733" s="318"/>
    </row>
    <row r="734" ht="15" spans="1:8">
      <c r="A734" s="314" t="s">
        <v>11465</v>
      </c>
      <c r="B734" s="327" t="s">
        <v>10101</v>
      </c>
      <c r="C734" s="322">
        <v>1220</v>
      </c>
      <c r="D734" s="316">
        <v>477</v>
      </c>
      <c r="E734" s="316">
        <v>1000</v>
      </c>
      <c r="F734" s="150">
        <f ca="1" t="shared" si="22"/>
        <v>0.819672131147541</v>
      </c>
      <c r="G734" s="150">
        <f ca="1" t="shared" si="23"/>
        <v>2.09643605870021</v>
      </c>
      <c r="H734" s="318"/>
    </row>
    <row r="735" ht="15" spans="1:8">
      <c r="A735" s="314" t="s">
        <v>11466</v>
      </c>
      <c r="B735" s="327" t="s">
        <v>10103</v>
      </c>
      <c r="C735" s="322"/>
      <c r="D735" s="316">
        <v>2057</v>
      </c>
      <c r="E735" s="316">
        <v>1000</v>
      </c>
      <c r="F735" s="150">
        <f ca="1" t="shared" si="22"/>
        <v>0</v>
      </c>
      <c r="G735" s="150">
        <f ca="1" t="shared" si="23"/>
        <v>0.486144871171609</v>
      </c>
      <c r="H735" s="318"/>
    </row>
    <row r="736" ht="15" spans="1:8">
      <c r="A736" s="314" t="s">
        <v>11467</v>
      </c>
      <c r="B736" s="327" t="s">
        <v>10105</v>
      </c>
      <c r="C736" s="322">
        <v>600</v>
      </c>
      <c r="D736" s="316"/>
      <c r="E736" s="316">
        <v>574</v>
      </c>
      <c r="F736" s="150">
        <f ca="1" t="shared" si="22"/>
        <v>0.956666666666667</v>
      </c>
      <c r="G736" s="150">
        <f ca="1" t="shared" si="23"/>
        <v>0</v>
      </c>
      <c r="H736" s="318"/>
    </row>
    <row r="737" ht="15" spans="1:8">
      <c r="A737" s="314" t="s">
        <v>11468</v>
      </c>
      <c r="B737" s="327" t="s">
        <v>11469</v>
      </c>
      <c r="C737" s="322"/>
      <c r="D737" s="316">
        <v>30</v>
      </c>
      <c r="E737" s="316">
        <v>50</v>
      </c>
      <c r="F737" s="150">
        <f ca="1" t="shared" si="22"/>
        <v>0</v>
      </c>
      <c r="G737" s="150">
        <f ca="1" t="shared" si="23"/>
        <v>1.66666666666667</v>
      </c>
      <c r="H737" s="318"/>
    </row>
    <row r="738" ht="15" spans="1:8">
      <c r="A738" s="314" t="s">
        <v>11470</v>
      </c>
      <c r="B738" s="327" t="s">
        <v>11471</v>
      </c>
      <c r="C738" s="322">
        <v>487</v>
      </c>
      <c r="D738" s="316"/>
      <c r="E738" s="316">
        <v>100</v>
      </c>
      <c r="F738" s="150">
        <f ca="1" t="shared" si="22"/>
        <v>0.205338809034908</v>
      </c>
      <c r="G738" s="150">
        <f ca="1" t="shared" si="23"/>
        <v>0</v>
      </c>
      <c r="H738" s="318"/>
    </row>
    <row r="739" ht="15" spans="1:8">
      <c r="A739" s="314" t="s">
        <v>11472</v>
      </c>
      <c r="B739" s="327" t="s">
        <v>11473</v>
      </c>
      <c r="C739" s="322">
        <v>300</v>
      </c>
      <c r="D739" s="316">
        <v>75</v>
      </c>
      <c r="E739" s="316">
        <v>100</v>
      </c>
      <c r="F739" s="150">
        <f ca="1" t="shared" si="22"/>
        <v>0.333333333333333</v>
      </c>
      <c r="G739" s="150">
        <f ca="1" t="shared" si="23"/>
        <v>1.33333333333333</v>
      </c>
      <c r="H739" s="318"/>
    </row>
    <row r="740" ht="15" spans="1:8">
      <c r="A740" s="314" t="s">
        <v>11474</v>
      </c>
      <c r="B740" s="327" t="s">
        <v>11475</v>
      </c>
      <c r="C740" s="322">
        <v>15</v>
      </c>
      <c r="D740" s="316">
        <v>17</v>
      </c>
      <c r="E740" s="316">
        <v>20</v>
      </c>
      <c r="F740" s="150">
        <f ca="1" t="shared" si="22"/>
        <v>1.33333333333333</v>
      </c>
      <c r="G740" s="150">
        <f ca="1" t="shared" si="23"/>
        <v>1.17647058823529</v>
      </c>
      <c r="H740" s="318"/>
    </row>
    <row r="741" ht="15" spans="1:8">
      <c r="A741" s="314" t="s">
        <v>11476</v>
      </c>
      <c r="B741" s="327" t="s">
        <v>11477</v>
      </c>
      <c r="C741" s="272"/>
      <c r="D741" s="316"/>
      <c r="E741" s="316"/>
      <c r="F741" s="150">
        <f ca="1" t="shared" si="22"/>
        <v>0</v>
      </c>
      <c r="G741" s="150">
        <f ca="1" t="shared" si="23"/>
        <v>0</v>
      </c>
      <c r="H741" s="318"/>
    </row>
    <row r="742" ht="15" spans="1:8">
      <c r="A742" s="314" t="s">
        <v>11478</v>
      </c>
      <c r="B742" s="327" t="s">
        <v>11479</v>
      </c>
      <c r="C742" s="272"/>
      <c r="D742" s="316">
        <v>51</v>
      </c>
      <c r="E742" s="316"/>
      <c r="F742" s="150">
        <f ca="1" t="shared" si="22"/>
        <v>0</v>
      </c>
      <c r="G742" s="150">
        <f ca="1" t="shared" si="23"/>
        <v>0</v>
      </c>
      <c r="H742" s="318"/>
    </row>
    <row r="743" ht="15" spans="1:8">
      <c r="A743" s="314" t="s">
        <v>11480</v>
      </c>
      <c r="B743" s="327" t="s">
        <v>11481</v>
      </c>
      <c r="C743" s="272"/>
      <c r="D743" s="316">
        <v>117</v>
      </c>
      <c r="E743" s="316">
        <v>100</v>
      </c>
      <c r="F743" s="150">
        <f ca="1" t="shared" si="22"/>
        <v>0</v>
      </c>
      <c r="G743" s="150">
        <f ca="1" t="shared" si="23"/>
        <v>0.854700854700855</v>
      </c>
      <c r="H743" s="318"/>
    </row>
    <row r="744" ht="15" spans="1:8">
      <c r="A744" s="314" t="s">
        <v>11482</v>
      </c>
      <c r="B744" s="327" t="s">
        <v>11483</v>
      </c>
      <c r="C744" s="272"/>
      <c r="D744" s="316"/>
      <c r="E744" s="316"/>
      <c r="F744" s="150">
        <f ca="1" t="shared" si="22"/>
        <v>0</v>
      </c>
      <c r="G744" s="150">
        <f ca="1" t="shared" si="23"/>
        <v>0</v>
      </c>
      <c r="H744" s="318"/>
    </row>
    <row r="745" ht="15" spans="1:8">
      <c r="A745" s="314" t="s">
        <v>11484</v>
      </c>
      <c r="B745" s="327" t="s">
        <v>11485</v>
      </c>
      <c r="C745" s="272"/>
      <c r="D745" s="316">
        <v>7</v>
      </c>
      <c r="E745" s="316"/>
      <c r="F745" s="150">
        <f ca="1" t="shared" si="22"/>
        <v>0</v>
      </c>
      <c r="G745" s="150">
        <f ca="1" t="shared" si="23"/>
        <v>0</v>
      </c>
      <c r="H745" s="318"/>
    </row>
    <row r="746" ht="15" spans="1:8">
      <c r="A746" s="314" t="s">
        <v>11486</v>
      </c>
      <c r="B746" s="327" t="s">
        <v>11487</v>
      </c>
      <c r="C746" s="272"/>
      <c r="D746" s="316">
        <v>79</v>
      </c>
      <c r="E746" s="316">
        <v>100</v>
      </c>
      <c r="F746" s="150">
        <f ca="1" t="shared" si="22"/>
        <v>0</v>
      </c>
      <c r="G746" s="150">
        <f ca="1" t="shared" si="23"/>
        <v>1.26582278481013</v>
      </c>
      <c r="H746" s="318"/>
    </row>
    <row r="747" ht="15" spans="1:8">
      <c r="A747" s="314" t="s">
        <v>11488</v>
      </c>
      <c r="B747" s="327" t="s">
        <v>11489</v>
      </c>
      <c r="C747" s="272"/>
      <c r="D747" s="316"/>
      <c r="E747" s="316"/>
      <c r="F747" s="150">
        <f ca="1" t="shared" si="22"/>
        <v>0</v>
      </c>
      <c r="G747" s="150">
        <f ca="1" t="shared" si="23"/>
        <v>0</v>
      </c>
      <c r="H747" s="318"/>
    </row>
    <row r="748" ht="15" spans="1:8">
      <c r="A748" s="314" t="s">
        <v>11490</v>
      </c>
      <c r="B748" s="327" t="s">
        <v>11491</v>
      </c>
      <c r="C748" s="322">
        <v>200</v>
      </c>
      <c r="D748" s="316">
        <v>223</v>
      </c>
      <c r="E748" s="316">
        <v>230</v>
      </c>
      <c r="F748" s="150">
        <f ca="1" t="shared" si="22"/>
        <v>1.15</v>
      </c>
      <c r="G748" s="150">
        <f ca="1" t="shared" si="23"/>
        <v>1.03139013452915</v>
      </c>
      <c r="H748" s="318"/>
    </row>
    <row r="749" ht="15" spans="1:8">
      <c r="A749" s="314" t="s">
        <v>11492</v>
      </c>
      <c r="B749" s="327" t="s">
        <v>11493</v>
      </c>
      <c r="C749" s="272"/>
      <c r="D749" s="316"/>
      <c r="E749" s="316"/>
      <c r="F749" s="150">
        <f ca="1" t="shared" si="22"/>
        <v>0</v>
      </c>
      <c r="G749" s="150">
        <f ca="1" t="shared" si="23"/>
        <v>0</v>
      </c>
      <c r="H749" s="318"/>
    </row>
    <row r="750" ht="15" spans="1:8">
      <c r="A750" s="314" t="s">
        <v>11494</v>
      </c>
      <c r="B750" s="327" t="s">
        <v>11495</v>
      </c>
      <c r="C750" s="272"/>
      <c r="D750" s="316"/>
      <c r="E750" s="316"/>
      <c r="F750" s="150">
        <f ca="1" t="shared" si="22"/>
        <v>0</v>
      </c>
      <c r="G750" s="150">
        <f ca="1" t="shared" si="23"/>
        <v>0</v>
      </c>
      <c r="H750" s="318"/>
    </row>
    <row r="751" ht="15" spans="1:8">
      <c r="A751" s="314" t="s">
        <v>11496</v>
      </c>
      <c r="B751" s="327" t="s">
        <v>11497</v>
      </c>
      <c r="C751" s="322">
        <v>1400</v>
      </c>
      <c r="D751" s="316"/>
      <c r="E751" s="316">
        <v>200</v>
      </c>
      <c r="F751" s="150">
        <f ca="1" t="shared" si="22"/>
        <v>0.142857142857143</v>
      </c>
      <c r="G751" s="150">
        <f ca="1" t="shared" si="23"/>
        <v>0</v>
      </c>
      <c r="H751" s="318"/>
    </row>
    <row r="752" ht="15" spans="1:8">
      <c r="A752" s="314" t="s">
        <v>11498</v>
      </c>
      <c r="B752" s="327" t="s">
        <v>11499</v>
      </c>
      <c r="C752" s="272"/>
      <c r="D752" s="316">
        <v>11</v>
      </c>
      <c r="E752" s="316"/>
      <c r="F752" s="150">
        <f ca="1" t="shared" si="22"/>
        <v>0</v>
      </c>
      <c r="G752" s="150">
        <f ca="1" t="shared" si="23"/>
        <v>0</v>
      </c>
      <c r="H752" s="318"/>
    </row>
    <row r="753" ht="15" spans="1:8">
      <c r="A753" s="314" t="s">
        <v>11500</v>
      </c>
      <c r="B753" s="327" t="s">
        <v>11501</v>
      </c>
      <c r="C753" s="322">
        <v>590</v>
      </c>
      <c r="D753" s="316"/>
      <c r="E753" s="316">
        <v>390</v>
      </c>
      <c r="F753" s="150">
        <f ca="1" t="shared" si="22"/>
        <v>0.661016949152542</v>
      </c>
      <c r="G753" s="150">
        <f ca="1" t="shared" si="23"/>
        <v>0</v>
      </c>
      <c r="H753" s="318"/>
    </row>
    <row r="754" ht="15" spans="1:8">
      <c r="A754" s="314" t="s">
        <v>11502</v>
      </c>
      <c r="B754" s="327" t="s">
        <v>11503</v>
      </c>
      <c r="C754" s="272"/>
      <c r="D754" s="316">
        <v>1</v>
      </c>
      <c r="E754" s="316"/>
      <c r="F754" s="150">
        <f ca="1" t="shared" si="22"/>
        <v>0</v>
      </c>
      <c r="G754" s="150">
        <f ca="1" t="shared" si="23"/>
        <v>0</v>
      </c>
      <c r="H754" s="318"/>
    </row>
    <row r="755" ht="15" spans="1:8">
      <c r="A755" s="314" t="s">
        <v>11504</v>
      </c>
      <c r="B755" s="327" t="s">
        <v>11505</v>
      </c>
      <c r="C755" s="272"/>
      <c r="D755" s="316"/>
      <c r="E755" s="316"/>
      <c r="F755" s="150">
        <f ca="1" t="shared" si="22"/>
        <v>0</v>
      </c>
      <c r="G755" s="150">
        <f ca="1" t="shared" si="23"/>
        <v>0</v>
      </c>
      <c r="H755" s="318"/>
    </row>
    <row r="756" ht="15" spans="1:8">
      <c r="A756" s="314" t="s">
        <v>11506</v>
      </c>
      <c r="B756" s="327" t="s">
        <v>11507</v>
      </c>
      <c r="C756" s="322">
        <v>1694</v>
      </c>
      <c r="D756" s="316">
        <v>155</v>
      </c>
      <c r="E756" s="316">
        <v>500</v>
      </c>
      <c r="F756" s="150">
        <f ca="1" t="shared" si="22"/>
        <v>0.295159386068477</v>
      </c>
      <c r="G756" s="150">
        <f ca="1" t="shared" si="23"/>
        <v>3.2258064516129</v>
      </c>
      <c r="H756" s="318"/>
    </row>
    <row r="757" ht="15" spans="1:8">
      <c r="A757" s="314" t="s">
        <v>11508</v>
      </c>
      <c r="B757" s="327" t="s">
        <v>11509</v>
      </c>
      <c r="C757" s="322">
        <v>7300</v>
      </c>
      <c r="D757" s="316">
        <v>8093</v>
      </c>
      <c r="E757" s="316">
        <v>8200</v>
      </c>
      <c r="F757" s="150">
        <f ca="1" t="shared" si="22"/>
        <v>1.12328767123288</v>
      </c>
      <c r="G757" s="150">
        <f ca="1" t="shared" si="23"/>
        <v>1.01322130236006</v>
      </c>
      <c r="H757" s="318"/>
    </row>
    <row r="758" ht="15" spans="1:8">
      <c r="A758" s="314" t="s">
        <v>11510</v>
      </c>
      <c r="B758" s="327" t="s">
        <v>10273</v>
      </c>
      <c r="C758" s="322">
        <v>15</v>
      </c>
      <c r="D758" s="316">
        <v>63</v>
      </c>
      <c r="E758" s="316">
        <v>30</v>
      </c>
      <c r="F758" s="150">
        <f ca="1" t="shared" si="22"/>
        <v>2</v>
      </c>
      <c r="G758" s="150">
        <f ca="1" t="shared" si="23"/>
        <v>0.476190476190476</v>
      </c>
      <c r="H758" s="318"/>
    </row>
    <row r="759" ht="15" spans="1:8">
      <c r="A759" s="314" t="s">
        <v>11511</v>
      </c>
      <c r="B759" s="327" t="s">
        <v>10277</v>
      </c>
      <c r="C759" s="322">
        <v>16</v>
      </c>
      <c r="D759" s="316"/>
      <c r="E759" s="316"/>
      <c r="F759" s="150">
        <f ca="1" t="shared" si="22"/>
        <v>0</v>
      </c>
      <c r="G759" s="150">
        <f ca="1" t="shared" si="23"/>
        <v>0</v>
      </c>
      <c r="H759" s="318"/>
    </row>
    <row r="760" ht="15" spans="1:8">
      <c r="A760" s="314" t="s">
        <v>11512</v>
      </c>
      <c r="B760" s="327" t="s">
        <v>10281</v>
      </c>
      <c r="C760" s="272"/>
      <c r="D760" s="316"/>
      <c r="E760" s="316"/>
      <c r="F760" s="150">
        <f ca="1" t="shared" si="22"/>
        <v>0</v>
      </c>
      <c r="G760" s="150">
        <f ca="1" t="shared" si="23"/>
        <v>0</v>
      </c>
      <c r="H760" s="318"/>
    </row>
    <row r="761" ht="15" spans="1:8">
      <c r="A761" s="314" t="s">
        <v>11513</v>
      </c>
      <c r="B761" s="327" t="s">
        <v>11514</v>
      </c>
      <c r="C761" s="322">
        <v>490</v>
      </c>
      <c r="D761" s="316">
        <v>57</v>
      </c>
      <c r="E761" s="316">
        <v>100</v>
      </c>
      <c r="F761" s="150">
        <f ca="1" t="shared" si="22"/>
        <v>0.204081632653061</v>
      </c>
      <c r="G761" s="150">
        <f ca="1" t="shared" si="23"/>
        <v>1.75438596491228</v>
      </c>
      <c r="H761" s="318"/>
    </row>
    <row r="762" ht="15" spans="1:8">
      <c r="A762" s="314" t="s">
        <v>11515</v>
      </c>
      <c r="B762" s="327" t="s">
        <v>11516</v>
      </c>
      <c r="C762" s="322">
        <v>8070</v>
      </c>
      <c r="D762" s="316">
        <v>4985</v>
      </c>
      <c r="E762" s="316">
        <v>6600</v>
      </c>
      <c r="F762" s="150">
        <f ca="1" t="shared" si="22"/>
        <v>0.817843866171004</v>
      </c>
      <c r="G762" s="150">
        <f ca="1" t="shared" si="23"/>
        <v>1.32397191574724</v>
      </c>
      <c r="H762" s="318"/>
    </row>
    <row r="763" ht="15" spans="1:8">
      <c r="A763" s="314" t="s">
        <v>11517</v>
      </c>
      <c r="B763" s="327" t="s">
        <v>11518</v>
      </c>
      <c r="C763" s="322">
        <v>110</v>
      </c>
      <c r="D763" s="316">
        <v>50</v>
      </c>
      <c r="E763" s="316">
        <v>100</v>
      </c>
      <c r="F763" s="150">
        <f ca="1" t="shared" si="22"/>
        <v>0.909090909090909</v>
      </c>
      <c r="G763" s="150">
        <f ca="1" t="shared" si="23"/>
        <v>2</v>
      </c>
      <c r="H763" s="318"/>
    </row>
    <row r="764" ht="15" spans="1:8">
      <c r="A764" s="314" t="s">
        <v>11519</v>
      </c>
      <c r="B764" s="327" t="s">
        <v>11520</v>
      </c>
      <c r="C764" s="322">
        <v>588</v>
      </c>
      <c r="D764" s="316">
        <v>8</v>
      </c>
      <c r="E764" s="316">
        <v>280</v>
      </c>
      <c r="F764" s="150">
        <f ca="1" t="shared" si="22"/>
        <v>0.476190476190476</v>
      </c>
      <c r="G764" s="150">
        <f ca="1" t="shared" si="23"/>
        <v>35</v>
      </c>
      <c r="H764" s="318"/>
    </row>
    <row r="765" ht="15" spans="1:8">
      <c r="A765" s="314" t="s">
        <v>11521</v>
      </c>
      <c r="B765" s="327" t="s">
        <v>11522</v>
      </c>
      <c r="C765" s="322">
        <v>2940</v>
      </c>
      <c r="D765" s="316">
        <v>694</v>
      </c>
      <c r="E765" s="316">
        <v>840</v>
      </c>
      <c r="F765" s="150">
        <f ca="1" t="shared" si="22"/>
        <v>0.285714285714286</v>
      </c>
      <c r="G765" s="150">
        <f ca="1" t="shared" si="23"/>
        <v>1.21037463976945</v>
      </c>
      <c r="H765" s="318"/>
    </row>
    <row r="766" ht="15" spans="1:8">
      <c r="A766" s="314" t="s">
        <v>11523</v>
      </c>
      <c r="B766" s="327" t="s">
        <v>11524</v>
      </c>
      <c r="C766" s="322">
        <v>15</v>
      </c>
      <c r="D766" s="316">
        <v>27</v>
      </c>
      <c r="E766" s="316">
        <v>30</v>
      </c>
      <c r="F766" s="150">
        <f ca="1" t="shared" si="22"/>
        <v>2</v>
      </c>
      <c r="G766" s="150">
        <f ca="1" t="shared" si="23"/>
        <v>1.11111111111111</v>
      </c>
      <c r="H766" s="318"/>
    </row>
    <row r="767" ht="15" spans="1:8">
      <c r="A767" s="314" t="s">
        <v>11525</v>
      </c>
      <c r="B767" s="327" t="s">
        <v>11526</v>
      </c>
      <c r="C767" s="322">
        <v>125</v>
      </c>
      <c r="D767" s="316">
        <v>2</v>
      </c>
      <c r="E767" s="316">
        <v>100</v>
      </c>
      <c r="F767" s="150">
        <f ca="1" t="shared" si="22"/>
        <v>0.8</v>
      </c>
      <c r="G767" s="150">
        <f ca="1" t="shared" si="23"/>
        <v>50</v>
      </c>
      <c r="H767" s="318"/>
    </row>
    <row r="768" ht="15" spans="1:8">
      <c r="A768" s="314" t="s">
        <v>11527</v>
      </c>
      <c r="B768" s="327" t="s">
        <v>11528</v>
      </c>
      <c r="C768" s="322">
        <v>315</v>
      </c>
      <c r="D768" s="316"/>
      <c r="E768" s="316">
        <v>100</v>
      </c>
      <c r="F768" s="150">
        <f ca="1" t="shared" si="22"/>
        <v>0.317460317460317</v>
      </c>
      <c r="G768" s="150">
        <f ca="1" t="shared" si="23"/>
        <v>0</v>
      </c>
      <c r="H768" s="318"/>
    </row>
    <row r="769" ht="15" spans="1:8">
      <c r="A769" s="314" t="s">
        <v>11529</v>
      </c>
      <c r="B769" s="327" t="s">
        <v>11530</v>
      </c>
      <c r="C769" s="272"/>
      <c r="D769" s="316"/>
      <c r="E769" s="316"/>
      <c r="F769" s="150">
        <f ca="1" t="shared" si="22"/>
        <v>0</v>
      </c>
      <c r="G769" s="150">
        <f ca="1" t="shared" si="23"/>
        <v>0</v>
      </c>
      <c r="H769" s="318"/>
    </row>
    <row r="770" ht="15" spans="1:8">
      <c r="A770" s="314" t="s">
        <v>11531</v>
      </c>
      <c r="B770" s="327" t="s">
        <v>9887</v>
      </c>
      <c r="C770" s="272"/>
      <c r="D770" s="316"/>
      <c r="E770" s="316"/>
      <c r="F770" s="150">
        <f ca="1" t="shared" si="22"/>
        <v>0</v>
      </c>
      <c r="G770" s="150">
        <f ca="1" t="shared" si="23"/>
        <v>0</v>
      </c>
      <c r="H770" s="318"/>
    </row>
    <row r="771" ht="15" spans="1:8">
      <c r="A771" s="314" t="s">
        <v>11532</v>
      </c>
      <c r="B771" s="327" t="s">
        <v>11533</v>
      </c>
      <c r="C771" s="272"/>
      <c r="D771" s="316">
        <v>46</v>
      </c>
      <c r="E771" s="316">
        <v>50</v>
      </c>
      <c r="F771" s="150">
        <f ca="1" t="shared" si="22"/>
        <v>0</v>
      </c>
      <c r="G771" s="150">
        <f ca="1" t="shared" si="23"/>
        <v>1.08695652173913</v>
      </c>
      <c r="H771" s="318"/>
    </row>
    <row r="772" ht="15" spans="1:8">
      <c r="A772" s="314" t="s">
        <v>11534</v>
      </c>
      <c r="B772" s="327" t="s">
        <v>11535</v>
      </c>
      <c r="C772" s="272"/>
      <c r="D772" s="316"/>
      <c r="E772" s="316"/>
      <c r="F772" s="150">
        <f ca="1" t="shared" si="22"/>
        <v>0</v>
      </c>
      <c r="G772" s="150">
        <f ca="1" t="shared" si="23"/>
        <v>0</v>
      </c>
      <c r="H772" s="318"/>
    </row>
    <row r="773" ht="15" spans="1:8">
      <c r="A773" s="314" t="s">
        <v>11536</v>
      </c>
      <c r="B773" s="327" t="s">
        <v>11537</v>
      </c>
      <c r="C773" s="272"/>
      <c r="D773" s="316"/>
      <c r="E773" s="316"/>
      <c r="F773" s="150">
        <f ca="1" t="shared" si="22"/>
        <v>0</v>
      </c>
      <c r="G773" s="150">
        <f ca="1" t="shared" si="23"/>
        <v>0</v>
      </c>
      <c r="H773" s="318"/>
    </row>
    <row r="774" ht="15" spans="1:8">
      <c r="A774" s="314" t="s">
        <v>11538</v>
      </c>
      <c r="B774" s="327" t="s">
        <v>11539</v>
      </c>
      <c r="C774" s="272"/>
      <c r="D774" s="316"/>
      <c r="E774" s="316"/>
      <c r="F774" s="150">
        <f ca="1" t="shared" si="22"/>
        <v>0</v>
      </c>
      <c r="G774" s="150">
        <f ca="1" t="shared" si="23"/>
        <v>0</v>
      </c>
      <c r="H774" s="318"/>
    </row>
    <row r="775" ht="15" spans="1:8">
      <c r="A775" s="314" t="s">
        <v>11540</v>
      </c>
      <c r="B775" s="327" t="s">
        <v>11541</v>
      </c>
      <c r="C775" s="322">
        <v>1330</v>
      </c>
      <c r="D775" s="316">
        <v>65</v>
      </c>
      <c r="E775" s="316">
        <v>630</v>
      </c>
      <c r="F775" s="150">
        <f ca="1" t="shared" si="22"/>
        <v>0.473684210526316</v>
      </c>
      <c r="G775" s="150">
        <f ca="1" t="shared" si="23"/>
        <v>9.69230769230769</v>
      </c>
      <c r="H775" s="318"/>
    </row>
    <row r="776" ht="15" spans="1:8">
      <c r="A776" s="314" t="s">
        <v>11542</v>
      </c>
      <c r="B776" s="327" t="s">
        <v>11543</v>
      </c>
      <c r="C776" s="322"/>
      <c r="D776" s="316"/>
      <c r="E776" s="316"/>
      <c r="F776" s="150">
        <f ca="1" t="shared" si="22"/>
        <v>0</v>
      </c>
      <c r="G776" s="150">
        <f ca="1" t="shared" si="23"/>
        <v>0</v>
      </c>
      <c r="H776" s="318"/>
    </row>
    <row r="777" ht="15" spans="1:8">
      <c r="A777" s="314" t="s">
        <v>11544</v>
      </c>
      <c r="B777" s="327" t="s">
        <v>11481</v>
      </c>
      <c r="C777" s="322">
        <v>500</v>
      </c>
      <c r="D777" s="316"/>
      <c r="E777" s="316">
        <v>200</v>
      </c>
      <c r="F777" s="150">
        <f ca="1" t="shared" si="22"/>
        <v>0.4</v>
      </c>
      <c r="G777" s="150">
        <f ca="1" t="shared" si="23"/>
        <v>0</v>
      </c>
      <c r="H777" s="318"/>
    </row>
    <row r="778" ht="15" spans="1:8">
      <c r="A778" s="314" t="s">
        <v>11545</v>
      </c>
      <c r="B778" s="327" t="s">
        <v>11546</v>
      </c>
      <c r="C778" s="322">
        <v>888</v>
      </c>
      <c r="D778" s="316">
        <v>77</v>
      </c>
      <c r="E778" s="316">
        <v>500</v>
      </c>
      <c r="F778" s="150">
        <f ca="1" t="shared" si="22"/>
        <v>0.563063063063063</v>
      </c>
      <c r="G778" s="150">
        <f ca="1" t="shared" si="23"/>
        <v>6.49350649350649</v>
      </c>
      <c r="H778" s="318"/>
    </row>
    <row r="779" ht="15" spans="1:8">
      <c r="A779" s="314" t="s">
        <v>11547</v>
      </c>
      <c r="B779" s="327" t="s">
        <v>11548</v>
      </c>
      <c r="C779" s="322">
        <v>2190</v>
      </c>
      <c r="D779" s="316">
        <v>82</v>
      </c>
      <c r="E779" s="316">
        <v>500</v>
      </c>
      <c r="F779" s="150">
        <f ca="1" t="shared" ref="F779:F842" si="24">IFERROR(OFFSET(F779,0,-1)/OFFSET(F779,0,-3),)</f>
        <v>0.228310502283105</v>
      </c>
      <c r="G779" s="150">
        <f ca="1" t="shared" ref="G779:G842" si="25">IFERROR(OFFSET(F779,0,-1)/OFFSET(F779,0,-2),)</f>
        <v>6.09756097560976</v>
      </c>
      <c r="H779" s="318"/>
    </row>
    <row r="780" ht="15" spans="1:8">
      <c r="A780" s="314" t="s">
        <v>11549</v>
      </c>
      <c r="B780" s="327" t="s">
        <v>10273</v>
      </c>
      <c r="C780" s="322">
        <v>998</v>
      </c>
      <c r="D780" s="316">
        <v>2351</v>
      </c>
      <c r="E780" s="316">
        <v>2400</v>
      </c>
      <c r="F780" s="150">
        <f ca="1" t="shared" si="24"/>
        <v>2.40480961923848</v>
      </c>
      <c r="G780" s="150">
        <f ca="1" t="shared" si="25"/>
        <v>1.02084219481072</v>
      </c>
      <c r="H780" s="318"/>
    </row>
    <row r="781" ht="15" spans="1:8">
      <c r="A781" s="314" t="s">
        <v>11550</v>
      </c>
      <c r="B781" s="327" t="s">
        <v>10277</v>
      </c>
      <c r="C781" s="272"/>
      <c r="D781" s="316"/>
      <c r="E781" s="316"/>
      <c r="F781" s="150">
        <f ca="1" t="shared" si="24"/>
        <v>0</v>
      </c>
      <c r="G781" s="150">
        <f ca="1" t="shared" si="25"/>
        <v>0</v>
      </c>
      <c r="H781" s="318"/>
    </row>
    <row r="782" ht="15" spans="1:8">
      <c r="A782" s="314" t="s">
        <v>11551</v>
      </c>
      <c r="B782" s="327" t="s">
        <v>10281</v>
      </c>
      <c r="C782" s="272"/>
      <c r="D782" s="316">
        <v>39</v>
      </c>
      <c r="E782" s="316"/>
      <c r="F782" s="150">
        <f ca="1" t="shared" si="24"/>
        <v>0</v>
      </c>
      <c r="G782" s="150">
        <f ca="1" t="shared" si="25"/>
        <v>0</v>
      </c>
      <c r="H782" s="318"/>
    </row>
    <row r="783" ht="15" spans="1:8">
      <c r="A783" s="314" t="s">
        <v>11552</v>
      </c>
      <c r="B783" s="327" t="s">
        <v>11553</v>
      </c>
      <c r="C783" s="322">
        <v>300</v>
      </c>
      <c r="D783" s="316">
        <v>489</v>
      </c>
      <c r="E783" s="316">
        <v>500</v>
      </c>
      <c r="F783" s="150">
        <f ca="1" t="shared" si="24"/>
        <v>1.66666666666667</v>
      </c>
      <c r="G783" s="150">
        <f ca="1" t="shared" si="25"/>
        <v>1.02249488752556</v>
      </c>
      <c r="H783" s="318"/>
    </row>
    <row r="784" ht="15" spans="1:8">
      <c r="A784" s="314" t="s">
        <v>11554</v>
      </c>
      <c r="B784" s="327" t="s">
        <v>11555</v>
      </c>
      <c r="C784" s="322">
        <v>10450</v>
      </c>
      <c r="D784" s="316">
        <v>191</v>
      </c>
      <c r="E784" s="316">
        <v>4500</v>
      </c>
      <c r="F784" s="150">
        <f ca="1" t="shared" si="24"/>
        <v>0.430622009569378</v>
      </c>
      <c r="G784" s="150">
        <f ca="1" t="shared" si="25"/>
        <v>23.5602094240838</v>
      </c>
      <c r="H784" s="318"/>
    </row>
    <row r="785" ht="15" spans="1:8">
      <c r="A785" s="314" t="s">
        <v>11556</v>
      </c>
      <c r="B785" s="327" t="s">
        <v>11557</v>
      </c>
      <c r="C785" s="322">
        <v>2013</v>
      </c>
      <c r="D785" s="316">
        <v>435</v>
      </c>
      <c r="E785" s="316">
        <v>1000</v>
      </c>
      <c r="F785" s="150">
        <f ca="1" t="shared" si="24"/>
        <v>0.496770988574267</v>
      </c>
      <c r="G785" s="150">
        <f ca="1" t="shared" si="25"/>
        <v>2.29885057471264</v>
      </c>
      <c r="H785" s="318"/>
    </row>
    <row r="786" ht="15" spans="1:8">
      <c r="A786" s="314" t="s">
        <v>11558</v>
      </c>
      <c r="B786" s="327" t="s">
        <v>11559</v>
      </c>
      <c r="C786" s="272"/>
      <c r="D786" s="316"/>
      <c r="E786" s="316"/>
      <c r="F786" s="150">
        <f ca="1" t="shared" si="24"/>
        <v>0</v>
      </c>
      <c r="G786" s="150">
        <f ca="1" t="shared" si="25"/>
        <v>0</v>
      </c>
      <c r="H786" s="318"/>
    </row>
    <row r="787" ht="15" spans="1:8">
      <c r="A787" s="314" t="s">
        <v>11560</v>
      </c>
      <c r="B787" s="327" t="s">
        <v>11561</v>
      </c>
      <c r="C787" s="322">
        <v>90</v>
      </c>
      <c r="D787" s="316"/>
      <c r="E787" s="316"/>
      <c r="F787" s="150">
        <f ca="1" t="shared" si="24"/>
        <v>0</v>
      </c>
      <c r="G787" s="150">
        <f ca="1" t="shared" si="25"/>
        <v>0</v>
      </c>
      <c r="H787" s="318"/>
    </row>
    <row r="788" ht="15" spans="1:8">
      <c r="A788" s="314" t="s">
        <v>11562</v>
      </c>
      <c r="B788" s="327" t="s">
        <v>11563</v>
      </c>
      <c r="C788" s="322">
        <v>150</v>
      </c>
      <c r="D788" s="316"/>
      <c r="E788" s="316"/>
      <c r="F788" s="150">
        <f ca="1" t="shared" si="24"/>
        <v>0</v>
      </c>
      <c r="G788" s="150">
        <f ca="1" t="shared" si="25"/>
        <v>0</v>
      </c>
      <c r="H788" s="318"/>
    </row>
    <row r="789" ht="15" spans="1:8">
      <c r="A789" s="314" t="s">
        <v>11564</v>
      </c>
      <c r="B789" s="327" t="s">
        <v>11565</v>
      </c>
      <c r="C789" s="322">
        <v>1372</v>
      </c>
      <c r="D789" s="316">
        <v>20</v>
      </c>
      <c r="E789" s="316">
        <v>800</v>
      </c>
      <c r="F789" s="150">
        <f ca="1" t="shared" si="24"/>
        <v>0.583090379008746</v>
      </c>
      <c r="G789" s="150">
        <f ca="1" t="shared" si="25"/>
        <v>40</v>
      </c>
      <c r="H789" s="318"/>
    </row>
    <row r="790" ht="15" spans="1:8">
      <c r="A790" s="314" t="s">
        <v>11566</v>
      </c>
      <c r="B790" s="327" t="s">
        <v>11567</v>
      </c>
      <c r="C790" s="322">
        <v>91</v>
      </c>
      <c r="D790" s="316"/>
      <c r="E790" s="316"/>
      <c r="F790" s="150">
        <f ca="1" t="shared" si="24"/>
        <v>0</v>
      </c>
      <c r="G790" s="150">
        <f ca="1" t="shared" si="25"/>
        <v>0</v>
      </c>
      <c r="H790" s="318"/>
    </row>
    <row r="791" ht="15" spans="1:8">
      <c r="A791" s="314" t="s">
        <v>11568</v>
      </c>
      <c r="B791" s="327" t="s">
        <v>11569</v>
      </c>
      <c r="C791" s="272"/>
      <c r="D791" s="316"/>
      <c r="E791" s="316"/>
      <c r="F791" s="150">
        <f ca="1" t="shared" si="24"/>
        <v>0</v>
      </c>
      <c r="G791" s="150">
        <f ca="1" t="shared" si="25"/>
        <v>0</v>
      </c>
      <c r="H791" s="318"/>
    </row>
    <row r="792" ht="15" spans="1:8">
      <c r="A792" s="314" t="s">
        <v>11570</v>
      </c>
      <c r="B792" s="327" t="s">
        <v>11571</v>
      </c>
      <c r="C792" s="272"/>
      <c r="D792" s="316"/>
      <c r="E792" s="316"/>
      <c r="F792" s="150">
        <f ca="1" t="shared" si="24"/>
        <v>0</v>
      </c>
      <c r="G792" s="150">
        <f ca="1" t="shared" si="25"/>
        <v>0</v>
      </c>
      <c r="H792" s="318"/>
    </row>
    <row r="793" ht="15" spans="1:8">
      <c r="A793" s="314" t="s">
        <v>11572</v>
      </c>
      <c r="B793" s="327" t="s">
        <v>11573</v>
      </c>
      <c r="C793" s="322">
        <v>1205</v>
      </c>
      <c r="D793" s="316">
        <v>93</v>
      </c>
      <c r="E793" s="316">
        <v>1000</v>
      </c>
      <c r="F793" s="150">
        <f ca="1" t="shared" si="24"/>
        <v>0.829875518672199</v>
      </c>
      <c r="G793" s="150">
        <f ca="1" t="shared" si="25"/>
        <v>10.752688172043</v>
      </c>
      <c r="H793" s="318"/>
    </row>
    <row r="794" ht="15" spans="1:8">
      <c r="A794" s="314" t="s">
        <v>11574</v>
      </c>
      <c r="B794" s="327" t="s">
        <v>11575</v>
      </c>
      <c r="C794" s="272"/>
      <c r="D794" s="316">
        <v>28</v>
      </c>
      <c r="E794" s="316"/>
      <c r="F794" s="150">
        <f ca="1" t="shared" si="24"/>
        <v>0</v>
      </c>
      <c r="G794" s="150">
        <f ca="1" t="shared" si="25"/>
        <v>0</v>
      </c>
      <c r="H794" s="318"/>
    </row>
    <row r="795" ht="15" spans="1:8">
      <c r="A795" s="314" t="s">
        <v>11576</v>
      </c>
      <c r="B795" s="327" t="s">
        <v>11577</v>
      </c>
      <c r="C795" s="322">
        <v>2096</v>
      </c>
      <c r="D795" s="316">
        <v>24</v>
      </c>
      <c r="E795" s="316">
        <v>1000</v>
      </c>
      <c r="F795" s="150">
        <f ca="1" t="shared" si="24"/>
        <v>0.477099236641221</v>
      </c>
      <c r="G795" s="150">
        <f ca="1" t="shared" si="25"/>
        <v>41.6666666666667</v>
      </c>
      <c r="H795" s="318"/>
    </row>
    <row r="796" ht="15" spans="1:8">
      <c r="A796" s="314" t="s">
        <v>11578</v>
      </c>
      <c r="B796" s="327" t="s">
        <v>11579</v>
      </c>
      <c r="C796" s="272"/>
      <c r="D796" s="316"/>
      <c r="E796" s="316"/>
      <c r="F796" s="150">
        <f ca="1" t="shared" si="24"/>
        <v>0</v>
      </c>
      <c r="G796" s="150">
        <f ca="1" t="shared" si="25"/>
        <v>0</v>
      </c>
      <c r="H796" s="318"/>
    </row>
    <row r="797" ht="15" spans="1:8">
      <c r="A797" s="314" t="s">
        <v>11580</v>
      </c>
      <c r="B797" s="327" t="s">
        <v>11581</v>
      </c>
      <c r="C797" s="272"/>
      <c r="D797" s="316"/>
      <c r="E797" s="316"/>
      <c r="F797" s="150">
        <f ca="1" t="shared" si="24"/>
        <v>0</v>
      </c>
      <c r="G797" s="150">
        <f ca="1" t="shared" si="25"/>
        <v>0</v>
      </c>
      <c r="H797" s="318"/>
    </row>
    <row r="798" ht="15" spans="1:8">
      <c r="A798" s="314" t="s">
        <v>11582</v>
      </c>
      <c r="B798" s="327" t="s">
        <v>11583</v>
      </c>
      <c r="C798" s="322">
        <v>1710</v>
      </c>
      <c r="D798" s="316">
        <v>35</v>
      </c>
      <c r="E798" s="316">
        <v>500</v>
      </c>
      <c r="F798" s="150">
        <f ca="1" t="shared" si="24"/>
        <v>0.292397660818713</v>
      </c>
      <c r="G798" s="150">
        <f ca="1" t="shared" si="25"/>
        <v>14.2857142857143</v>
      </c>
      <c r="H798" s="318"/>
    </row>
    <row r="799" ht="15" spans="1:8">
      <c r="A799" s="314" t="s">
        <v>11584</v>
      </c>
      <c r="B799" s="327" t="s">
        <v>11585</v>
      </c>
      <c r="C799" s="322">
        <v>1909</v>
      </c>
      <c r="D799" s="316">
        <v>133</v>
      </c>
      <c r="E799" s="316">
        <v>1000</v>
      </c>
      <c r="F799" s="150">
        <f ca="1" t="shared" si="24"/>
        <v>0.523834468308015</v>
      </c>
      <c r="G799" s="150">
        <f ca="1" t="shared" si="25"/>
        <v>7.5187969924812</v>
      </c>
      <c r="H799" s="318"/>
    </row>
    <row r="800" ht="15" spans="1:8">
      <c r="A800" s="314" t="s">
        <v>11586</v>
      </c>
      <c r="B800" s="327" t="s">
        <v>11587</v>
      </c>
      <c r="C800" s="272"/>
      <c r="D800" s="316"/>
      <c r="E800" s="316"/>
      <c r="F800" s="150">
        <f ca="1" t="shared" si="24"/>
        <v>0</v>
      </c>
      <c r="G800" s="150">
        <f ca="1" t="shared" si="25"/>
        <v>0</v>
      </c>
      <c r="H800" s="318"/>
    </row>
    <row r="801" ht="15" spans="1:8">
      <c r="A801" s="314" t="s">
        <v>11588</v>
      </c>
      <c r="B801" s="327" t="s">
        <v>11535</v>
      </c>
      <c r="C801" s="272"/>
      <c r="D801" s="316"/>
      <c r="E801" s="316"/>
      <c r="F801" s="150">
        <f ca="1" t="shared" si="24"/>
        <v>0</v>
      </c>
      <c r="G801" s="150">
        <f ca="1" t="shared" si="25"/>
        <v>0</v>
      </c>
      <c r="H801" s="318"/>
    </row>
    <row r="802" ht="15" spans="1:8">
      <c r="A802" s="314" t="s">
        <v>11589</v>
      </c>
      <c r="B802" s="327" t="s">
        <v>11590</v>
      </c>
      <c r="C802" s="322">
        <v>180</v>
      </c>
      <c r="D802" s="316">
        <v>129</v>
      </c>
      <c r="E802" s="316">
        <v>150</v>
      </c>
      <c r="F802" s="150">
        <f ca="1" t="shared" si="24"/>
        <v>0.833333333333333</v>
      </c>
      <c r="G802" s="150">
        <f ca="1" t="shared" si="25"/>
        <v>1.16279069767442</v>
      </c>
      <c r="H802" s="318"/>
    </row>
    <row r="803" ht="15" spans="1:8">
      <c r="A803" s="314" t="s">
        <v>11591</v>
      </c>
      <c r="B803" s="327" t="s">
        <v>11592</v>
      </c>
      <c r="C803" s="322">
        <v>701</v>
      </c>
      <c r="D803" s="316">
        <v>47</v>
      </c>
      <c r="E803" s="316">
        <v>100</v>
      </c>
      <c r="F803" s="150">
        <f ca="1" t="shared" si="24"/>
        <v>0.14265335235378</v>
      </c>
      <c r="G803" s="150">
        <f ca="1" t="shared" si="25"/>
        <v>2.12765957446808</v>
      </c>
      <c r="H803" s="318"/>
    </row>
    <row r="804" ht="15" spans="1:8">
      <c r="A804" s="314" t="s">
        <v>11593</v>
      </c>
      <c r="B804" s="327" t="s">
        <v>11594</v>
      </c>
      <c r="C804" s="272"/>
      <c r="D804" s="316"/>
      <c r="E804" s="316"/>
      <c r="F804" s="150">
        <f ca="1" t="shared" si="24"/>
        <v>0</v>
      </c>
      <c r="G804" s="150">
        <f ca="1" t="shared" si="25"/>
        <v>0</v>
      </c>
      <c r="H804" s="318"/>
    </row>
    <row r="805" ht="15" spans="1:8">
      <c r="A805" s="314" t="s">
        <v>11595</v>
      </c>
      <c r="B805" s="327" t="s">
        <v>11596</v>
      </c>
      <c r="C805" s="322">
        <v>150</v>
      </c>
      <c r="D805" s="316"/>
      <c r="E805" s="316"/>
      <c r="F805" s="150">
        <f ca="1" t="shared" si="24"/>
        <v>0</v>
      </c>
      <c r="G805" s="150">
        <f ca="1" t="shared" si="25"/>
        <v>0</v>
      </c>
      <c r="H805" s="318"/>
    </row>
    <row r="806" ht="15" spans="1:8">
      <c r="A806" s="314" t="s">
        <v>11597</v>
      </c>
      <c r="B806" s="327" t="s">
        <v>11598</v>
      </c>
      <c r="C806" s="322">
        <v>38</v>
      </c>
      <c r="D806" s="316">
        <v>122</v>
      </c>
      <c r="E806" s="316">
        <v>200</v>
      </c>
      <c r="F806" s="150">
        <f ca="1" t="shared" si="24"/>
        <v>5.26315789473684</v>
      </c>
      <c r="G806" s="150">
        <f ca="1" t="shared" si="25"/>
        <v>1.63934426229508</v>
      </c>
      <c r="H806" s="318"/>
    </row>
    <row r="807" ht="15" spans="1:8">
      <c r="A807" s="314" t="s">
        <v>11599</v>
      </c>
      <c r="B807" s="327" t="s">
        <v>11600</v>
      </c>
      <c r="C807" s="322">
        <v>1160</v>
      </c>
      <c r="D807" s="316">
        <v>264</v>
      </c>
      <c r="E807" s="316">
        <v>1000</v>
      </c>
      <c r="F807" s="150">
        <f ca="1" t="shared" si="24"/>
        <v>0.862068965517241</v>
      </c>
      <c r="G807" s="150">
        <f ca="1" t="shared" si="25"/>
        <v>3.78787878787879</v>
      </c>
      <c r="H807" s="318"/>
    </row>
    <row r="808" ht="15" spans="1:8">
      <c r="A808" s="314" t="s">
        <v>11601</v>
      </c>
      <c r="B808" s="327" t="s">
        <v>11602</v>
      </c>
      <c r="C808" s="322">
        <v>1655</v>
      </c>
      <c r="D808" s="316">
        <v>30</v>
      </c>
      <c r="E808" s="316">
        <v>900</v>
      </c>
      <c r="F808" s="150">
        <f ca="1" t="shared" si="24"/>
        <v>0.54380664652568</v>
      </c>
      <c r="G808" s="150">
        <f ca="1" t="shared" si="25"/>
        <v>30</v>
      </c>
      <c r="H808" s="318"/>
    </row>
    <row r="809" ht="15" spans="1:8">
      <c r="A809" s="314" t="s">
        <v>11603</v>
      </c>
      <c r="B809" s="327" t="s">
        <v>11604</v>
      </c>
      <c r="C809" s="272"/>
      <c r="D809" s="316"/>
      <c r="E809" s="316"/>
      <c r="F809" s="150">
        <f ca="1" t="shared" si="24"/>
        <v>0</v>
      </c>
      <c r="G809" s="150">
        <f ca="1" t="shared" si="25"/>
        <v>0</v>
      </c>
      <c r="H809" s="318"/>
    </row>
    <row r="810" ht="15" spans="1:8">
      <c r="A810" s="314" t="s">
        <v>11605</v>
      </c>
      <c r="B810" s="327" t="s">
        <v>11606</v>
      </c>
      <c r="C810" s="272"/>
      <c r="D810" s="316"/>
      <c r="E810" s="316"/>
      <c r="F810" s="150">
        <f ca="1" t="shared" si="24"/>
        <v>0</v>
      </c>
      <c r="G810" s="150">
        <f ca="1" t="shared" si="25"/>
        <v>0</v>
      </c>
      <c r="H810" s="318"/>
    </row>
    <row r="811" ht="15" spans="1:8">
      <c r="A811" s="314" t="s">
        <v>11607</v>
      </c>
      <c r="B811" s="327" t="s">
        <v>11608</v>
      </c>
      <c r="C811" s="272"/>
      <c r="D811" s="316"/>
      <c r="E811" s="316"/>
      <c r="F811" s="150">
        <f ca="1" t="shared" si="24"/>
        <v>0</v>
      </c>
      <c r="G811" s="150">
        <f ca="1" t="shared" si="25"/>
        <v>0</v>
      </c>
      <c r="H811" s="318"/>
    </row>
    <row r="812" ht="15" spans="1:8">
      <c r="A812" s="314" t="s">
        <v>11609</v>
      </c>
      <c r="B812" s="327" t="s">
        <v>11610</v>
      </c>
      <c r="C812" s="322">
        <v>1611</v>
      </c>
      <c r="D812" s="316">
        <v>450</v>
      </c>
      <c r="E812" s="316">
        <v>1000</v>
      </c>
      <c r="F812" s="150">
        <f ca="1" t="shared" si="24"/>
        <v>0.620732464307883</v>
      </c>
      <c r="G812" s="150">
        <f ca="1" t="shared" si="25"/>
        <v>2.22222222222222</v>
      </c>
      <c r="H812" s="318"/>
    </row>
    <row r="813" ht="15" spans="1:8">
      <c r="A813" s="314" t="s">
        <v>11611</v>
      </c>
      <c r="B813" s="327" t="s">
        <v>11612</v>
      </c>
      <c r="C813" s="322">
        <v>731</v>
      </c>
      <c r="D813" s="316">
        <v>4693</v>
      </c>
      <c r="E813" s="316">
        <v>5000</v>
      </c>
      <c r="F813" s="150">
        <f ca="1" t="shared" si="24"/>
        <v>6.83994528043776</v>
      </c>
      <c r="G813" s="150">
        <f ca="1" t="shared" si="25"/>
        <v>1.06541657788195</v>
      </c>
      <c r="H813" s="318"/>
    </row>
    <row r="814" ht="15" spans="1:8">
      <c r="A814" s="314" t="s">
        <v>11613</v>
      </c>
      <c r="B814" s="327" t="s">
        <v>11614</v>
      </c>
      <c r="C814" s="322">
        <v>2200</v>
      </c>
      <c r="D814" s="316"/>
      <c r="E814" s="316">
        <v>2000</v>
      </c>
      <c r="F814" s="150">
        <f ca="1" t="shared" si="24"/>
        <v>0.909090909090909</v>
      </c>
      <c r="G814" s="150">
        <f ca="1" t="shared" si="25"/>
        <v>0</v>
      </c>
      <c r="H814" s="318"/>
    </row>
    <row r="815" ht="15" spans="1:8">
      <c r="A815" s="314" t="s">
        <v>11615</v>
      </c>
      <c r="B815" s="327" t="s">
        <v>11616</v>
      </c>
      <c r="C815" s="272"/>
      <c r="D815" s="316">
        <v>6417</v>
      </c>
      <c r="E815" s="316">
        <v>6000</v>
      </c>
      <c r="F815" s="150">
        <f ca="1" t="shared" si="24"/>
        <v>0</v>
      </c>
      <c r="G815" s="150">
        <f ca="1" t="shared" si="25"/>
        <v>0.935016362786349</v>
      </c>
      <c r="H815" s="318"/>
    </row>
    <row r="816" ht="15" spans="1:8">
      <c r="A816" s="314" t="s">
        <v>11617</v>
      </c>
      <c r="B816" s="327" t="s">
        <v>11618</v>
      </c>
      <c r="C816" s="272"/>
      <c r="D816" s="316">
        <v>47</v>
      </c>
      <c r="E816" s="316">
        <v>38</v>
      </c>
      <c r="F816" s="150">
        <f ca="1" t="shared" si="24"/>
        <v>0</v>
      </c>
      <c r="G816" s="150">
        <f ca="1" t="shared" si="25"/>
        <v>0.808510638297872</v>
      </c>
      <c r="H816" s="318"/>
    </row>
    <row r="817" ht="15" spans="1:8">
      <c r="A817" s="314" t="s">
        <v>11619</v>
      </c>
      <c r="B817" s="327" t="s">
        <v>11620</v>
      </c>
      <c r="C817" s="272"/>
      <c r="D817" s="316">
        <v>11660</v>
      </c>
      <c r="E817" s="316">
        <v>10000</v>
      </c>
      <c r="F817" s="150">
        <f ca="1" t="shared" si="24"/>
        <v>0</v>
      </c>
      <c r="G817" s="150">
        <f ca="1" t="shared" si="25"/>
        <v>0.857632933104631</v>
      </c>
      <c r="H817" s="318"/>
    </row>
    <row r="818" ht="15" spans="1:8">
      <c r="A818" s="314" t="s">
        <v>11621</v>
      </c>
      <c r="B818" s="327" t="s">
        <v>11622</v>
      </c>
      <c r="C818" s="272"/>
      <c r="D818" s="316"/>
      <c r="E818" s="316"/>
      <c r="F818" s="150">
        <f ca="1" t="shared" si="24"/>
        <v>0</v>
      </c>
      <c r="G818" s="150">
        <f ca="1" t="shared" si="25"/>
        <v>0</v>
      </c>
      <c r="H818" s="318"/>
    </row>
    <row r="819" ht="15" spans="1:8">
      <c r="A819" s="314" t="s">
        <v>11623</v>
      </c>
      <c r="B819" s="327" t="s">
        <v>11624</v>
      </c>
      <c r="C819" s="322">
        <v>170</v>
      </c>
      <c r="D819" s="316">
        <v>1473</v>
      </c>
      <c r="E819" s="316">
        <v>800</v>
      </c>
      <c r="F819" s="150">
        <f ca="1" t="shared" si="24"/>
        <v>4.70588235294118</v>
      </c>
      <c r="G819" s="150">
        <f ca="1" t="shared" si="25"/>
        <v>0.543109300746775</v>
      </c>
      <c r="H819" s="318"/>
    </row>
    <row r="820" ht="15" spans="1:8">
      <c r="A820" s="314" t="s">
        <v>11625</v>
      </c>
      <c r="B820" s="327" t="s">
        <v>11626</v>
      </c>
      <c r="C820" s="322">
        <v>70</v>
      </c>
      <c r="D820" s="316">
        <v>62</v>
      </c>
      <c r="E820" s="316">
        <v>100</v>
      </c>
      <c r="F820" s="150">
        <f ca="1" t="shared" si="24"/>
        <v>1.42857142857143</v>
      </c>
      <c r="G820" s="150">
        <f ca="1" t="shared" si="25"/>
        <v>1.61290322580645</v>
      </c>
      <c r="H820" s="318"/>
    </row>
    <row r="821" ht="15" spans="1:8">
      <c r="A821" s="314" t="s">
        <v>11627</v>
      </c>
      <c r="B821" s="327" t="s">
        <v>11628</v>
      </c>
      <c r="C821" s="272"/>
      <c r="D821" s="316"/>
      <c r="E821" s="316"/>
      <c r="F821" s="150">
        <f ca="1" t="shared" si="24"/>
        <v>0</v>
      </c>
      <c r="G821" s="150">
        <f ca="1" t="shared" si="25"/>
        <v>0</v>
      </c>
      <c r="H821" s="318"/>
    </row>
    <row r="822" ht="15" spans="1:8">
      <c r="A822" s="314" t="s">
        <v>11629</v>
      </c>
      <c r="B822" s="327" t="s">
        <v>11630</v>
      </c>
      <c r="C822" s="322">
        <v>130</v>
      </c>
      <c r="D822" s="316">
        <v>151</v>
      </c>
      <c r="E822" s="316">
        <v>150</v>
      </c>
      <c r="F822" s="150">
        <f ca="1" t="shared" si="24"/>
        <v>1.15384615384615</v>
      </c>
      <c r="G822" s="150">
        <f ca="1" t="shared" si="25"/>
        <v>0.993377483443709</v>
      </c>
      <c r="H822" s="318"/>
    </row>
    <row r="823" ht="15" spans="1:8">
      <c r="A823" s="314" t="s">
        <v>11631</v>
      </c>
      <c r="B823" s="327" t="s">
        <v>11632</v>
      </c>
      <c r="C823" s="272"/>
      <c r="D823" s="316"/>
      <c r="E823" s="316"/>
      <c r="F823" s="150">
        <f ca="1" t="shared" si="24"/>
        <v>0</v>
      </c>
      <c r="G823" s="150">
        <f ca="1" t="shared" si="25"/>
        <v>0</v>
      </c>
      <c r="H823" s="318"/>
    </row>
    <row r="824" ht="15" spans="1:8">
      <c r="A824" s="314" t="s">
        <v>11633</v>
      </c>
      <c r="B824" s="327" t="s">
        <v>11634</v>
      </c>
      <c r="C824" s="322">
        <v>1558</v>
      </c>
      <c r="D824" s="316"/>
      <c r="E824" s="316">
        <v>500</v>
      </c>
      <c r="F824" s="150">
        <f ca="1" t="shared" si="24"/>
        <v>0.320924261874198</v>
      </c>
      <c r="G824" s="150">
        <f ca="1" t="shared" si="25"/>
        <v>0</v>
      </c>
      <c r="H824" s="318"/>
    </row>
    <row r="825" ht="15" spans="1:8">
      <c r="A825" s="314" t="s">
        <v>11635</v>
      </c>
      <c r="B825" s="327" t="s">
        <v>11636</v>
      </c>
      <c r="C825" s="272"/>
      <c r="D825" s="316"/>
      <c r="E825" s="316"/>
      <c r="F825" s="150">
        <f ca="1" t="shared" si="24"/>
        <v>0</v>
      </c>
      <c r="G825" s="150">
        <f ca="1" t="shared" si="25"/>
        <v>0</v>
      </c>
      <c r="H825" s="318"/>
    </row>
    <row r="826" ht="15" spans="1:8">
      <c r="A826" s="314" t="s">
        <v>11637</v>
      </c>
      <c r="B826" s="327" t="s">
        <v>10123</v>
      </c>
      <c r="C826" s="272"/>
      <c r="D826" s="316">
        <v>16401</v>
      </c>
      <c r="E826" s="316">
        <v>4900</v>
      </c>
      <c r="F826" s="150">
        <f ca="1" t="shared" si="24"/>
        <v>0</v>
      </c>
      <c r="G826" s="150">
        <f ca="1" t="shared" si="25"/>
        <v>0.298762270593256</v>
      </c>
      <c r="H826" s="318"/>
    </row>
    <row r="827" ht="15" spans="1:8">
      <c r="A827" s="314" t="s">
        <v>11638</v>
      </c>
      <c r="B827" s="327" t="s">
        <v>10273</v>
      </c>
      <c r="C827" s="316">
        <v>350</v>
      </c>
      <c r="D827" s="316">
        <v>213</v>
      </c>
      <c r="E827" s="316">
        <v>200</v>
      </c>
      <c r="F827" s="150">
        <f ca="1" t="shared" si="24"/>
        <v>0.571428571428571</v>
      </c>
      <c r="G827" s="150">
        <f ca="1" t="shared" si="25"/>
        <v>0.938967136150235</v>
      </c>
      <c r="H827" s="318"/>
    </row>
    <row r="828" ht="15" spans="1:8">
      <c r="A828" s="314" t="s">
        <v>11639</v>
      </c>
      <c r="B828" s="327" t="s">
        <v>10277</v>
      </c>
      <c r="C828" s="316"/>
      <c r="D828" s="316"/>
      <c r="E828" s="316"/>
      <c r="F828" s="150">
        <f ca="1" t="shared" si="24"/>
        <v>0</v>
      </c>
      <c r="G828" s="150">
        <f ca="1" t="shared" si="25"/>
        <v>0</v>
      </c>
      <c r="H828" s="318"/>
    </row>
    <row r="829" ht="15" spans="1:8">
      <c r="A829" s="314" t="s">
        <v>11640</v>
      </c>
      <c r="B829" s="327" t="s">
        <v>10281</v>
      </c>
      <c r="C829" s="316"/>
      <c r="D829" s="316"/>
      <c r="E829" s="316"/>
      <c r="F829" s="150">
        <f ca="1" t="shared" si="24"/>
        <v>0</v>
      </c>
      <c r="G829" s="150">
        <f ca="1" t="shared" si="25"/>
        <v>0</v>
      </c>
      <c r="H829" s="318"/>
    </row>
    <row r="830" ht="15" spans="1:8">
      <c r="A830" s="314" t="s">
        <v>11641</v>
      </c>
      <c r="B830" s="327" t="s">
        <v>11642</v>
      </c>
      <c r="C830" s="316">
        <v>1048</v>
      </c>
      <c r="D830" s="316">
        <v>6130</v>
      </c>
      <c r="E830" s="316">
        <v>1719</v>
      </c>
      <c r="F830" s="150">
        <f ca="1" t="shared" si="24"/>
        <v>1.64026717557252</v>
      </c>
      <c r="G830" s="150">
        <f ca="1" t="shared" si="25"/>
        <v>0.280424143556281</v>
      </c>
      <c r="H830" s="318"/>
    </row>
    <row r="831" ht="15" spans="1:8">
      <c r="A831" s="314" t="s">
        <v>11643</v>
      </c>
      <c r="B831" s="327" t="s">
        <v>11644</v>
      </c>
      <c r="C831" s="316">
        <v>644</v>
      </c>
      <c r="D831" s="316">
        <v>4018</v>
      </c>
      <c r="E831" s="316">
        <v>1000</v>
      </c>
      <c r="F831" s="150">
        <f ca="1" t="shared" si="24"/>
        <v>1.5527950310559</v>
      </c>
      <c r="G831" s="150">
        <f ca="1" t="shared" si="25"/>
        <v>0.248880039820806</v>
      </c>
      <c r="H831" s="318"/>
    </row>
    <row r="832" ht="15" spans="1:8">
      <c r="A832" s="314" t="s">
        <v>11645</v>
      </c>
      <c r="B832" s="327" t="s">
        <v>11646</v>
      </c>
      <c r="C832" s="272"/>
      <c r="D832" s="316"/>
      <c r="E832" s="316"/>
      <c r="F832" s="150">
        <f ca="1" t="shared" si="24"/>
        <v>0</v>
      </c>
      <c r="G832" s="150">
        <f ca="1" t="shared" si="25"/>
        <v>0</v>
      </c>
      <c r="H832" s="318"/>
    </row>
    <row r="833" ht="15" spans="1:8">
      <c r="A833" s="314" t="s">
        <v>11647</v>
      </c>
      <c r="B833" s="327" t="s">
        <v>11648</v>
      </c>
      <c r="C833" s="272"/>
      <c r="D833" s="316"/>
      <c r="E833" s="316"/>
      <c r="F833" s="150">
        <f ca="1" t="shared" si="24"/>
        <v>0</v>
      </c>
      <c r="G833" s="150">
        <f ca="1" t="shared" si="25"/>
        <v>0</v>
      </c>
      <c r="H833" s="318"/>
    </row>
    <row r="834" ht="15" spans="1:8">
      <c r="A834" s="314" t="s">
        <v>11649</v>
      </c>
      <c r="B834" s="327" t="s">
        <v>11650</v>
      </c>
      <c r="C834" s="316">
        <v>328</v>
      </c>
      <c r="D834" s="316"/>
      <c r="E834" s="316">
        <v>100</v>
      </c>
      <c r="F834" s="150">
        <f ca="1" t="shared" si="24"/>
        <v>0.304878048780488</v>
      </c>
      <c r="G834" s="150">
        <f ca="1" t="shared" si="25"/>
        <v>0</v>
      </c>
      <c r="H834" s="318"/>
    </row>
    <row r="835" ht="15" spans="1:8">
      <c r="A835" s="314" t="s">
        <v>11651</v>
      </c>
      <c r="B835" s="327" t="s">
        <v>11652</v>
      </c>
      <c r="C835" s="272"/>
      <c r="D835" s="316"/>
      <c r="E835" s="316"/>
      <c r="F835" s="150">
        <f ca="1" t="shared" si="24"/>
        <v>0</v>
      </c>
      <c r="G835" s="150">
        <f ca="1" t="shared" si="25"/>
        <v>0</v>
      </c>
      <c r="H835" s="318"/>
    </row>
    <row r="836" ht="15" spans="1:8">
      <c r="A836" s="314" t="s">
        <v>11653</v>
      </c>
      <c r="B836" s="327" t="s">
        <v>11654</v>
      </c>
      <c r="C836" s="272"/>
      <c r="D836" s="316"/>
      <c r="E836" s="316"/>
      <c r="F836" s="150">
        <f ca="1" t="shared" si="24"/>
        <v>0</v>
      </c>
      <c r="G836" s="150">
        <f ca="1" t="shared" si="25"/>
        <v>0</v>
      </c>
      <c r="H836" s="318"/>
    </row>
    <row r="837" ht="15" spans="1:8">
      <c r="A837" s="314" t="s">
        <v>11655</v>
      </c>
      <c r="B837" s="327" t="s">
        <v>11656</v>
      </c>
      <c r="C837" s="272"/>
      <c r="D837" s="316"/>
      <c r="E837" s="316"/>
      <c r="F837" s="150">
        <f ca="1" t="shared" si="24"/>
        <v>0</v>
      </c>
      <c r="G837" s="150">
        <f ca="1" t="shared" si="25"/>
        <v>0</v>
      </c>
      <c r="H837" s="318"/>
    </row>
    <row r="838" ht="15" spans="1:8">
      <c r="A838" s="314" t="s">
        <v>11657</v>
      </c>
      <c r="B838" s="327" t="s">
        <v>11658</v>
      </c>
      <c r="C838" s="272"/>
      <c r="D838" s="316"/>
      <c r="E838" s="316"/>
      <c r="F838" s="150">
        <f ca="1" t="shared" si="24"/>
        <v>0</v>
      </c>
      <c r="G838" s="150">
        <f ca="1" t="shared" si="25"/>
        <v>0</v>
      </c>
      <c r="H838" s="318"/>
    </row>
    <row r="839" ht="15" spans="1:8">
      <c r="A839" s="314" t="s">
        <v>11659</v>
      </c>
      <c r="B839" s="327" t="s">
        <v>11660</v>
      </c>
      <c r="C839" s="272"/>
      <c r="D839" s="316"/>
      <c r="E839" s="316"/>
      <c r="F839" s="150">
        <f ca="1" t="shared" si="24"/>
        <v>0</v>
      </c>
      <c r="G839" s="150">
        <f ca="1" t="shared" si="25"/>
        <v>0</v>
      </c>
      <c r="H839" s="318"/>
    </row>
    <row r="840" ht="15" spans="1:8">
      <c r="A840" s="314" t="s">
        <v>11661</v>
      </c>
      <c r="B840" s="327" t="s">
        <v>11662</v>
      </c>
      <c r="C840" s="272"/>
      <c r="D840" s="316"/>
      <c r="E840" s="316"/>
      <c r="F840" s="150">
        <f ca="1" t="shared" si="24"/>
        <v>0</v>
      </c>
      <c r="G840" s="150">
        <f ca="1" t="shared" si="25"/>
        <v>0</v>
      </c>
      <c r="H840" s="318"/>
    </row>
    <row r="841" ht="15" spans="1:8">
      <c r="A841" s="314" t="s">
        <v>11663</v>
      </c>
      <c r="B841" s="327" t="s">
        <v>11664</v>
      </c>
      <c r="C841" s="272"/>
      <c r="D841" s="316"/>
      <c r="E841" s="316"/>
      <c r="F841" s="150">
        <f ca="1" t="shared" si="24"/>
        <v>0</v>
      </c>
      <c r="G841" s="150">
        <f ca="1" t="shared" si="25"/>
        <v>0</v>
      </c>
      <c r="H841" s="318"/>
    </row>
    <row r="842" ht="15" spans="1:8">
      <c r="A842" s="314" t="s">
        <v>11665</v>
      </c>
      <c r="B842" s="327" t="s">
        <v>11666</v>
      </c>
      <c r="C842" s="272"/>
      <c r="D842" s="316">
        <v>92</v>
      </c>
      <c r="E842" s="316">
        <v>52</v>
      </c>
      <c r="F842" s="150">
        <f ca="1" t="shared" si="24"/>
        <v>0</v>
      </c>
      <c r="G842" s="150">
        <f ca="1" t="shared" si="25"/>
        <v>0.565217391304348</v>
      </c>
      <c r="H842" s="318"/>
    </row>
    <row r="843" ht="15" spans="1:8">
      <c r="A843" s="314" t="s">
        <v>11667</v>
      </c>
      <c r="B843" s="327" t="s">
        <v>11668</v>
      </c>
      <c r="C843" s="272"/>
      <c r="D843" s="316"/>
      <c r="E843" s="316"/>
      <c r="F843" s="150">
        <f ca="1" t="shared" ref="F843:F906" si="26">IFERROR(OFFSET(F843,0,-1)/OFFSET(F843,0,-3),)</f>
        <v>0</v>
      </c>
      <c r="G843" s="150">
        <f ca="1" t="shared" ref="G843:G906" si="27">IFERROR(OFFSET(F843,0,-1)/OFFSET(F843,0,-2),)</f>
        <v>0</v>
      </c>
      <c r="H843" s="318"/>
    </row>
    <row r="844" ht="15" spans="1:8">
      <c r="A844" s="314" t="s">
        <v>11669</v>
      </c>
      <c r="B844" s="327" t="s">
        <v>11670</v>
      </c>
      <c r="C844" s="272"/>
      <c r="D844" s="316"/>
      <c r="E844" s="316"/>
      <c r="F844" s="150">
        <f ca="1" t="shared" si="26"/>
        <v>0</v>
      </c>
      <c r="G844" s="150">
        <f ca="1" t="shared" si="27"/>
        <v>0</v>
      </c>
      <c r="H844" s="318"/>
    </row>
    <row r="845" ht="15" spans="1:8">
      <c r="A845" s="314" t="s">
        <v>11671</v>
      </c>
      <c r="B845" s="327" t="s">
        <v>11672</v>
      </c>
      <c r="C845" s="272"/>
      <c r="D845" s="316"/>
      <c r="E845" s="316"/>
      <c r="F845" s="150">
        <f ca="1" t="shared" si="26"/>
        <v>0</v>
      </c>
      <c r="G845" s="150">
        <f ca="1" t="shared" si="27"/>
        <v>0</v>
      </c>
      <c r="H845" s="318"/>
    </row>
    <row r="846" ht="15" spans="1:8">
      <c r="A846" s="314" t="s">
        <v>11673</v>
      </c>
      <c r="B846" s="327" t="s">
        <v>11674</v>
      </c>
      <c r="C846" s="316">
        <v>1000</v>
      </c>
      <c r="D846" s="316"/>
      <c r="E846" s="316">
        <v>100</v>
      </c>
      <c r="F846" s="150">
        <f ca="1" t="shared" si="26"/>
        <v>0.1</v>
      </c>
      <c r="G846" s="150">
        <f ca="1" t="shared" si="27"/>
        <v>0</v>
      </c>
      <c r="H846" s="318"/>
    </row>
    <row r="847" ht="15" spans="1:8">
      <c r="A847" s="314" t="s">
        <v>11675</v>
      </c>
      <c r="B847" s="327" t="s">
        <v>10273</v>
      </c>
      <c r="C847" s="272"/>
      <c r="D847" s="316"/>
      <c r="E847" s="316"/>
      <c r="F847" s="150">
        <f ca="1" t="shared" si="26"/>
        <v>0</v>
      </c>
      <c r="G847" s="150">
        <f ca="1" t="shared" si="27"/>
        <v>0</v>
      </c>
      <c r="H847" s="318"/>
    </row>
    <row r="848" ht="15" spans="1:8">
      <c r="A848" s="314" t="s">
        <v>11676</v>
      </c>
      <c r="B848" s="327" t="s">
        <v>10277</v>
      </c>
      <c r="C848" s="272"/>
      <c r="D848" s="316"/>
      <c r="E848" s="316"/>
      <c r="F848" s="150">
        <f ca="1" t="shared" si="26"/>
        <v>0</v>
      </c>
      <c r="G848" s="150">
        <f ca="1" t="shared" si="27"/>
        <v>0</v>
      </c>
      <c r="H848" s="318"/>
    </row>
    <row r="849" ht="15" spans="1:8">
      <c r="A849" s="314" t="s">
        <v>11677</v>
      </c>
      <c r="B849" s="327" t="s">
        <v>10281</v>
      </c>
      <c r="C849" s="272"/>
      <c r="D849" s="316"/>
      <c r="E849" s="316"/>
      <c r="F849" s="150">
        <f ca="1" t="shared" si="26"/>
        <v>0</v>
      </c>
      <c r="G849" s="150">
        <f ca="1" t="shared" si="27"/>
        <v>0</v>
      </c>
      <c r="H849" s="318"/>
    </row>
    <row r="850" ht="15" spans="1:8">
      <c r="A850" s="314" t="s">
        <v>11678</v>
      </c>
      <c r="B850" s="327" t="s">
        <v>11679</v>
      </c>
      <c r="C850" s="272"/>
      <c r="D850" s="316">
        <v>277</v>
      </c>
      <c r="E850" s="316">
        <v>100</v>
      </c>
      <c r="F850" s="150">
        <f ca="1" t="shared" si="26"/>
        <v>0</v>
      </c>
      <c r="G850" s="150">
        <f ca="1" t="shared" si="27"/>
        <v>0.36101083032491</v>
      </c>
      <c r="H850" s="318"/>
    </row>
    <row r="851" ht="15" spans="1:8">
      <c r="A851" s="314" t="s">
        <v>11680</v>
      </c>
      <c r="B851" s="327" t="s">
        <v>11681</v>
      </c>
      <c r="C851" s="272"/>
      <c r="D851" s="316"/>
      <c r="E851" s="316"/>
      <c r="F851" s="150">
        <f ca="1" t="shared" si="26"/>
        <v>0</v>
      </c>
      <c r="G851" s="150">
        <f ca="1" t="shared" si="27"/>
        <v>0</v>
      </c>
      <c r="H851" s="318"/>
    </row>
    <row r="852" ht="15" spans="1:8">
      <c r="A852" s="314" t="s">
        <v>11682</v>
      </c>
      <c r="B852" s="327" t="s">
        <v>11683</v>
      </c>
      <c r="C852" s="272"/>
      <c r="D852" s="316"/>
      <c r="E852" s="316"/>
      <c r="F852" s="150">
        <f ca="1" t="shared" si="26"/>
        <v>0</v>
      </c>
      <c r="G852" s="150">
        <f ca="1" t="shared" si="27"/>
        <v>0</v>
      </c>
      <c r="H852" s="318"/>
    </row>
    <row r="853" ht="15" spans="1:8">
      <c r="A853" s="314" t="s">
        <v>11684</v>
      </c>
      <c r="B853" s="327" t="s">
        <v>11685</v>
      </c>
      <c r="C853" s="272"/>
      <c r="D853" s="316"/>
      <c r="E853" s="316"/>
      <c r="F853" s="150">
        <f ca="1" t="shared" si="26"/>
        <v>0</v>
      </c>
      <c r="G853" s="150">
        <f ca="1" t="shared" si="27"/>
        <v>0</v>
      </c>
      <c r="H853" s="318"/>
    </row>
    <row r="854" ht="15" spans="1:8">
      <c r="A854" s="314" t="s">
        <v>11686</v>
      </c>
      <c r="B854" s="327" t="s">
        <v>11687</v>
      </c>
      <c r="C854" s="272"/>
      <c r="D854" s="316"/>
      <c r="E854" s="316"/>
      <c r="F854" s="150">
        <f ca="1" t="shared" si="26"/>
        <v>0</v>
      </c>
      <c r="G854" s="150">
        <f ca="1" t="shared" si="27"/>
        <v>0</v>
      </c>
      <c r="H854" s="318"/>
    </row>
    <row r="855" ht="15" spans="1:8">
      <c r="A855" s="314" t="s">
        <v>11688</v>
      </c>
      <c r="B855" s="327" t="s">
        <v>11689</v>
      </c>
      <c r="C855" s="272"/>
      <c r="D855" s="316"/>
      <c r="E855" s="316"/>
      <c r="F855" s="150">
        <f ca="1" t="shared" si="26"/>
        <v>0</v>
      </c>
      <c r="G855" s="150">
        <f ca="1" t="shared" si="27"/>
        <v>0</v>
      </c>
      <c r="H855" s="318"/>
    </row>
    <row r="856" ht="15" spans="1:8">
      <c r="A856" s="314" t="s">
        <v>11690</v>
      </c>
      <c r="B856" s="327" t="s">
        <v>10273</v>
      </c>
      <c r="C856" s="272"/>
      <c r="D856" s="316">
        <v>3</v>
      </c>
      <c r="E856" s="316"/>
      <c r="F856" s="150">
        <f ca="1" t="shared" si="26"/>
        <v>0</v>
      </c>
      <c r="G856" s="150">
        <f ca="1" t="shared" si="27"/>
        <v>0</v>
      </c>
      <c r="H856" s="318"/>
    </row>
    <row r="857" ht="15" spans="1:8">
      <c r="A857" s="314" t="s">
        <v>11691</v>
      </c>
      <c r="B857" s="327" t="s">
        <v>10277</v>
      </c>
      <c r="C857" s="272"/>
      <c r="D857" s="316"/>
      <c r="E857" s="316"/>
      <c r="F857" s="150">
        <f ca="1" t="shared" si="26"/>
        <v>0</v>
      </c>
      <c r="G857" s="150">
        <f ca="1" t="shared" si="27"/>
        <v>0</v>
      </c>
      <c r="H857" s="318"/>
    </row>
    <row r="858" ht="15" spans="1:8">
      <c r="A858" s="314" t="s">
        <v>11692</v>
      </c>
      <c r="B858" s="327" t="s">
        <v>10281</v>
      </c>
      <c r="C858" s="272"/>
      <c r="D858" s="316"/>
      <c r="E858" s="316"/>
      <c r="F858" s="150">
        <f ca="1" t="shared" si="26"/>
        <v>0</v>
      </c>
      <c r="G858" s="150">
        <f ca="1" t="shared" si="27"/>
        <v>0</v>
      </c>
      <c r="H858" s="318"/>
    </row>
    <row r="859" ht="15" spans="1:8">
      <c r="A859" s="314" t="s">
        <v>11693</v>
      </c>
      <c r="B859" s="327" t="s">
        <v>11694</v>
      </c>
      <c r="C859" s="272"/>
      <c r="D859" s="316"/>
      <c r="E859" s="316"/>
      <c r="F859" s="150">
        <f ca="1" t="shared" si="26"/>
        <v>0</v>
      </c>
      <c r="G859" s="150">
        <f ca="1" t="shared" si="27"/>
        <v>0</v>
      </c>
      <c r="H859" s="318"/>
    </row>
    <row r="860" ht="15" spans="1:8">
      <c r="A860" s="314" t="s">
        <v>11695</v>
      </c>
      <c r="B860" s="327" t="s">
        <v>11696</v>
      </c>
      <c r="C860" s="272"/>
      <c r="D860" s="316"/>
      <c r="E860" s="316"/>
      <c r="F860" s="150">
        <f ca="1" t="shared" si="26"/>
        <v>0</v>
      </c>
      <c r="G860" s="150">
        <f ca="1" t="shared" si="27"/>
        <v>0</v>
      </c>
      <c r="H860" s="318"/>
    </row>
    <row r="861" ht="15" spans="1:8">
      <c r="A861" s="314" t="s">
        <v>11697</v>
      </c>
      <c r="B861" s="327" t="s">
        <v>11698</v>
      </c>
      <c r="C861" s="272"/>
      <c r="D861" s="316"/>
      <c r="E861" s="316"/>
      <c r="F861" s="150">
        <f ca="1" t="shared" si="26"/>
        <v>0</v>
      </c>
      <c r="G861" s="150">
        <f ca="1" t="shared" si="27"/>
        <v>0</v>
      </c>
      <c r="H861" s="318"/>
    </row>
    <row r="862" ht="15" spans="1:8">
      <c r="A862" s="314" t="s">
        <v>11699</v>
      </c>
      <c r="B862" s="327" t="s">
        <v>11700</v>
      </c>
      <c r="C862" s="272"/>
      <c r="D862" s="316"/>
      <c r="E862" s="316"/>
      <c r="F862" s="150">
        <f ca="1" t="shared" si="26"/>
        <v>0</v>
      </c>
      <c r="G862" s="150">
        <f ca="1" t="shared" si="27"/>
        <v>0</v>
      </c>
      <c r="H862" s="318"/>
    </row>
    <row r="863" ht="15" spans="1:8">
      <c r="A863" s="314" t="s">
        <v>11701</v>
      </c>
      <c r="B863" s="327" t="s">
        <v>11702</v>
      </c>
      <c r="C863" s="272"/>
      <c r="D863" s="316"/>
      <c r="E863" s="316"/>
      <c r="F863" s="150">
        <f ca="1" t="shared" si="26"/>
        <v>0</v>
      </c>
      <c r="G863" s="150">
        <f ca="1" t="shared" si="27"/>
        <v>0</v>
      </c>
      <c r="H863" s="318"/>
    </row>
    <row r="864" ht="15" spans="1:8">
      <c r="A864" s="314" t="s">
        <v>11703</v>
      </c>
      <c r="B864" s="327" t="s">
        <v>11704</v>
      </c>
      <c r="C864" s="272"/>
      <c r="D864" s="316"/>
      <c r="E864" s="316"/>
      <c r="F864" s="150">
        <f ca="1" t="shared" si="26"/>
        <v>0</v>
      </c>
      <c r="G864" s="150">
        <f ca="1" t="shared" si="27"/>
        <v>0</v>
      </c>
      <c r="H864" s="318"/>
    </row>
    <row r="865" ht="15" spans="1:8">
      <c r="A865" s="314" t="s">
        <v>11705</v>
      </c>
      <c r="B865" s="327" t="s">
        <v>10273</v>
      </c>
      <c r="C865" s="272"/>
      <c r="D865" s="316"/>
      <c r="E865" s="316"/>
      <c r="F865" s="150">
        <f ca="1" t="shared" si="26"/>
        <v>0</v>
      </c>
      <c r="G865" s="150">
        <f ca="1" t="shared" si="27"/>
        <v>0</v>
      </c>
      <c r="H865" s="318"/>
    </row>
    <row r="866" ht="15" spans="1:8">
      <c r="A866" s="314" t="s">
        <v>11706</v>
      </c>
      <c r="B866" s="327" t="s">
        <v>10277</v>
      </c>
      <c r="C866" s="272"/>
      <c r="D866" s="316"/>
      <c r="E866" s="316"/>
      <c r="F866" s="150">
        <f ca="1" t="shared" si="26"/>
        <v>0</v>
      </c>
      <c r="G866" s="150">
        <f ca="1" t="shared" si="27"/>
        <v>0</v>
      </c>
      <c r="H866" s="318"/>
    </row>
    <row r="867" ht="15" spans="1:8">
      <c r="A867" s="314" t="s">
        <v>11707</v>
      </c>
      <c r="B867" s="327" t="s">
        <v>10281</v>
      </c>
      <c r="C867" s="272"/>
      <c r="D867" s="316"/>
      <c r="E867" s="316"/>
      <c r="F867" s="150">
        <f ca="1" t="shared" si="26"/>
        <v>0</v>
      </c>
      <c r="G867" s="150">
        <f ca="1" t="shared" si="27"/>
        <v>0</v>
      </c>
      <c r="H867" s="318"/>
    </row>
    <row r="868" ht="15" spans="1:8">
      <c r="A868" s="314" t="s">
        <v>11708</v>
      </c>
      <c r="B868" s="327" t="s">
        <v>11687</v>
      </c>
      <c r="C868" s="272"/>
      <c r="D868" s="316"/>
      <c r="E868" s="316"/>
      <c r="F868" s="150">
        <f ca="1" t="shared" si="26"/>
        <v>0</v>
      </c>
      <c r="G868" s="150">
        <f ca="1" t="shared" si="27"/>
        <v>0</v>
      </c>
      <c r="H868" s="318"/>
    </row>
    <row r="869" ht="15" spans="1:8">
      <c r="A869" s="314" t="s">
        <v>11709</v>
      </c>
      <c r="B869" s="327" t="s">
        <v>11710</v>
      </c>
      <c r="C869" s="272"/>
      <c r="D869" s="316"/>
      <c r="E869" s="316"/>
      <c r="F869" s="150">
        <f ca="1" t="shared" si="26"/>
        <v>0</v>
      </c>
      <c r="G869" s="150">
        <f ca="1" t="shared" si="27"/>
        <v>0</v>
      </c>
      <c r="H869" s="318"/>
    </row>
    <row r="870" ht="15" spans="1:8">
      <c r="A870" s="314" t="s">
        <v>11711</v>
      </c>
      <c r="B870" s="327" t="s">
        <v>11712</v>
      </c>
      <c r="C870" s="272"/>
      <c r="D870" s="316"/>
      <c r="E870" s="316"/>
      <c r="F870" s="150">
        <f ca="1" t="shared" si="26"/>
        <v>0</v>
      </c>
      <c r="G870" s="150">
        <f ca="1" t="shared" si="27"/>
        <v>0</v>
      </c>
      <c r="H870" s="318"/>
    </row>
    <row r="871" ht="15" spans="1:8">
      <c r="A871" s="314" t="s">
        <v>11713</v>
      </c>
      <c r="B871" s="327" t="s">
        <v>11714</v>
      </c>
      <c r="C871" s="272"/>
      <c r="D871" s="316"/>
      <c r="E871" s="316"/>
      <c r="F871" s="150">
        <f ca="1" t="shared" si="26"/>
        <v>0</v>
      </c>
      <c r="G871" s="150">
        <f ca="1" t="shared" si="27"/>
        <v>0</v>
      </c>
      <c r="H871" s="318"/>
    </row>
    <row r="872" ht="15" spans="1:8">
      <c r="A872" s="314" t="s">
        <v>11715</v>
      </c>
      <c r="B872" s="327" t="s">
        <v>10135</v>
      </c>
      <c r="C872" s="316">
        <v>351</v>
      </c>
      <c r="D872" s="316">
        <v>180</v>
      </c>
      <c r="E872" s="316">
        <v>300</v>
      </c>
      <c r="F872" s="150">
        <f ca="1" t="shared" si="26"/>
        <v>0.854700854700855</v>
      </c>
      <c r="G872" s="150">
        <f ca="1" t="shared" si="27"/>
        <v>1.66666666666667</v>
      </c>
      <c r="H872" s="318"/>
    </row>
    <row r="873" ht="15" spans="1:8">
      <c r="A873" s="314" t="s">
        <v>11716</v>
      </c>
      <c r="B873" s="327" t="s">
        <v>10273</v>
      </c>
      <c r="C873" s="272"/>
      <c r="D873" s="316"/>
      <c r="E873" s="316"/>
      <c r="F873" s="150">
        <f ca="1" t="shared" si="26"/>
        <v>0</v>
      </c>
      <c r="G873" s="150">
        <f ca="1" t="shared" si="27"/>
        <v>0</v>
      </c>
      <c r="H873" s="318"/>
    </row>
    <row r="874" ht="15" spans="1:8">
      <c r="A874" s="314" t="s">
        <v>11717</v>
      </c>
      <c r="B874" s="327" t="s">
        <v>10277</v>
      </c>
      <c r="C874" s="272"/>
      <c r="D874" s="316"/>
      <c r="E874" s="316"/>
      <c r="F874" s="150">
        <f ca="1" t="shared" si="26"/>
        <v>0</v>
      </c>
      <c r="G874" s="150">
        <f ca="1" t="shared" si="27"/>
        <v>0</v>
      </c>
      <c r="H874" s="318"/>
    </row>
    <row r="875" ht="15" spans="1:8">
      <c r="A875" s="314" t="s">
        <v>11718</v>
      </c>
      <c r="B875" s="327" t="s">
        <v>10281</v>
      </c>
      <c r="C875" s="272"/>
      <c r="D875" s="316"/>
      <c r="E875" s="316"/>
      <c r="F875" s="150">
        <f ca="1" t="shared" si="26"/>
        <v>0</v>
      </c>
      <c r="G875" s="150">
        <f ca="1" t="shared" si="27"/>
        <v>0</v>
      </c>
      <c r="H875" s="318"/>
    </row>
    <row r="876" ht="15" spans="1:8">
      <c r="A876" s="314" t="s">
        <v>11719</v>
      </c>
      <c r="B876" s="327" t="s">
        <v>11720</v>
      </c>
      <c r="C876" s="272"/>
      <c r="D876" s="316"/>
      <c r="E876" s="316"/>
      <c r="F876" s="150">
        <f ca="1" t="shared" si="26"/>
        <v>0</v>
      </c>
      <c r="G876" s="150">
        <f ca="1" t="shared" si="27"/>
        <v>0</v>
      </c>
      <c r="H876" s="318"/>
    </row>
    <row r="877" ht="15" spans="1:8">
      <c r="A877" s="314" t="s">
        <v>11721</v>
      </c>
      <c r="B877" s="327" t="s">
        <v>11722</v>
      </c>
      <c r="C877" s="272"/>
      <c r="D877" s="316"/>
      <c r="E877" s="316"/>
      <c r="F877" s="150">
        <f ca="1" t="shared" si="26"/>
        <v>0</v>
      </c>
      <c r="G877" s="150">
        <f ca="1" t="shared" si="27"/>
        <v>0</v>
      </c>
      <c r="H877" s="318"/>
    </row>
    <row r="878" ht="15" spans="1:8">
      <c r="A878" s="314" t="s">
        <v>11723</v>
      </c>
      <c r="B878" s="327" t="s">
        <v>11724</v>
      </c>
      <c r="C878" s="272"/>
      <c r="D878" s="316"/>
      <c r="E878" s="316"/>
      <c r="F878" s="150">
        <f ca="1" t="shared" si="26"/>
        <v>0</v>
      </c>
      <c r="G878" s="150">
        <f ca="1" t="shared" si="27"/>
        <v>0</v>
      </c>
      <c r="H878" s="318"/>
    </row>
    <row r="879" ht="15" spans="1:8">
      <c r="A879" s="314" t="s">
        <v>11725</v>
      </c>
      <c r="B879" s="327" t="s">
        <v>11726</v>
      </c>
      <c r="C879" s="272"/>
      <c r="D879" s="316"/>
      <c r="E879" s="316"/>
      <c r="F879" s="150">
        <f ca="1" t="shared" si="26"/>
        <v>0</v>
      </c>
      <c r="G879" s="150">
        <f ca="1" t="shared" si="27"/>
        <v>0</v>
      </c>
      <c r="H879" s="318"/>
    </row>
    <row r="880" ht="15" spans="1:8">
      <c r="A880" s="314" t="s">
        <v>11727</v>
      </c>
      <c r="B880" s="327" t="s">
        <v>11728</v>
      </c>
      <c r="C880" s="272"/>
      <c r="D880" s="316"/>
      <c r="E880" s="316"/>
      <c r="F880" s="150">
        <f ca="1" t="shared" si="26"/>
        <v>0</v>
      </c>
      <c r="G880" s="150">
        <f ca="1" t="shared" si="27"/>
        <v>0</v>
      </c>
      <c r="H880" s="318"/>
    </row>
    <row r="881" ht="15" spans="1:8">
      <c r="A881" s="314" t="s">
        <v>11729</v>
      </c>
      <c r="B881" s="327" t="s">
        <v>11730</v>
      </c>
      <c r="C881" s="272"/>
      <c r="D881" s="316">
        <v>16</v>
      </c>
      <c r="E881" s="316"/>
      <c r="F881" s="150">
        <f ca="1" t="shared" si="26"/>
        <v>0</v>
      </c>
      <c r="G881" s="150">
        <f ca="1" t="shared" si="27"/>
        <v>0</v>
      </c>
      <c r="H881" s="318"/>
    </row>
    <row r="882" ht="15" spans="1:8">
      <c r="A882" s="314" t="s">
        <v>11731</v>
      </c>
      <c r="B882" s="327" t="s">
        <v>10273</v>
      </c>
      <c r="C882" s="272"/>
      <c r="D882" s="316">
        <v>962</v>
      </c>
      <c r="E882" s="316"/>
      <c r="F882" s="150">
        <f ca="1" t="shared" si="26"/>
        <v>0</v>
      </c>
      <c r="G882" s="150">
        <f ca="1" t="shared" si="27"/>
        <v>0</v>
      </c>
      <c r="H882" s="318"/>
    </row>
    <row r="883" ht="15" spans="1:8">
      <c r="A883" s="314" t="s">
        <v>11732</v>
      </c>
      <c r="B883" s="327" t="s">
        <v>10277</v>
      </c>
      <c r="C883" s="272"/>
      <c r="D883" s="316"/>
      <c r="E883" s="316"/>
      <c r="F883" s="150">
        <f ca="1" t="shared" si="26"/>
        <v>0</v>
      </c>
      <c r="G883" s="150">
        <f ca="1" t="shared" si="27"/>
        <v>0</v>
      </c>
      <c r="H883" s="318"/>
    </row>
    <row r="884" ht="15" spans="1:8">
      <c r="A884" s="314" t="s">
        <v>11733</v>
      </c>
      <c r="B884" s="327" t="s">
        <v>10281</v>
      </c>
      <c r="C884" s="272"/>
      <c r="D884" s="316"/>
      <c r="E884" s="316"/>
      <c r="F884" s="150">
        <f ca="1" t="shared" si="26"/>
        <v>0</v>
      </c>
      <c r="G884" s="150">
        <f ca="1" t="shared" si="27"/>
        <v>0</v>
      </c>
      <c r="H884" s="318"/>
    </row>
    <row r="885" ht="15" spans="1:8">
      <c r="A885" s="314" t="s">
        <v>11734</v>
      </c>
      <c r="B885" s="327" t="s">
        <v>11735</v>
      </c>
      <c r="C885" s="272"/>
      <c r="D885" s="316"/>
      <c r="E885" s="316"/>
      <c r="F885" s="150">
        <f ca="1" t="shared" si="26"/>
        <v>0</v>
      </c>
      <c r="G885" s="150">
        <f ca="1" t="shared" si="27"/>
        <v>0</v>
      </c>
      <c r="H885" s="318"/>
    </row>
    <row r="886" ht="15" spans="1:8">
      <c r="A886" s="314" t="s">
        <v>11736</v>
      </c>
      <c r="B886" s="327" t="s">
        <v>11737</v>
      </c>
      <c r="C886" s="272"/>
      <c r="D886" s="316"/>
      <c r="E886" s="316"/>
      <c r="F886" s="150">
        <f ca="1" t="shared" si="26"/>
        <v>0</v>
      </c>
      <c r="G886" s="150">
        <f ca="1" t="shared" si="27"/>
        <v>0</v>
      </c>
      <c r="H886" s="318"/>
    </row>
    <row r="887" ht="15" spans="1:8">
      <c r="A887" s="314" t="s">
        <v>11738</v>
      </c>
      <c r="B887" s="327" t="s">
        <v>11739</v>
      </c>
      <c r="C887" s="272"/>
      <c r="D887" s="316"/>
      <c r="E887" s="316"/>
      <c r="F887" s="150">
        <f ca="1" t="shared" si="26"/>
        <v>0</v>
      </c>
      <c r="G887" s="150">
        <f ca="1" t="shared" si="27"/>
        <v>0</v>
      </c>
      <c r="H887" s="318"/>
    </row>
    <row r="888" ht="15" spans="1:8">
      <c r="A888" s="314" t="s">
        <v>11740</v>
      </c>
      <c r="B888" s="327" t="s">
        <v>11741</v>
      </c>
      <c r="C888" s="272"/>
      <c r="D888" s="316"/>
      <c r="E888" s="316"/>
      <c r="F888" s="150">
        <f ca="1" t="shared" si="26"/>
        <v>0</v>
      </c>
      <c r="G888" s="150">
        <f ca="1" t="shared" si="27"/>
        <v>0</v>
      </c>
      <c r="H888" s="318"/>
    </row>
    <row r="889" ht="15" spans="1:8">
      <c r="A889" s="314" t="s">
        <v>11742</v>
      </c>
      <c r="B889" s="327" t="s">
        <v>11743</v>
      </c>
      <c r="C889" s="272"/>
      <c r="D889" s="316"/>
      <c r="E889" s="316"/>
      <c r="F889" s="150">
        <f ca="1" t="shared" si="26"/>
        <v>0</v>
      </c>
      <c r="G889" s="150">
        <f ca="1" t="shared" si="27"/>
        <v>0</v>
      </c>
      <c r="H889" s="318"/>
    </row>
    <row r="890" ht="15" spans="1:8">
      <c r="A890" s="314" t="s">
        <v>11744</v>
      </c>
      <c r="B890" s="327" t="s">
        <v>11745</v>
      </c>
      <c r="C890" s="272"/>
      <c r="D890" s="316"/>
      <c r="E890" s="316"/>
      <c r="F890" s="150">
        <f ca="1" t="shared" si="26"/>
        <v>0</v>
      </c>
      <c r="G890" s="150">
        <f ca="1" t="shared" si="27"/>
        <v>0</v>
      </c>
      <c r="H890" s="318"/>
    </row>
    <row r="891" ht="15" spans="1:8">
      <c r="A891" s="314" t="s">
        <v>11746</v>
      </c>
      <c r="B891" s="327" t="s">
        <v>11747</v>
      </c>
      <c r="C891" s="272"/>
      <c r="D891" s="316"/>
      <c r="E891" s="316"/>
      <c r="F891" s="150">
        <f ca="1" t="shared" si="26"/>
        <v>0</v>
      </c>
      <c r="G891" s="150">
        <f ca="1" t="shared" si="27"/>
        <v>0</v>
      </c>
      <c r="H891" s="318"/>
    </row>
    <row r="892" ht="15" spans="1:8">
      <c r="A892" s="314" t="s">
        <v>11748</v>
      </c>
      <c r="B892" s="327" t="s">
        <v>11749</v>
      </c>
      <c r="C892" s="272"/>
      <c r="D892" s="316"/>
      <c r="E892" s="316"/>
      <c r="F892" s="150">
        <f ca="1" t="shared" si="26"/>
        <v>0</v>
      </c>
      <c r="G892" s="150">
        <f ca="1" t="shared" si="27"/>
        <v>0</v>
      </c>
      <c r="H892" s="318"/>
    </row>
    <row r="893" ht="15" spans="1:8">
      <c r="A893" s="314" t="s">
        <v>11750</v>
      </c>
      <c r="B893" s="327" t="s">
        <v>11751</v>
      </c>
      <c r="C893" s="272"/>
      <c r="D893" s="316"/>
      <c r="E893" s="316"/>
      <c r="F893" s="150">
        <f ca="1" t="shared" si="26"/>
        <v>0</v>
      </c>
      <c r="G893" s="150">
        <f ca="1" t="shared" si="27"/>
        <v>0</v>
      </c>
      <c r="H893" s="318"/>
    </row>
    <row r="894" ht="15" spans="1:8">
      <c r="A894" s="314" t="s">
        <v>11752</v>
      </c>
      <c r="B894" s="327" t="s">
        <v>11753</v>
      </c>
      <c r="C894" s="272"/>
      <c r="D894" s="316"/>
      <c r="E894" s="316"/>
      <c r="F894" s="150">
        <f ca="1" t="shared" si="26"/>
        <v>0</v>
      </c>
      <c r="G894" s="150">
        <f ca="1" t="shared" si="27"/>
        <v>0</v>
      </c>
      <c r="H894" s="318"/>
    </row>
    <row r="895" ht="15" spans="1:8">
      <c r="A895" s="314" t="s">
        <v>11754</v>
      </c>
      <c r="B895" s="327" t="s">
        <v>11755</v>
      </c>
      <c r="C895" s="272"/>
      <c r="D895" s="316"/>
      <c r="E895" s="316"/>
      <c r="F895" s="150">
        <f ca="1" t="shared" si="26"/>
        <v>0</v>
      </c>
      <c r="G895" s="150">
        <f ca="1" t="shared" si="27"/>
        <v>0</v>
      </c>
      <c r="H895" s="318"/>
    </row>
    <row r="896" ht="15" spans="1:8">
      <c r="A896" s="314" t="s">
        <v>11756</v>
      </c>
      <c r="B896" s="327" t="s">
        <v>11757</v>
      </c>
      <c r="C896" s="316">
        <v>790</v>
      </c>
      <c r="D896" s="316">
        <v>1184</v>
      </c>
      <c r="E896" s="316">
        <v>800</v>
      </c>
      <c r="F896" s="150">
        <f ca="1" t="shared" si="26"/>
        <v>1.0126582278481</v>
      </c>
      <c r="G896" s="150">
        <f ca="1" t="shared" si="27"/>
        <v>0.675675675675676</v>
      </c>
      <c r="H896" s="318"/>
    </row>
    <row r="897" ht="15" spans="1:8">
      <c r="A897" s="314" t="s">
        <v>11758</v>
      </c>
      <c r="B897" s="327" t="s">
        <v>10273</v>
      </c>
      <c r="C897" s="316"/>
      <c r="D897" s="316"/>
      <c r="E897" s="316"/>
      <c r="F897" s="150">
        <f ca="1" t="shared" si="26"/>
        <v>0</v>
      </c>
      <c r="G897" s="150">
        <f ca="1" t="shared" si="27"/>
        <v>0</v>
      </c>
      <c r="H897" s="318"/>
    </row>
    <row r="898" ht="15" spans="1:8">
      <c r="A898" s="314" t="s">
        <v>11759</v>
      </c>
      <c r="B898" s="327" t="s">
        <v>10277</v>
      </c>
      <c r="C898" s="316"/>
      <c r="D898" s="316"/>
      <c r="E898" s="316"/>
      <c r="F898" s="150">
        <f ca="1" t="shared" si="26"/>
        <v>0</v>
      </c>
      <c r="G898" s="150">
        <f ca="1" t="shared" si="27"/>
        <v>0</v>
      </c>
      <c r="H898" s="318"/>
    </row>
    <row r="899" ht="15" spans="1:8">
      <c r="A899" s="314" t="s">
        <v>11760</v>
      </c>
      <c r="B899" s="327" t="s">
        <v>10281</v>
      </c>
      <c r="C899" s="316"/>
      <c r="D899" s="316"/>
      <c r="E899" s="316"/>
      <c r="F899" s="150">
        <f ca="1" t="shared" si="26"/>
        <v>0</v>
      </c>
      <c r="G899" s="150">
        <f ca="1" t="shared" si="27"/>
        <v>0</v>
      </c>
      <c r="H899" s="318"/>
    </row>
    <row r="900" ht="15" spans="1:8">
      <c r="A900" s="314" t="s">
        <v>11761</v>
      </c>
      <c r="B900" s="327" t="s">
        <v>11762</v>
      </c>
      <c r="C900" s="316"/>
      <c r="D900" s="316"/>
      <c r="E900" s="316"/>
      <c r="F900" s="150">
        <f ca="1" t="shared" si="26"/>
        <v>0</v>
      </c>
      <c r="G900" s="150">
        <f ca="1" t="shared" si="27"/>
        <v>0</v>
      </c>
      <c r="H900" s="318"/>
    </row>
    <row r="901" ht="15" spans="1:8">
      <c r="A901" s="314" t="s">
        <v>11763</v>
      </c>
      <c r="B901" s="327" t="s">
        <v>10273</v>
      </c>
      <c r="C901" s="316">
        <v>15</v>
      </c>
      <c r="D901" s="316">
        <v>219</v>
      </c>
      <c r="E901" s="316">
        <v>20</v>
      </c>
      <c r="F901" s="150">
        <f ca="1" t="shared" si="26"/>
        <v>1.33333333333333</v>
      </c>
      <c r="G901" s="150">
        <f ca="1" t="shared" si="27"/>
        <v>0.091324200913242</v>
      </c>
      <c r="H901" s="318"/>
    </row>
    <row r="902" ht="15" spans="1:8">
      <c r="A902" s="314" t="s">
        <v>11764</v>
      </c>
      <c r="B902" s="327" t="s">
        <v>10277</v>
      </c>
      <c r="C902" s="316">
        <v>25</v>
      </c>
      <c r="D902" s="316"/>
      <c r="E902" s="316"/>
      <c r="F902" s="150">
        <f ca="1" t="shared" si="26"/>
        <v>0</v>
      </c>
      <c r="G902" s="150">
        <f ca="1" t="shared" si="27"/>
        <v>0</v>
      </c>
      <c r="H902" s="318"/>
    </row>
    <row r="903" ht="15" spans="1:8">
      <c r="A903" s="314" t="s">
        <v>11765</v>
      </c>
      <c r="B903" s="327" t="s">
        <v>10281</v>
      </c>
      <c r="C903" s="272"/>
      <c r="D903" s="316"/>
      <c r="E903" s="316"/>
      <c r="F903" s="150">
        <f ca="1" t="shared" si="26"/>
        <v>0</v>
      </c>
      <c r="G903" s="150">
        <f ca="1" t="shared" si="27"/>
        <v>0</v>
      </c>
      <c r="H903" s="318"/>
    </row>
    <row r="904" ht="15" spans="1:8">
      <c r="A904" s="314" t="s">
        <v>11766</v>
      </c>
      <c r="B904" s="327" t="s">
        <v>11767</v>
      </c>
      <c r="C904" s="272"/>
      <c r="D904" s="316"/>
      <c r="E904" s="316"/>
      <c r="F904" s="150">
        <f ca="1" t="shared" si="26"/>
        <v>0</v>
      </c>
      <c r="G904" s="150">
        <f ca="1" t="shared" si="27"/>
        <v>0</v>
      </c>
      <c r="H904" s="318"/>
    </row>
    <row r="905" ht="15" spans="1:8">
      <c r="A905" s="314" t="s">
        <v>11768</v>
      </c>
      <c r="B905" s="327" t="s">
        <v>11769</v>
      </c>
      <c r="C905" s="272"/>
      <c r="D905" s="316"/>
      <c r="E905" s="316"/>
      <c r="F905" s="150">
        <f ca="1" t="shared" si="26"/>
        <v>0</v>
      </c>
      <c r="G905" s="150">
        <f ca="1" t="shared" si="27"/>
        <v>0</v>
      </c>
      <c r="H905" s="318"/>
    </row>
    <row r="906" ht="15" spans="1:8">
      <c r="A906" s="314" t="s">
        <v>11770</v>
      </c>
      <c r="B906" s="327" t="s">
        <v>11771</v>
      </c>
      <c r="C906" s="272"/>
      <c r="D906" s="316"/>
      <c r="E906" s="316"/>
      <c r="F906" s="150">
        <f ca="1" t="shared" si="26"/>
        <v>0</v>
      </c>
      <c r="G906" s="150">
        <f ca="1" t="shared" si="27"/>
        <v>0</v>
      </c>
      <c r="H906" s="318"/>
    </row>
    <row r="907" ht="15" spans="1:8">
      <c r="A907" s="314" t="s">
        <v>11772</v>
      </c>
      <c r="B907" s="327" t="s">
        <v>11773</v>
      </c>
      <c r="C907" s="272"/>
      <c r="D907" s="316"/>
      <c r="E907" s="316"/>
      <c r="F907" s="150">
        <f ca="1" t="shared" ref="F907:F970" si="28">IFERROR(OFFSET(F907,0,-1)/OFFSET(F907,0,-3),)</f>
        <v>0</v>
      </c>
      <c r="G907" s="150">
        <f ca="1" t="shared" ref="G907:G970" si="29">IFERROR(OFFSET(F907,0,-1)/OFFSET(F907,0,-2),)</f>
        <v>0</v>
      </c>
      <c r="H907" s="318"/>
    </row>
    <row r="908" ht="15" spans="1:8">
      <c r="A908" s="314" t="s">
        <v>11774</v>
      </c>
      <c r="B908" s="327" t="s">
        <v>11775</v>
      </c>
      <c r="C908" s="272"/>
      <c r="D908" s="316">
        <v>1500</v>
      </c>
      <c r="E908" s="316"/>
      <c r="F908" s="150">
        <f ca="1" t="shared" si="28"/>
        <v>0</v>
      </c>
      <c r="G908" s="150">
        <f ca="1" t="shared" si="29"/>
        <v>0</v>
      </c>
      <c r="H908" s="318"/>
    </row>
    <row r="909" ht="15" spans="1:8">
      <c r="A909" s="314" t="s">
        <v>11776</v>
      </c>
      <c r="B909" s="327" t="s">
        <v>10285</v>
      </c>
      <c r="C909" s="316">
        <v>40</v>
      </c>
      <c r="D909" s="316"/>
      <c r="E909" s="316"/>
      <c r="F909" s="150">
        <f ca="1" t="shared" si="28"/>
        <v>0</v>
      </c>
      <c r="G909" s="150">
        <f ca="1" t="shared" si="29"/>
        <v>0</v>
      </c>
      <c r="H909" s="318"/>
    </row>
    <row r="910" ht="15" spans="1:8">
      <c r="A910" s="314" t="s">
        <v>11777</v>
      </c>
      <c r="B910" s="327" t="s">
        <v>11778</v>
      </c>
      <c r="C910" s="316">
        <v>10</v>
      </c>
      <c r="D910" s="316">
        <v>94</v>
      </c>
      <c r="E910" s="316">
        <v>20</v>
      </c>
      <c r="F910" s="150">
        <f ca="1" t="shared" si="28"/>
        <v>2</v>
      </c>
      <c r="G910" s="150">
        <f ca="1" t="shared" si="29"/>
        <v>0.212765957446809</v>
      </c>
      <c r="H910" s="318"/>
    </row>
    <row r="911" ht="15" spans="1:8">
      <c r="A911" s="314" t="s">
        <v>11779</v>
      </c>
      <c r="B911" s="327" t="s">
        <v>10273</v>
      </c>
      <c r="C911" s="272"/>
      <c r="D911" s="316"/>
      <c r="E911" s="316"/>
      <c r="F911" s="150">
        <f ca="1" t="shared" si="28"/>
        <v>0</v>
      </c>
      <c r="G911" s="150">
        <f ca="1" t="shared" si="29"/>
        <v>0</v>
      </c>
      <c r="H911" s="318"/>
    </row>
    <row r="912" ht="15" spans="1:8">
      <c r="A912" s="314" t="s">
        <v>11780</v>
      </c>
      <c r="B912" s="327" t="s">
        <v>10277</v>
      </c>
      <c r="C912" s="272"/>
      <c r="D912" s="316"/>
      <c r="E912" s="316"/>
      <c r="F912" s="150">
        <f ca="1" t="shared" si="28"/>
        <v>0</v>
      </c>
      <c r="G912" s="150">
        <f ca="1" t="shared" si="29"/>
        <v>0</v>
      </c>
      <c r="H912" s="318"/>
    </row>
    <row r="913" ht="15" spans="1:8">
      <c r="A913" s="314" t="s">
        <v>11781</v>
      </c>
      <c r="B913" s="327" t="s">
        <v>10281</v>
      </c>
      <c r="C913" s="272"/>
      <c r="D913" s="316"/>
      <c r="E913" s="316"/>
      <c r="F913" s="150">
        <f ca="1" t="shared" si="28"/>
        <v>0</v>
      </c>
      <c r="G913" s="150">
        <f ca="1" t="shared" si="29"/>
        <v>0</v>
      </c>
      <c r="H913" s="318"/>
    </row>
    <row r="914" ht="15" spans="1:8">
      <c r="A914" s="314" t="s">
        <v>11782</v>
      </c>
      <c r="B914" s="327" t="s">
        <v>11783</v>
      </c>
      <c r="C914" s="272"/>
      <c r="D914" s="316"/>
      <c r="E914" s="316"/>
      <c r="F914" s="150">
        <f ca="1" t="shared" si="28"/>
        <v>0</v>
      </c>
      <c r="G914" s="150">
        <f ca="1" t="shared" si="29"/>
        <v>0</v>
      </c>
      <c r="H914" s="318"/>
    </row>
    <row r="915" ht="15" spans="1:8">
      <c r="A915" s="314" t="s">
        <v>11784</v>
      </c>
      <c r="B915" s="327" t="s">
        <v>11785</v>
      </c>
      <c r="C915" s="316">
        <v>280</v>
      </c>
      <c r="D915" s="316"/>
      <c r="E915" s="316"/>
      <c r="F915" s="150">
        <f ca="1" t="shared" si="28"/>
        <v>0</v>
      </c>
      <c r="G915" s="150">
        <f ca="1" t="shared" si="29"/>
        <v>0</v>
      </c>
      <c r="H915" s="318"/>
    </row>
    <row r="916" ht="15" spans="1:8">
      <c r="A916" s="314" t="s">
        <v>11786</v>
      </c>
      <c r="B916" s="327" t="s">
        <v>10273</v>
      </c>
      <c r="C916" s="316">
        <v>190</v>
      </c>
      <c r="D916" s="316">
        <v>356</v>
      </c>
      <c r="E916" s="316">
        <v>210</v>
      </c>
      <c r="F916" s="150">
        <f ca="1" t="shared" si="28"/>
        <v>1.10526315789474</v>
      </c>
      <c r="G916" s="150">
        <f ca="1" t="shared" si="29"/>
        <v>0.589887640449438</v>
      </c>
      <c r="H916" s="318"/>
    </row>
    <row r="917" ht="15" spans="1:8">
      <c r="A917" s="314" t="s">
        <v>11787</v>
      </c>
      <c r="B917" s="327" t="s">
        <v>10277</v>
      </c>
      <c r="C917" s="272"/>
      <c r="D917" s="316"/>
      <c r="E917" s="316"/>
      <c r="F917" s="150">
        <f ca="1" t="shared" si="28"/>
        <v>0</v>
      </c>
      <c r="G917" s="150">
        <f ca="1" t="shared" si="29"/>
        <v>0</v>
      </c>
      <c r="H917" s="318"/>
    </row>
    <row r="918" ht="15" spans="1:8">
      <c r="A918" s="314" t="s">
        <v>11788</v>
      </c>
      <c r="B918" s="327" t="s">
        <v>10281</v>
      </c>
      <c r="C918" s="272"/>
      <c r="D918" s="316"/>
      <c r="E918" s="316"/>
      <c r="F918" s="150">
        <f ca="1" t="shared" si="28"/>
        <v>0</v>
      </c>
      <c r="G918" s="150">
        <f ca="1" t="shared" si="29"/>
        <v>0</v>
      </c>
      <c r="H918" s="318"/>
    </row>
    <row r="919" ht="15" spans="1:8">
      <c r="A919" s="314" t="s">
        <v>11789</v>
      </c>
      <c r="B919" s="327" t="s">
        <v>11790</v>
      </c>
      <c r="C919" s="272"/>
      <c r="D919" s="316"/>
      <c r="E919" s="316"/>
      <c r="F919" s="150">
        <f ca="1" t="shared" si="28"/>
        <v>0</v>
      </c>
      <c r="G919" s="150">
        <f ca="1" t="shared" si="29"/>
        <v>0</v>
      </c>
      <c r="H919" s="318"/>
    </row>
    <row r="920" ht="15" spans="1:8">
      <c r="A920" s="314" t="s">
        <v>11791</v>
      </c>
      <c r="B920" s="327" t="s">
        <v>11792</v>
      </c>
      <c r="C920" s="272"/>
      <c r="D920" s="316">
        <v>1043</v>
      </c>
      <c r="E920" s="316">
        <v>300</v>
      </c>
      <c r="F920" s="150">
        <f ca="1" t="shared" si="28"/>
        <v>0</v>
      </c>
      <c r="G920" s="150">
        <f ca="1" t="shared" si="29"/>
        <v>0.287631831255992</v>
      </c>
      <c r="H920" s="318"/>
    </row>
    <row r="921" ht="15" spans="1:8">
      <c r="A921" s="314" t="s">
        <v>11793</v>
      </c>
      <c r="B921" s="327" t="s">
        <v>11794</v>
      </c>
      <c r="C921" s="272"/>
      <c r="D921" s="316"/>
      <c r="E921" s="316"/>
      <c r="F921" s="150">
        <f ca="1" t="shared" si="28"/>
        <v>0</v>
      </c>
      <c r="G921" s="150">
        <f ca="1" t="shared" si="29"/>
        <v>0</v>
      </c>
      <c r="H921" s="318"/>
    </row>
    <row r="922" ht="15" spans="1:8">
      <c r="A922" s="314" t="s">
        <v>11795</v>
      </c>
      <c r="B922" s="327" t="s">
        <v>11796</v>
      </c>
      <c r="C922" s="272"/>
      <c r="D922" s="316"/>
      <c r="E922" s="316"/>
      <c r="F922" s="150">
        <f ca="1" t="shared" si="28"/>
        <v>0</v>
      </c>
      <c r="G922" s="150">
        <f ca="1" t="shared" si="29"/>
        <v>0</v>
      </c>
      <c r="H922" s="318"/>
    </row>
    <row r="923" ht="15" spans="1:8">
      <c r="A923" s="314" t="s">
        <v>11797</v>
      </c>
      <c r="B923" s="327" t="s">
        <v>11798</v>
      </c>
      <c r="C923" s="272"/>
      <c r="D923" s="316"/>
      <c r="E923" s="316"/>
      <c r="F923" s="150">
        <f ca="1" t="shared" si="28"/>
        <v>0</v>
      </c>
      <c r="G923" s="150">
        <f ca="1" t="shared" si="29"/>
        <v>0</v>
      </c>
      <c r="H923" s="318"/>
    </row>
    <row r="924" ht="15" spans="1:8">
      <c r="A924" s="314" t="s">
        <v>11799</v>
      </c>
      <c r="B924" s="327" t="s">
        <v>11800</v>
      </c>
      <c r="C924" s="272"/>
      <c r="D924" s="316"/>
      <c r="E924" s="316"/>
      <c r="F924" s="150">
        <f ca="1" t="shared" si="28"/>
        <v>0</v>
      </c>
      <c r="G924" s="150">
        <f ca="1" t="shared" si="29"/>
        <v>0</v>
      </c>
      <c r="H924" s="318"/>
    </row>
    <row r="925" ht="15" spans="1:8">
      <c r="A925" s="314" t="s">
        <v>11801</v>
      </c>
      <c r="B925" s="327" t="s">
        <v>11802</v>
      </c>
      <c r="C925" s="272"/>
      <c r="D925" s="316"/>
      <c r="E925" s="316"/>
      <c r="F925" s="150">
        <f ca="1" t="shared" si="28"/>
        <v>0</v>
      </c>
      <c r="G925" s="150">
        <f ca="1" t="shared" si="29"/>
        <v>0</v>
      </c>
      <c r="H925" s="318"/>
    </row>
    <row r="926" ht="15" spans="1:8">
      <c r="A926" s="314" t="s">
        <v>11803</v>
      </c>
      <c r="B926" s="329" t="s">
        <v>11804</v>
      </c>
      <c r="C926" s="272"/>
      <c r="D926" s="316"/>
      <c r="E926" s="316"/>
      <c r="F926" s="150">
        <f ca="1" t="shared" si="28"/>
        <v>0</v>
      </c>
      <c r="G926" s="150">
        <f ca="1" t="shared" si="29"/>
        <v>0</v>
      </c>
      <c r="H926" s="318"/>
    </row>
    <row r="927" ht="15" spans="1:8">
      <c r="A927" s="314" t="s">
        <v>11805</v>
      </c>
      <c r="B927" s="327" t="s">
        <v>10151</v>
      </c>
      <c r="C927" s="272"/>
      <c r="D927" s="316"/>
      <c r="E927" s="316"/>
      <c r="F927" s="150">
        <f ca="1" t="shared" si="28"/>
        <v>0</v>
      </c>
      <c r="G927" s="150">
        <f ca="1" t="shared" si="29"/>
        <v>0</v>
      </c>
      <c r="H927" s="318"/>
    </row>
    <row r="928" ht="15" spans="1:8">
      <c r="A928" s="314" t="s">
        <v>11806</v>
      </c>
      <c r="B928" s="327" t="s">
        <v>10273</v>
      </c>
      <c r="C928" s="322">
        <v>50</v>
      </c>
      <c r="D928" s="316">
        <v>6</v>
      </c>
      <c r="E928" s="316">
        <v>50</v>
      </c>
      <c r="F928" s="150">
        <f ca="1" t="shared" si="28"/>
        <v>1</v>
      </c>
      <c r="G928" s="150">
        <f ca="1" t="shared" si="29"/>
        <v>8.33333333333333</v>
      </c>
      <c r="H928" s="318"/>
    </row>
    <row r="929" ht="15" spans="1:8">
      <c r="A929" s="314" t="s">
        <v>11807</v>
      </c>
      <c r="B929" s="327" t="s">
        <v>10277</v>
      </c>
      <c r="C929" s="272"/>
      <c r="D929" s="316"/>
      <c r="E929" s="316"/>
      <c r="F929" s="150">
        <f ca="1" t="shared" si="28"/>
        <v>0</v>
      </c>
      <c r="G929" s="150">
        <f ca="1" t="shared" si="29"/>
        <v>0</v>
      </c>
      <c r="H929" s="318"/>
    </row>
    <row r="930" ht="15" spans="1:8">
      <c r="A930" s="314" t="s">
        <v>11808</v>
      </c>
      <c r="B930" s="327" t="s">
        <v>10281</v>
      </c>
      <c r="C930" s="272"/>
      <c r="D930" s="316"/>
      <c r="E930" s="316"/>
      <c r="F930" s="150">
        <f ca="1" t="shared" si="28"/>
        <v>0</v>
      </c>
      <c r="G930" s="150">
        <f ca="1" t="shared" si="29"/>
        <v>0</v>
      </c>
      <c r="H930" s="318"/>
    </row>
    <row r="931" ht="15" spans="1:8">
      <c r="A931" s="314" t="s">
        <v>11809</v>
      </c>
      <c r="B931" s="327" t="s">
        <v>11810</v>
      </c>
      <c r="C931" s="272"/>
      <c r="D931" s="316"/>
      <c r="E931" s="316"/>
      <c r="F931" s="150">
        <f ca="1" t="shared" si="28"/>
        <v>0</v>
      </c>
      <c r="G931" s="150">
        <f ca="1" t="shared" si="29"/>
        <v>0</v>
      </c>
      <c r="H931" s="318"/>
    </row>
    <row r="932" ht="15" spans="1:8">
      <c r="A932" s="314" t="s">
        <v>11811</v>
      </c>
      <c r="B932" s="327" t="s">
        <v>11812</v>
      </c>
      <c r="C932" s="272"/>
      <c r="D932" s="316"/>
      <c r="E932" s="316"/>
      <c r="F932" s="150">
        <f ca="1" t="shared" si="28"/>
        <v>0</v>
      </c>
      <c r="G932" s="150">
        <f ca="1" t="shared" si="29"/>
        <v>0</v>
      </c>
      <c r="H932" s="318"/>
    </row>
    <row r="933" ht="15" spans="1:8">
      <c r="A933" s="314" t="s">
        <v>11813</v>
      </c>
      <c r="B933" s="327" t="s">
        <v>11814</v>
      </c>
      <c r="C933" s="272"/>
      <c r="D933" s="316"/>
      <c r="E933" s="316"/>
      <c r="F933" s="150">
        <f ca="1" t="shared" si="28"/>
        <v>0</v>
      </c>
      <c r="G933" s="150">
        <f ca="1" t="shared" si="29"/>
        <v>0</v>
      </c>
      <c r="H933" s="318"/>
    </row>
    <row r="934" ht="15" spans="1:8">
      <c r="A934" s="314" t="s">
        <v>11815</v>
      </c>
      <c r="B934" s="327" t="s">
        <v>11816</v>
      </c>
      <c r="C934" s="272"/>
      <c r="D934" s="316"/>
      <c r="E934" s="316"/>
      <c r="F934" s="150">
        <f ca="1" t="shared" si="28"/>
        <v>0</v>
      </c>
      <c r="G934" s="150">
        <f ca="1" t="shared" si="29"/>
        <v>0</v>
      </c>
      <c r="H934" s="318"/>
    </row>
    <row r="935" ht="15" spans="1:8">
      <c r="A935" s="314" t="s">
        <v>11817</v>
      </c>
      <c r="B935" s="327" t="s">
        <v>10285</v>
      </c>
      <c r="C935" s="272"/>
      <c r="D935" s="316"/>
      <c r="E935" s="316"/>
      <c r="F935" s="150">
        <f ca="1" t="shared" si="28"/>
        <v>0</v>
      </c>
      <c r="G935" s="150">
        <f ca="1" t="shared" si="29"/>
        <v>0</v>
      </c>
      <c r="H935" s="318"/>
    </row>
    <row r="936" ht="15" spans="1:8">
      <c r="A936" s="314" t="s">
        <v>11818</v>
      </c>
      <c r="B936" s="327" t="s">
        <v>11819</v>
      </c>
      <c r="C936" s="322">
        <v>500</v>
      </c>
      <c r="D936" s="316"/>
      <c r="E936" s="316">
        <v>500</v>
      </c>
      <c r="F936" s="150">
        <f ca="1" t="shared" si="28"/>
        <v>1</v>
      </c>
      <c r="G936" s="150">
        <f ca="1" t="shared" si="29"/>
        <v>0</v>
      </c>
      <c r="H936" s="318"/>
    </row>
    <row r="937" ht="15" spans="1:8">
      <c r="A937" s="314" t="s">
        <v>11820</v>
      </c>
      <c r="B937" s="327" t="s">
        <v>10273</v>
      </c>
      <c r="C937" s="272"/>
      <c r="D937" s="316"/>
      <c r="E937" s="316"/>
      <c r="F937" s="150">
        <f ca="1" t="shared" si="28"/>
        <v>0</v>
      </c>
      <c r="G937" s="150">
        <f ca="1" t="shared" si="29"/>
        <v>0</v>
      </c>
      <c r="H937" s="318"/>
    </row>
    <row r="938" ht="15" spans="1:8">
      <c r="A938" s="314" t="s">
        <v>11821</v>
      </c>
      <c r="B938" s="327" t="s">
        <v>10277</v>
      </c>
      <c r="C938" s="272"/>
      <c r="D938" s="316"/>
      <c r="E938" s="316"/>
      <c r="F938" s="150">
        <f ca="1" t="shared" si="28"/>
        <v>0</v>
      </c>
      <c r="G938" s="150">
        <f ca="1" t="shared" si="29"/>
        <v>0</v>
      </c>
      <c r="H938" s="318"/>
    </row>
    <row r="939" ht="15" spans="1:8">
      <c r="A939" s="314" t="s">
        <v>11822</v>
      </c>
      <c r="B939" s="327" t="s">
        <v>10281</v>
      </c>
      <c r="C939" s="272"/>
      <c r="D939" s="316"/>
      <c r="E939" s="316"/>
      <c r="F939" s="150">
        <f ca="1" t="shared" si="28"/>
        <v>0</v>
      </c>
      <c r="G939" s="150">
        <f ca="1" t="shared" si="29"/>
        <v>0</v>
      </c>
      <c r="H939" s="318"/>
    </row>
    <row r="940" ht="15" spans="1:8">
      <c r="A940" s="314" t="s">
        <v>11823</v>
      </c>
      <c r="B940" s="327" t="s">
        <v>11824</v>
      </c>
      <c r="C940" s="272"/>
      <c r="D940" s="316"/>
      <c r="E940" s="316"/>
      <c r="F940" s="150">
        <f ca="1" t="shared" si="28"/>
        <v>0</v>
      </c>
      <c r="G940" s="150">
        <f ca="1" t="shared" si="29"/>
        <v>0</v>
      </c>
      <c r="H940" s="318"/>
    </row>
    <row r="941" ht="15" spans="1:8">
      <c r="A941" s="314" t="s">
        <v>11825</v>
      </c>
      <c r="B941" s="327" t="s">
        <v>11826</v>
      </c>
      <c r="C941" s="272"/>
      <c r="D941" s="316"/>
      <c r="E941" s="316"/>
      <c r="F941" s="150">
        <f ca="1" t="shared" si="28"/>
        <v>0</v>
      </c>
      <c r="G941" s="150">
        <f ca="1" t="shared" si="29"/>
        <v>0</v>
      </c>
      <c r="H941" s="318"/>
    </row>
    <row r="942" ht="15" spans="1:8">
      <c r="A942" s="314" t="s">
        <v>11827</v>
      </c>
      <c r="B942" s="327" t="s">
        <v>11828</v>
      </c>
      <c r="C942" s="272"/>
      <c r="D942" s="316"/>
      <c r="E942" s="316"/>
      <c r="F942" s="150">
        <f ca="1" t="shared" si="28"/>
        <v>0</v>
      </c>
      <c r="G942" s="150">
        <f ca="1" t="shared" si="29"/>
        <v>0</v>
      </c>
      <c r="H942" s="318"/>
    </row>
    <row r="943" ht="15" spans="1:8">
      <c r="A943" s="314" t="s">
        <v>11829</v>
      </c>
      <c r="B943" s="327" t="s">
        <v>10159</v>
      </c>
      <c r="C943" s="322">
        <v>549</v>
      </c>
      <c r="D943" s="316">
        <v>5</v>
      </c>
      <c r="E943" s="316">
        <v>549</v>
      </c>
      <c r="F943" s="150">
        <f ca="1" t="shared" si="28"/>
        <v>1</v>
      </c>
      <c r="G943" s="150">
        <f ca="1" t="shared" si="29"/>
        <v>109.8</v>
      </c>
      <c r="H943" s="318"/>
    </row>
    <row r="944" ht="15" spans="1:8">
      <c r="A944" s="314" t="s">
        <v>11830</v>
      </c>
      <c r="B944" s="327" t="s">
        <v>10273</v>
      </c>
      <c r="C944" s="272"/>
      <c r="D944" s="316"/>
      <c r="E944" s="316"/>
      <c r="F944" s="150">
        <f ca="1" t="shared" si="28"/>
        <v>0</v>
      </c>
      <c r="G944" s="150">
        <f ca="1" t="shared" si="29"/>
        <v>0</v>
      </c>
      <c r="H944" s="318"/>
    </row>
    <row r="945" ht="15" spans="1:8">
      <c r="A945" s="314" t="s">
        <v>11831</v>
      </c>
      <c r="B945" s="327" t="s">
        <v>10277</v>
      </c>
      <c r="C945" s="272"/>
      <c r="D945" s="316"/>
      <c r="E945" s="316"/>
      <c r="F945" s="150">
        <f ca="1" t="shared" si="28"/>
        <v>0</v>
      </c>
      <c r="G945" s="150">
        <f ca="1" t="shared" si="29"/>
        <v>0</v>
      </c>
      <c r="H945" s="318"/>
    </row>
    <row r="946" ht="15" spans="1:8">
      <c r="A946" s="314" t="s">
        <v>11832</v>
      </c>
      <c r="B946" s="327" t="s">
        <v>10281</v>
      </c>
      <c r="C946" s="272"/>
      <c r="D946" s="316"/>
      <c r="E946" s="316"/>
      <c r="F946" s="150">
        <f ca="1" t="shared" si="28"/>
        <v>0</v>
      </c>
      <c r="G946" s="150">
        <f ca="1" t="shared" si="29"/>
        <v>0</v>
      </c>
      <c r="H946" s="318"/>
    </row>
    <row r="947" ht="15" spans="1:8">
      <c r="A947" s="314" t="s">
        <v>11833</v>
      </c>
      <c r="B947" s="327" t="s">
        <v>11834</v>
      </c>
      <c r="C947" s="272"/>
      <c r="D947" s="316"/>
      <c r="E947" s="316"/>
      <c r="F947" s="150">
        <f ca="1" t="shared" si="28"/>
        <v>0</v>
      </c>
      <c r="G947" s="150">
        <f ca="1" t="shared" si="29"/>
        <v>0</v>
      </c>
      <c r="H947" s="318"/>
    </row>
    <row r="948" ht="15" spans="1:8">
      <c r="A948" s="314" t="s">
        <v>11835</v>
      </c>
      <c r="B948" s="327" t="s">
        <v>10285</v>
      </c>
      <c r="C948" s="272"/>
      <c r="D948" s="316"/>
      <c r="E948" s="316"/>
      <c r="F948" s="150">
        <f ca="1" t="shared" si="28"/>
        <v>0</v>
      </c>
      <c r="G948" s="150">
        <f ca="1" t="shared" si="29"/>
        <v>0</v>
      </c>
      <c r="H948" s="318"/>
    </row>
    <row r="949" ht="15" spans="1:8">
      <c r="A949" s="314" t="s">
        <v>11836</v>
      </c>
      <c r="B949" s="327" t="s">
        <v>11837</v>
      </c>
      <c r="C949" s="272"/>
      <c r="D949" s="316"/>
      <c r="E949" s="316"/>
      <c r="F949" s="150">
        <f ca="1" t="shared" si="28"/>
        <v>0</v>
      </c>
      <c r="G949" s="150">
        <f ca="1" t="shared" si="29"/>
        <v>0</v>
      </c>
      <c r="H949" s="318"/>
    </row>
    <row r="950" ht="15" spans="1:8">
      <c r="A950" s="314" t="s">
        <v>11838</v>
      </c>
      <c r="B950" s="327" t="s">
        <v>11839</v>
      </c>
      <c r="C950" s="272"/>
      <c r="D950" s="316"/>
      <c r="E950" s="316"/>
      <c r="F950" s="150">
        <f ca="1" t="shared" si="28"/>
        <v>0</v>
      </c>
      <c r="G950" s="150">
        <f ca="1" t="shared" si="29"/>
        <v>0</v>
      </c>
      <c r="H950" s="318"/>
    </row>
    <row r="951" ht="15" spans="1:8">
      <c r="A951" s="314" t="s">
        <v>11840</v>
      </c>
      <c r="B951" s="327" t="s">
        <v>11841</v>
      </c>
      <c r="C951" s="272"/>
      <c r="D951" s="316"/>
      <c r="E951" s="316"/>
      <c r="F951" s="150">
        <f ca="1" t="shared" si="28"/>
        <v>0</v>
      </c>
      <c r="G951" s="150">
        <f ca="1" t="shared" si="29"/>
        <v>0</v>
      </c>
      <c r="H951" s="318"/>
    </row>
    <row r="952" ht="15" spans="1:8">
      <c r="A952" s="314" t="s">
        <v>11842</v>
      </c>
      <c r="B952" s="327" t="s">
        <v>11843</v>
      </c>
      <c r="C952" s="272"/>
      <c r="D952" s="316"/>
      <c r="E952" s="316"/>
      <c r="F952" s="150">
        <f ca="1" t="shared" si="28"/>
        <v>0</v>
      </c>
      <c r="G952" s="150">
        <f ca="1" t="shared" si="29"/>
        <v>0</v>
      </c>
      <c r="H952" s="318"/>
    </row>
    <row r="953" ht="15" spans="1:8">
      <c r="A953" s="314" t="s">
        <v>11844</v>
      </c>
      <c r="B953" s="327" t="s">
        <v>11845</v>
      </c>
      <c r="C953" s="272"/>
      <c r="D953" s="316"/>
      <c r="E953" s="316"/>
      <c r="F953" s="150">
        <f ca="1" t="shared" si="28"/>
        <v>0</v>
      </c>
      <c r="G953" s="150">
        <f ca="1" t="shared" si="29"/>
        <v>0</v>
      </c>
      <c r="H953" s="318"/>
    </row>
    <row r="954" ht="15" spans="1:8">
      <c r="A954" s="314" t="s">
        <v>11846</v>
      </c>
      <c r="B954" s="327" t="s">
        <v>11847</v>
      </c>
      <c r="C954" s="272"/>
      <c r="D954" s="316"/>
      <c r="E954" s="316"/>
      <c r="F954" s="150">
        <f ca="1" t="shared" si="28"/>
        <v>0</v>
      </c>
      <c r="G954" s="150">
        <f ca="1" t="shared" si="29"/>
        <v>0</v>
      </c>
      <c r="H954" s="318"/>
    </row>
    <row r="955" ht="15" spans="1:8">
      <c r="A955" s="314" t="s">
        <v>11848</v>
      </c>
      <c r="B955" s="327" t="s">
        <v>11849</v>
      </c>
      <c r="C955" s="272"/>
      <c r="D955" s="316"/>
      <c r="E955" s="316"/>
      <c r="F955" s="150">
        <f ca="1" t="shared" si="28"/>
        <v>0</v>
      </c>
      <c r="G955" s="150">
        <f ca="1" t="shared" si="29"/>
        <v>0</v>
      </c>
      <c r="H955" s="318"/>
    </row>
    <row r="956" ht="15" spans="1:8">
      <c r="A956" s="314" t="s">
        <v>11850</v>
      </c>
      <c r="B956" s="327" t="s">
        <v>11851</v>
      </c>
      <c r="C956" s="272"/>
      <c r="D956" s="316"/>
      <c r="E956" s="316"/>
      <c r="F956" s="150">
        <f ca="1" t="shared" si="28"/>
        <v>0</v>
      </c>
      <c r="G956" s="150">
        <f ca="1" t="shared" si="29"/>
        <v>0</v>
      </c>
      <c r="H956" s="318"/>
    </row>
    <row r="957" ht="15" spans="1:8">
      <c r="A957" s="314" t="s">
        <v>11852</v>
      </c>
      <c r="B957" s="327" t="s">
        <v>11853</v>
      </c>
      <c r="C957" s="272"/>
      <c r="D957" s="316"/>
      <c r="E957" s="316"/>
      <c r="F957" s="150">
        <f ca="1" t="shared" si="28"/>
        <v>0</v>
      </c>
      <c r="G957" s="150">
        <f ca="1" t="shared" si="29"/>
        <v>0</v>
      </c>
      <c r="H957" s="318"/>
    </row>
    <row r="958" ht="15" spans="1:8">
      <c r="A958" s="314" t="s">
        <v>11854</v>
      </c>
      <c r="B958" s="327" t="s">
        <v>11855</v>
      </c>
      <c r="C958" s="272"/>
      <c r="D958" s="316"/>
      <c r="E958" s="316"/>
      <c r="F958" s="150">
        <f ca="1" t="shared" si="28"/>
        <v>0</v>
      </c>
      <c r="G958" s="150">
        <f ca="1" t="shared" si="29"/>
        <v>0</v>
      </c>
      <c r="H958" s="318"/>
    </row>
    <row r="959" ht="15" spans="1:8">
      <c r="A959" s="314" t="s">
        <v>11856</v>
      </c>
      <c r="B959" s="327" t="s">
        <v>11857</v>
      </c>
      <c r="C959" s="272"/>
      <c r="D959" s="316"/>
      <c r="E959" s="316"/>
      <c r="F959" s="150">
        <f ca="1" t="shared" si="28"/>
        <v>0</v>
      </c>
      <c r="G959" s="150">
        <f ca="1" t="shared" si="29"/>
        <v>0</v>
      </c>
      <c r="H959" s="318"/>
    </row>
    <row r="960" ht="15" spans="1:8">
      <c r="A960" s="314" t="s">
        <v>11858</v>
      </c>
      <c r="B960" s="327" t="s">
        <v>11859</v>
      </c>
      <c r="C960" s="272"/>
      <c r="D960" s="316"/>
      <c r="E960" s="316"/>
      <c r="F960" s="150">
        <f ca="1" t="shared" si="28"/>
        <v>0</v>
      </c>
      <c r="G960" s="150">
        <f ca="1" t="shared" si="29"/>
        <v>0</v>
      </c>
      <c r="H960" s="318"/>
    </row>
    <row r="961" ht="15" spans="1:8">
      <c r="A961" s="314" t="s">
        <v>11860</v>
      </c>
      <c r="B961" s="327" t="s">
        <v>11861</v>
      </c>
      <c r="C961" s="272"/>
      <c r="D961" s="316"/>
      <c r="E961" s="316"/>
      <c r="F961" s="150">
        <f ca="1" t="shared" si="28"/>
        <v>0</v>
      </c>
      <c r="G961" s="150">
        <f ca="1" t="shared" si="29"/>
        <v>0</v>
      </c>
      <c r="H961" s="318"/>
    </row>
    <row r="962" ht="15" spans="1:8">
      <c r="A962" s="314" t="s">
        <v>11862</v>
      </c>
      <c r="B962" s="327" t="s">
        <v>11863</v>
      </c>
      <c r="C962" s="272"/>
      <c r="D962" s="316"/>
      <c r="E962" s="316"/>
      <c r="F962" s="150">
        <f ca="1" t="shared" si="28"/>
        <v>0</v>
      </c>
      <c r="G962" s="150">
        <f ca="1" t="shared" si="29"/>
        <v>0</v>
      </c>
      <c r="H962" s="318"/>
    </row>
    <row r="963" ht="15" spans="1:8">
      <c r="A963" s="314" t="s">
        <v>11864</v>
      </c>
      <c r="B963" s="327" t="s">
        <v>11865</v>
      </c>
      <c r="C963" s="272"/>
      <c r="D963" s="316">
        <v>26</v>
      </c>
      <c r="E963" s="316"/>
      <c r="F963" s="150">
        <f ca="1" t="shared" si="28"/>
        <v>0</v>
      </c>
      <c r="G963" s="150">
        <f ca="1" t="shared" si="29"/>
        <v>0</v>
      </c>
      <c r="H963" s="318"/>
    </row>
    <row r="964" ht="15" spans="1:8">
      <c r="A964" s="314" t="s">
        <v>11866</v>
      </c>
      <c r="B964" s="327" t="s">
        <v>11867</v>
      </c>
      <c r="C964" s="272"/>
      <c r="D964" s="316"/>
      <c r="E964" s="316"/>
      <c r="F964" s="150">
        <f ca="1" t="shared" si="28"/>
        <v>0</v>
      </c>
      <c r="G964" s="150">
        <f ca="1" t="shared" si="29"/>
        <v>0</v>
      </c>
      <c r="H964" s="318"/>
    </row>
    <row r="965" ht="15" spans="1:8">
      <c r="A965" s="314" t="s">
        <v>11868</v>
      </c>
      <c r="B965" s="327" t="s">
        <v>11869</v>
      </c>
      <c r="C965" s="272"/>
      <c r="D965" s="316"/>
      <c r="E965" s="316"/>
      <c r="F965" s="150">
        <f ca="1" t="shared" si="28"/>
        <v>0</v>
      </c>
      <c r="G965" s="150">
        <f ca="1" t="shared" si="29"/>
        <v>0</v>
      </c>
      <c r="H965" s="318"/>
    </row>
    <row r="966" ht="15" spans="1:8">
      <c r="A966" s="314" t="s">
        <v>11870</v>
      </c>
      <c r="B966" s="327" t="s">
        <v>10171</v>
      </c>
      <c r="C966" s="322">
        <v>26</v>
      </c>
      <c r="D966" s="316"/>
      <c r="E966" s="316">
        <v>26</v>
      </c>
      <c r="F966" s="150">
        <f ca="1" t="shared" si="28"/>
        <v>1</v>
      </c>
      <c r="G966" s="150">
        <f ca="1" t="shared" si="29"/>
        <v>0</v>
      </c>
      <c r="H966" s="318"/>
    </row>
    <row r="967" ht="15" spans="1:8">
      <c r="A967" s="314" t="s">
        <v>10174</v>
      </c>
      <c r="B967" s="327" t="s">
        <v>10175</v>
      </c>
      <c r="C967" s="272"/>
      <c r="D967" s="316"/>
      <c r="E967" s="316"/>
      <c r="F967" s="150">
        <f ca="1" t="shared" si="28"/>
        <v>0</v>
      </c>
      <c r="G967" s="150">
        <f ca="1" t="shared" si="29"/>
        <v>0</v>
      </c>
      <c r="H967" s="318"/>
    </row>
    <row r="968" ht="15" spans="1:8">
      <c r="A968" s="314" t="s">
        <v>10176</v>
      </c>
      <c r="B968" s="327" t="s">
        <v>10177</v>
      </c>
      <c r="C968" s="272"/>
      <c r="D968" s="316"/>
      <c r="E968" s="316"/>
      <c r="F968" s="150">
        <f ca="1" t="shared" si="28"/>
        <v>0</v>
      </c>
      <c r="G968" s="150">
        <f ca="1" t="shared" si="29"/>
        <v>0</v>
      </c>
      <c r="H968" s="318"/>
    </row>
    <row r="969" ht="15" spans="1:8">
      <c r="A969" s="314" t="s">
        <v>10178</v>
      </c>
      <c r="B969" s="327" t="s">
        <v>10179</v>
      </c>
      <c r="C969" s="272"/>
      <c r="D969" s="316"/>
      <c r="E969" s="316"/>
      <c r="F969" s="150">
        <f ca="1" t="shared" si="28"/>
        <v>0</v>
      </c>
      <c r="G969" s="150">
        <f ca="1" t="shared" si="29"/>
        <v>0</v>
      </c>
      <c r="H969" s="318"/>
    </row>
    <row r="970" ht="15" spans="1:8">
      <c r="A970" s="314" t="s">
        <v>10180</v>
      </c>
      <c r="B970" s="327" t="s">
        <v>10181</v>
      </c>
      <c r="C970" s="272"/>
      <c r="D970" s="316"/>
      <c r="E970" s="316"/>
      <c r="F970" s="150">
        <f ca="1" t="shared" si="28"/>
        <v>0</v>
      </c>
      <c r="G970" s="150">
        <f ca="1" t="shared" si="29"/>
        <v>0</v>
      </c>
      <c r="H970" s="318"/>
    </row>
    <row r="971" ht="15" spans="1:8">
      <c r="A971" s="314" t="s">
        <v>10182</v>
      </c>
      <c r="B971" s="327" t="s">
        <v>10183</v>
      </c>
      <c r="C971" s="272"/>
      <c r="D971" s="316"/>
      <c r="E971" s="316"/>
      <c r="F971" s="150">
        <f ca="1" t="shared" ref="F971:F1034" si="30">IFERROR(OFFSET(F971,0,-1)/OFFSET(F971,0,-3),)</f>
        <v>0</v>
      </c>
      <c r="G971" s="150">
        <f ca="1" t="shared" ref="G971:G1034" si="31">IFERROR(OFFSET(F971,0,-1)/OFFSET(F971,0,-2),)</f>
        <v>0</v>
      </c>
      <c r="H971" s="318"/>
    </row>
    <row r="972" ht="15" spans="1:8">
      <c r="A972" s="314" t="s">
        <v>10184</v>
      </c>
      <c r="B972" s="327" t="s">
        <v>10109</v>
      </c>
      <c r="C972" s="272"/>
      <c r="D972" s="316"/>
      <c r="E972" s="316"/>
      <c r="F972" s="150">
        <f ca="1" t="shared" si="30"/>
        <v>0</v>
      </c>
      <c r="G972" s="150">
        <f ca="1" t="shared" si="31"/>
        <v>0</v>
      </c>
      <c r="H972" s="318"/>
    </row>
    <row r="973" ht="15" spans="1:8">
      <c r="A973" s="314" t="s">
        <v>10185</v>
      </c>
      <c r="B973" s="327" t="s">
        <v>10186</v>
      </c>
      <c r="C973" s="272"/>
      <c r="D973" s="316"/>
      <c r="E973" s="316"/>
      <c r="F973" s="150">
        <f ca="1" t="shared" si="30"/>
        <v>0</v>
      </c>
      <c r="G973" s="150">
        <f ca="1" t="shared" si="31"/>
        <v>0</v>
      </c>
      <c r="H973" s="318"/>
    </row>
    <row r="974" ht="15" spans="1:8">
      <c r="A974" s="314" t="s">
        <v>10187</v>
      </c>
      <c r="B974" s="327" t="s">
        <v>10188</v>
      </c>
      <c r="C974" s="272"/>
      <c r="D974" s="316"/>
      <c r="E974" s="316"/>
      <c r="F974" s="150">
        <f ca="1" t="shared" si="30"/>
        <v>0</v>
      </c>
      <c r="G974" s="150">
        <f ca="1" t="shared" si="31"/>
        <v>0</v>
      </c>
      <c r="H974" s="318"/>
    </row>
    <row r="975" ht="15" spans="1:8">
      <c r="A975" s="314" t="s">
        <v>10189</v>
      </c>
      <c r="B975" s="327" t="s">
        <v>10190</v>
      </c>
      <c r="C975" s="272"/>
      <c r="D975" s="316"/>
      <c r="E975" s="316"/>
      <c r="F975" s="150">
        <f ca="1" t="shared" si="30"/>
        <v>0</v>
      </c>
      <c r="G975" s="150">
        <f ca="1" t="shared" si="31"/>
        <v>0</v>
      </c>
      <c r="H975" s="318"/>
    </row>
    <row r="976" ht="15" spans="1:8">
      <c r="A976" s="314" t="s">
        <v>11871</v>
      </c>
      <c r="B976" s="327" t="s">
        <v>10273</v>
      </c>
      <c r="C976" s="322">
        <v>10</v>
      </c>
      <c r="D976" s="316">
        <v>2484</v>
      </c>
      <c r="E976" s="316"/>
      <c r="F976" s="150">
        <f ca="1" t="shared" si="30"/>
        <v>0</v>
      </c>
      <c r="G976" s="150">
        <f ca="1" t="shared" si="31"/>
        <v>0</v>
      </c>
      <c r="H976" s="318"/>
    </row>
    <row r="977" ht="15" spans="1:8">
      <c r="A977" s="314" t="s">
        <v>11872</v>
      </c>
      <c r="B977" s="327" t="s">
        <v>10277</v>
      </c>
      <c r="C977" s="272"/>
      <c r="D977" s="316"/>
      <c r="E977" s="316"/>
      <c r="F977" s="150">
        <f ca="1" t="shared" si="30"/>
        <v>0</v>
      </c>
      <c r="G977" s="150">
        <f ca="1" t="shared" si="31"/>
        <v>0</v>
      </c>
      <c r="H977" s="318"/>
    </row>
    <row r="978" ht="15" spans="1:8">
      <c r="A978" s="314" t="s">
        <v>11873</v>
      </c>
      <c r="B978" s="327" t="s">
        <v>10281</v>
      </c>
      <c r="C978" s="272"/>
      <c r="D978" s="316"/>
      <c r="E978" s="316"/>
      <c r="F978" s="150">
        <f ca="1" t="shared" si="30"/>
        <v>0</v>
      </c>
      <c r="G978" s="150">
        <f ca="1" t="shared" si="31"/>
        <v>0</v>
      </c>
      <c r="H978" s="318"/>
    </row>
    <row r="979" ht="15" spans="1:8">
      <c r="A979" s="314" t="s">
        <v>11874</v>
      </c>
      <c r="B979" s="327" t="s">
        <v>11875</v>
      </c>
      <c r="C979" s="272"/>
      <c r="D979" s="316"/>
      <c r="E979" s="316"/>
      <c r="F979" s="150">
        <f ca="1" t="shared" si="30"/>
        <v>0</v>
      </c>
      <c r="G979" s="150">
        <f ca="1" t="shared" si="31"/>
        <v>0</v>
      </c>
      <c r="H979" s="318"/>
    </row>
    <row r="980" ht="15" spans="1:8">
      <c r="A980" s="314" t="s">
        <v>11876</v>
      </c>
      <c r="B980" s="327" t="s">
        <v>11877</v>
      </c>
      <c r="C980" s="272"/>
      <c r="D980" s="316">
        <v>309</v>
      </c>
      <c r="E980" s="316">
        <v>374</v>
      </c>
      <c r="F980" s="150">
        <f ca="1" t="shared" si="30"/>
        <v>0</v>
      </c>
      <c r="G980" s="150">
        <f ca="1" t="shared" si="31"/>
        <v>1.21035598705502</v>
      </c>
      <c r="H980" s="318"/>
    </row>
    <row r="981" ht="15" spans="1:8">
      <c r="A981" s="314" t="s">
        <v>11878</v>
      </c>
      <c r="B981" s="327" t="s">
        <v>11879</v>
      </c>
      <c r="C981" s="272"/>
      <c r="D981" s="316"/>
      <c r="E981" s="316"/>
      <c r="F981" s="150">
        <f ca="1" t="shared" si="30"/>
        <v>0</v>
      </c>
      <c r="G981" s="150">
        <f ca="1" t="shared" si="31"/>
        <v>0</v>
      </c>
      <c r="H981" s="318"/>
    </row>
    <row r="982" ht="15" spans="1:8">
      <c r="A982" s="314" t="s">
        <v>11880</v>
      </c>
      <c r="B982" s="327" t="s">
        <v>11881</v>
      </c>
      <c r="C982" s="272"/>
      <c r="D982" s="316"/>
      <c r="E982" s="316"/>
      <c r="F982" s="150">
        <f ca="1" t="shared" si="30"/>
        <v>0</v>
      </c>
      <c r="G982" s="150">
        <f ca="1" t="shared" si="31"/>
        <v>0</v>
      </c>
      <c r="H982" s="318"/>
    </row>
    <row r="983" ht="15" spans="1:8">
      <c r="A983" s="314" t="s">
        <v>11882</v>
      </c>
      <c r="B983" s="327" t="s">
        <v>11883</v>
      </c>
      <c r="C983" s="272"/>
      <c r="D983" s="316"/>
      <c r="E983" s="316"/>
      <c r="F983" s="150">
        <f ca="1" t="shared" si="30"/>
        <v>0</v>
      </c>
      <c r="G983" s="150">
        <f ca="1" t="shared" si="31"/>
        <v>0</v>
      </c>
      <c r="H983" s="318"/>
    </row>
    <row r="984" ht="15" spans="1:8">
      <c r="A984" s="314" t="s">
        <v>11884</v>
      </c>
      <c r="B984" s="327" t="s">
        <v>11885</v>
      </c>
      <c r="C984" s="272"/>
      <c r="D984" s="316"/>
      <c r="E984" s="316"/>
      <c r="F984" s="150">
        <f ca="1" t="shared" si="30"/>
        <v>0</v>
      </c>
      <c r="G984" s="150">
        <f ca="1" t="shared" si="31"/>
        <v>0</v>
      </c>
      <c r="H984" s="318"/>
    </row>
    <row r="985" ht="15" spans="1:8">
      <c r="A985" s="314" t="s">
        <v>11886</v>
      </c>
      <c r="B985" s="327" t="s">
        <v>11887</v>
      </c>
      <c r="C985" s="272"/>
      <c r="D985" s="316"/>
      <c r="E985" s="316"/>
      <c r="F985" s="150">
        <f ca="1" t="shared" si="30"/>
        <v>0</v>
      </c>
      <c r="G985" s="150">
        <f ca="1" t="shared" si="31"/>
        <v>0</v>
      </c>
      <c r="H985" s="318"/>
    </row>
    <row r="986" ht="15" spans="1:8">
      <c r="A986" s="314" t="s">
        <v>11888</v>
      </c>
      <c r="B986" s="327" t="s">
        <v>11889</v>
      </c>
      <c r="C986" s="272"/>
      <c r="D986" s="316"/>
      <c r="E986" s="316"/>
      <c r="F986" s="150">
        <f ca="1" t="shared" si="30"/>
        <v>0</v>
      </c>
      <c r="G986" s="150">
        <f ca="1" t="shared" si="31"/>
        <v>0</v>
      </c>
      <c r="H986" s="318"/>
    </row>
    <row r="987" ht="15" spans="1:8">
      <c r="A987" s="314" t="s">
        <v>11890</v>
      </c>
      <c r="B987" s="327" t="s">
        <v>11891</v>
      </c>
      <c r="C987" s="272"/>
      <c r="D987" s="316"/>
      <c r="E987" s="316"/>
      <c r="F987" s="150">
        <f ca="1" t="shared" si="30"/>
        <v>0</v>
      </c>
      <c r="G987" s="150">
        <f ca="1" t="shared" si="31"/>
        <v>0</v>
      </c>
      <c r="H987" s="318"/>
    </row>
    <row r="988" ht="15" spans="1:8">
      <c r="A988" s="314" t="s">
        <v>11892</v>
      </c>
      <c r="B988" s="327" t="s">
        <v>11893</v>
      </c>
      <c r="C988" s="272"/>
      <c r="D988" s="316"/>
      <c r="E988" s="316"/>
      <c r="F988" s="150">
        <f ca="1" t="shared" si="30"/>
        <v>0</v>
      </c>
      <c r="G988" s="150">
        <f ca="1" t="shared" si="31"/>
        <v>0</v>
      </c>
      <c r="H988" s="318"/>
    </row>
    <row r="989" ht="15" spans="1:8">
      <c r="A989" s="314" t="s">
        <v>11894</v>
      </c>
      <c r="B989" s="327" t="s">
        <v>11895</v>
      </c>
      <c r="C989" s="272"/>
      <c r="D989" s="316"/>
      <c r="E989" s="316"/>
      <c r="F989" s="150">
        <f ca="1" t="shared" si="30"/>
        <v>0</v>
      </c>
      <c r="G989" s="150">
        <f ca="1" t="shared" si="31"/>
        <v>0</v>
      </c>
      <c r="H989" s="318"/>
    </row>
    <row r="990" ht="15" spans="1:8">
      <c r="A990" s="314" t="s">
        <v>11896</v>
      </c>
      <c r="B990" s="327" t="s">
        <v>11897</v>
      </c>
      <c r="C990" s="272"/>
      <c r="D990" s="316"/>
      <c r="E990" s="316"/>
      <c r="F990" s="150">
        <f ca="1" t="shared" si="30"/>
        <v>0</v>
      </c>
      <c r="G990" s="150">
        <f ca="1" t="shared" si="31"/>
        <v>0</v>
      </c>
      <c r="H990" s="318"/>
    </row>
    <row r="991" ht="15" spans="1:8">
      <c r="A991" s="314" t="s">
        <v>11898</v>
      </c>
      <c r="B991" s="327" t="s">
        <v>11899</v>
      </c>
      <c r="C991" s="272"/>
      <c r="D991" s="316"/>
      <c r="E991" s="316"/>
      <c r="F991" s="150">
        <f ca="1" t="shared" si="30"/>
        <v>0</v>
      </c>
      <c r="G991" s="150">
        <f ca="1" t="shared" si="31"/>
        <v>0</v>
      </c>
      <c r="H991" s="318"/>
    </row>
    <row r="992" ht="15" spans="1:8">
      <c r="A992" s="314" t="s">
        <v>11900</v>
      </c>
      <c r="B992" s="327" t="s">
        <v>11901</v>
      </c>
      <c r="C992" s="272"/>
      <c r="D992" s="316"/>
      <c r="E992" s="316"/>
      <c r="F992" s="150">
        <f ca="1" t="shared" si="30"/>
        <v>0</v>
      </c>
      <c r="G992" s="150">
        <f ca="1" t="shared" si="31"/>
        <v>0</v>
      </c>
      <c r="H992" s="318"/>
    </row>
    <row r="993" ht="15" spans="1:8">
      <c r="A993" s="314" t="s">
        <v>11902</v>
      </c>
      <c r="B993" s="327" t="s">
        <v>11903</v>
      </c>
      <c r="C993" s="272"/>
      <c r="D993" s="316"/>
      <c r="E993" s="316"/>
      <c r="F993" s="150">
        <f ca="1" t="shared" si="30"/>
        <v>0</v>
      </c>
      <c r="G993" s="150">
        <f ca="1" t="shared" si="31"/>
        <v>0</v>
      </c>
      <c r="H993" s="318"/>
    </row>
    <row r="994" ht="15" spans="1:8">
      <c r="A994" s="314" t="s">
        <v>11904</v>
      </c>
      <c r="B994" s="327" t="s">
        <v>11905</v>
      </c>
      <c r="C994" s="272"/>
      <c r="D994" s="316"/>
      <c r="E994" s="316"/>
      <c r="F994" s="150">
        <f ca="1" t="shared" si="30"/>
        <v>0</v>
      </c>
      <c r="G994" s="150">
        <f ca="1" t="shared" si="31"/>
        <v>0</v>
      </c>
      <c r="H994" s="318"/>
    </row>
    <row r="995" ht="15" spans="1:8">
      <c r="A995" s="314" t="s">
        <v>11906</v>
      </c>
      <c r="B995" s="327" t="s">
        <v>11907</v>
      </c>
      <c r="C995" s="272"/>
      <c r="D995" s="316"/>
      <c r="E995" s="316"/>
      <c r="F995" s="150">
        <f ca="1" t="shared" si="30"/>
        <v>0</v>
      </c>
      <c r="G995" s="150">
        <f ca="1" t="shared" si="31"/>
        <v>0</v>
      </c>
      <c r="H995" s="318"/>
    </row>
    <row r="996" ht="15" spans="1:8">
      <c r="A996" s="314" t="s">
        <v>11908</v>
      </c>
      <c r="B996" s="327" t="s">
        <v>11909</v>
      </c>
      <c r="C996" s="272"/>
      <c r="D996" s="316"/>
      <c r="E996" s="316"/>
      <c r="F996" s="150">
        <f ca="1" t="shared" si="30"/>
        <v>0</v>
      </c>
      <c r="G996" s="150">
        <f ca="1" t="shared" si="31"/>
        <v>0</v>
      </c>
      <c r="H996" s="318"/>
    </row>
    <row r="997" ht="15" spans="1:8">
      <c r="A997" s="314" t="s">
        <v>11910</v>
      </c>
      <c r="B997" s="327" t="s">
        <v>11911</v>
      </c>
      <c r="C997" s="272"/>
      <c r="D997" s="316"/>
      <c r="E997" s="316"/>
      <c r="F997" s="150">
        <f ca="1" t="shared" si="30"/>
        <v>0</v>
      </c>
      <c r="G997" s="150">
        <f ca="1" t="shared" si="31"/>
        <v>0</v>
      </c>
      <c r="H997" s="318"/>
    </row>
    <row r="998" ht="15" spans="1:8">
      <c r="A998" s="314" t="s">
        <v>11912</v>
      </c>
      <c r="B998" s="327" t="s">
        <v>11913</v>
      </c>
      <c r="C998" s="272"/>
      <c r="D998" s="316"/>
      <c r="E998" s="316"/>
      <c r="F998" s="150">
        <f ca="1" t="shared" si="30"/>
        <v>0</v>
      </c>
      <c r="G998" s="150">
        <f ca="1" t="shared" si="31"/>
        <v>0</v>
      </c>
      <c r="H998" s="318"/>
    </row>
    <row r="999" ht="15" spans="1:8">
      <c r="A999" s="314" t="s">
        <v>11914</v>
      </c>
      <c r="B999" s="327" t="s">
        <v>11915</v>
      </c>
      <c r="C999" s="272"/>
      <c r="D999" s="316"/>
      <c r="E999" s="316"/>
      <c r="F999" s="150">
        <f ca="1" t="shared" si="30"/>
        <v>0</v>
      </c>
      <c r="G999" s="150">
        <f ca="1" t="shared" si="31"/>
        <v>0</v>
      </c>
      <c r="H999" s="318"/>
    </row>
    <row r="1000" ht="15" spans="1:8">
      <c r="A1000" s="314" t="s">
        <v>11916</v>
      </c>
      <c r="B1000" s="327" t="s">
        <v>10285</v>
      </c>
      <c r="C1000" s="272"/>
      <c r="D1000" s="316"/>
      <c r="E1000" s="316"/>
      <c r="F1000" s="150">
        <f ca="1" t="shared" si="30"/>
        <v>0</v>
      </c>
      <c r="G1000" s="150">
        <f ca="1" t="shared" si="31"/>
        <v>0</v>
      </c>
      <c r="H1000" s="318"/>
    </row>
    <row r="1001" ht="15" spans="1:8">
      <c r="A1001" s="314" t="s">
        <v>11917</v>
      </c>
      <c r="B1001" s="327" t="s">
        <v>11918</v>
      </c>
      <c r="C1001" s="272"/>
      <c r="D1001" s="316">
        <v>1065</v>
      </c>
      <c r="E1001" s="316"/>
      <c r="F1001" s="150">
        <f ca="1" t="shared" si="30"/>
        <v>0</v>
      </c>
      <c r="G1001" s="150">
        <f ca="1" t="shared" si="31"/>
        <v>0</v>
      </c>
      <c r="H1001" s="318"/>
    </row>
    <row r="1002" ht="15" spans="1:8">
      <c r="A1002" s="314" t="s">
        <v>11919</v>
      </c>
      <c r="B1002" s="327" t="s">
        <v>10273</v>
      </c>
      <c r="C1002" s="322">
        <v>20</v>
      </c>
      <c r="D1002" s="316">
        <v>17</v>
      </c>
      <c r="E1002" s="316"/>
      <c r="F1002" s="150">
        <f ca="1" t="shared" si="30"/>
        <v>0</v>
      </c>
      <c r="G1002" s="150">
        <f ca="1" t="shared" si="31"/>
        <v>0</v>
      </c>
      <c r="H1002" s="318"/>
    </row>
    <row r="1003" ht="15" spans="1:8">
      <c r="A1003" s="314" t="s">
        <v>11920</v>
      </c>
      <c r="B1003" s="327" t="s">
        <v>10277</v>
      </c>
      <c r="C1003" s="272"/>
      <c r="D1003" s="316"/>
      <c r="E1003" s="316"/>
      <c r="F1003" s="150">
        <f ca="1" t="shared" si="30"/>
        <v>0</v>
      </c>
      <c r="G1003" s="150">
        <f ca="1" t="shared" si="31"/>
        <v>0</v>
      </c>
      <c r="H1003" s="318"/>
    </row>
    <row r="1004" ht="15" spans="1:8">
      <c r="A1004" s="314" t="s">
        <v>11921</v>
      </c>
      <c r="B1004" s="327" t="s">
        <v>10281</v>
      </c>
      <c r="C1004" s="272"/>
      <c r="D1004" s="316"/>
      <c r="E1004" s="316"/>
      <c r="F1004" s="150">
        <f ca="1" t="shared" si="30"/>
        <v>0</v>
      </c>
      <c r="G1004" s="150">
        <f ca="1" t="shared" si="31"/>
        <v>0</v>
      </c>
      <c r="H1004" s="318"/>
    </row>
    <row r="1005" ht="15" spans="1:8">
      <c r="A1005" s="314" t="s">
        <v>11922</v>
      </c>
      <c r="B1005" s="327" t="s">
        <v>11923</v>
      </c>
      <c r="C1005" s="272"/>
      <c r="D1005" s="316">
        <v>4</v>
      </c>
      <c r="E1005" s="316"/>
      <c r="F1005" s="150">
        <f ca="1" t="shared" si="30"/>
        <v>0</v>
      </c>
      <c r="G1005" s="150">
        <f ca="1" t="shared" si="31"/>
        <v>0</v>
      </c>
      <c r="H1005" s="318"/>
    </row>
    <row r="1006" ht="15" spans="1:8">
      <c r="A1006" s="314" t="s">
        <v>11924</v>
      </c>
      <c r="B1006" s="327" t="s">
        <v>11925</v>
      </c>
      <c r="C1006" s="272"/>
      <c r="D1006" s="316"/>
      <c r="E1006" s="316"/>
      <c r="F1006" s="150">
        <f ca="1" t="shared" si="30"/>
        <v>0</v>
      </c>
      <c r="G1006" s="150">
        <f ca="1" t="shared" si="31"/>
        <v>0</v>
      </c>
      <c r="H1006" s="318"/>
    </row>
    <row r="1007" ht="15" spans="1:8">
      <c r="A1007" s="314" t="s">
        <v>11926</v>
      </c>
      <c r="B1007" s="327" t="s">
        <v>11927</v>
      </c>
      <c r="C1007" s="272"/>
      <c r="D1007" s="316"/>
      <c r="E1007" s="316"/>
      <c r="F1007" s="150">
        <f ca="1" t="shared" si="30"/>
        <v>0</v>
      </c>
      <c r="G1007" s="150">
        <f ca="1" t="shared" si="31"/>
        <v>0</v>
      </c>
      <c r="H1007" s="318"/>
    </row>
    <row r="1008" ht="15" spans="1:8">
      <c r="A1008" s="314" t="s">
        <v>11928</v>
      </c>
      <c r="B1008" s="327" t="s">
        <v>11929</v>
      </c>
      <c r="C1008" s="272"/>
      <c r="D1008" s="316"/>
      <c r="E1008" s="316"/>
      <c r="F1008" s="150">
        <f ca="1" t="shared" si="30"/>
        <v>0</v>
      </c>
      <c r="G1008" s="150">
        <f ca="1" t="shared" si="31"/>
        <v>0</v>
      </c>
      <c r="H1008" s="318"/>
    </row>
    <row r="1009" ht="15" spans="1:8">
      <c r="A1009" s="314" t="s">
        <v>11930</v>
      </c>
      <c r="B1009" s="327" t="s">
        <v>11931</v>
      </c>
      <c r="C1009" s="322">
        <v>50</v>
      </c>
      <c r="D1009" s="316">
        <v>63</v>
      </c>
      <c r="E1009" s="316"/>
      <c r="F1009" s="150">
        <f ca="1" t="shared" si="30"/>
        <v>0</v>
      </c>
      <c r="G1009" s="150">
        <f ca="1" t="shared" si="31"/>
        <v>0</v>
      </c>
      <c r="H1009" s="318"/>
    </row>
    <row r="1010" ht="15" spans="1:8">
      <c r="A1010" s="314" t="s">
        <v>11932</v>
      </c>
      <c r="B1010" s="327" t="s">
        <v>11933</v>
      </c>
      <c r="C1010" s="272"/>
      <c r="D1010" s="316"/>
      <c r="E1010" s="316"/>
      <c r="F1010" s="150">
        <f ca="1" t="shared" si="30"/>
        <v>0</v>
      </c>
      <c r="G1010" s="150">
        <f ca="1" t="shared" si="31"/>
        <v>0</v>
      </c>
      <c r="H1010" s="318"/>
    </row>
    <row r="1011" ht="15" spans="1:8">
      <c r="A1011" s="314" t="s">
        <v>11934</v>
      </c>
      <c r="B1011" s="327" t="s">
        <v>11935</v>
      </c>
      <c r="C1011" s="272"/>
      <c r="D1011" s="316"/>
      <c r="E1011" s="316"/>
      <c r="F1011" s="150">
        <f ca="1" t="shared" si="30"/>
        <v>0</v>
      </c>
      <c r="G1011" s="150">
        <f ca="1" t="shared" si="31"/>
        <v>0</v>
      </c>
      <c r="H1011" s="318"/>
    </row>
    <row r="1012" ht="15" spans="1:8">
      <c r="A1012" s="314" t="s">
        <v>11936</v>
      </c>
      <c r="B1012" s="327" t="s">
        <v>11937</v>
      </c>
      <c r="C1012" s="272"/>
      <c r="D1012" s="316"/>
      <c r="E1012" s="316"/>
      <c r="F1012" s="150">
        <f ca="1" t="shared" si="30"/>
        <v>0</v>
      </c>
      <c r="G1012" s="150">
        <f ca="1" t="shared" si="31"/>
        <v>0</v>
      </c>
      <c r="H1012" s="318"/>
    </row>
    <row r="1013" ht="15" spans="1:8">
      <c r="A1013" s="314" t="s">
        <v>11938</v>
      </c>
      <c r="B1013" s="327" t="s">
        <v>11939</v>
      </c>
      <c r="C1013" s="272"/>
      <c r="D1013" s="316"/>
      <c r="E1013" s="316"/>
      <c r="F1013" s="150">
        <f ca="1" t="shared" si="30"/>
        <v>0</v>
      </c>
      <c r="G1013" s="150">
        <f ca="1" t="shared" si="31"/>
        <v>0</v>
      </c>
      <c r="H1013" s="318"/>
    </row>
    <row r="1014" ht="15" spans="1:8">
      <c r="A1014" s="314" t="s">
        <v>11940</v>
      </c>
      <c r="B1014" s="327" t="s">
        <v>11941</v>
      </c>
      <c r="C1014" s="272"/>
      <c r="D1014" s="316"/>
      <c r="E1014" s="316"/>
      <c r="F1014" s="150">
        <f ca="1" t="shared" si="30"/>
        <v>0</v>
      </c>
      <c r="G1014" s="150">
        <f ca="1" t="shared" si="31"/>
        <v>0</v>
      </c>
      <c r="H1014" s="318"/>
    </row>
    <row r="1015" ht="15" spans="1:8">
      <c r="A1015" s="314" t="s">
        <v>11942</v>
      </c>
      <c r="B1015" s="327" t="s">
        <v>11943</v>
      </c>
      <c r="C1015" s="272"/>
      <c r="D1015" s="316"/>
      <c r="E1015" s="316"/>
      <c r="F1015" s="150">
        <f ca="1" t="shared" si="30"/>
        <v>0</v>
      </c>
      <c r="G1015" s="150">
        <f ca="1" t="shared" si="31"/>
        <v>0</v>
      </c>
      <c r="H1015" s="318"/>
    </row>
    <row r="1016" ht="15" spans="1:8">
      <c r="A1016" s="314" t="s">
        <v>11944</v>
      </c>
      <c r="B1016" s="327" t="s">
        <v>10198</v>
      </c>
      <c r="C1016" s="272"/>
      <c r="D1016" s="316"/>
      <c r="E1016" s="316"/>
      <c r="F1016" s="150">
        <f ca="1" t="shared" si="30"/>
        <v>0</v>
      </c>
      <c r="G1016" s="150">
        <f ca="1" t="shared" si="31"/>
        <v>0</v>
      </c>
      <c r="H1016" s="318"/>
    </row>
    <row r="1017" ht="15" spans="1:8">
      <c r="A1017" s="314" t="s">
        <v>11945</v>
      </c>
      <c r="B1017" s="327" t="s">
        <v>11946</v>
      </c>
      <c r="C1017" s="272"/>
      <c r="D1017" s="316"/>
      <c r="E1017" s="316"/>
      <c r="F1017" s="150">
        <f ca="1" t="shared" si="30"/>
        <v>0</v>
      </c>
      <c r="G1017" s="150">
        <f ca="1" t="shared" si="31"/>
        <v>0</v>
      </c>
      <c r="H1017" s="318"/>
    </row>
    <row r="1018" ht="15" spans="1:8">
      <c r="A1018" s="314" t="s">
        <v>11947</v>
      </c>
      <c r="B1018" s="327" t="s">
        <v>11948</v>
      </c>
      <c r="C1018" s="272"/>
      <c r="D1018" s="316">
        <v>13</v>
      </c>
      <c r="E1018" s="316">
        <v>10</v>
      </c>
      <c r="F1018" s="150">
        <f ca="1" t="shared" si="30"/>
        <v>0</v>
      </c>
      <c r="G1018" s="150">
        <f ca="1" t="shared" si="31"/>
        <v>0.769230769230769</v>
      </c>
      <c r="H1018" s="318"/>
    </row>
    <row r="1019" ht="15" spans="1:8">
      <c r="A1019" s="314" t="s">
        <v>11949</v>
      </c>
      <c r="B1019" s="327" t="s">
        <v>11950</v>
      </c>
      <c r="C1019" s="272"/>
      <c r="D1019" s="316"/>
      <c r="E1019" s="316"/>
      <c r="F1019" s="150">
        <f ca="1" t="shared" si="30"/>
        <v>0</v>
      </c>
      <c r="G1019" s="150">
        <f ca="1" t="shared" si="31"/>
        <v>0</v>
      </c>
      <c r="H1019" s="318"/>
    </row>
    <row r="1020" ht="15" spans="1:8">
      <c r="A1020" s="314" t="s">
        <v>11951</v>
      </c>
      <c r="B1020" s="327" t="s">
        <v>11952</v>
      </c>
      <c r="C1020" s="322">
        <v>408</v>
      </c>
      <c r="D1020" s="316">
        <v>41</v>
      </c>
      <c r="E1020" s="316">
        <v>108</v>
      </c>
      <c r="F1020" s="150">
        <f ca="1" t="shared" si="30"/>
        <v>0.264705882352941</v>
      </c>
      <c r="G1020" s="150">
        <f ca="1" t="shared" si="31"/>
        <v>2.63414634146341</v>
      </c>
      <c r="H1020" s="318"/>
    </row>
    <row r="1021" ht="15" spans="1:8">
      <c r="A1021" s="314" t="s">
        <v>11953</v>
      </c>
      <c r="B1021" s="327" t="s">
        <v>11954</v>
      </c>
      <c r="C1021" s="272"/>
      <c r="D1021" s="316">
        <v>930</v>
      </c>
      <c r="E1021" s="316">
        <v>400</v>
      </c>
      <c r="F1021" s="150">
        <f ca="1" t="shared" si="30"/>
        <v>0</v>
      </c>
      <c r="G1021" s="150">
        <f ca="1" t="shared" si="31"/>
        <v>0.43010752688172</v>
      </c>
      <c r="H1021" s="318"/>
    </row>
    <row r="1022" ht="15" spans="1:8">
      <c r="A1022" s="314" t="s">
        <v>11955</v>
      </c>
      <c r="B1022" s="327" t="s">
        <v>11956</v>
      </c>
      <c r="C1022" s="272"/>
      <c r="D1022" s="316"/>
      <c r="E1022" s="316"/>
      <c r="F1022" s="150">
        <f ca="1" t="shared" si="30"/>
        <v>0</v>
      </c>
      <c r="G1022" s="150">
        <f ca="1" t="shared" si="31"/>
        <v>0</v>
      </c>
      <c r="H1022" s="318"/>
    </row>
    <row r="1023" ht="15" spans="1:8">
      <c r="A1023" s="314" t="s">
        <v>11957</v>
      </c>
      <c r="B1023" s="327" t="s">
        <v>11958</v>
      </c>
      <c r="C1023" s="272"/>
      <c r="D1023" s="316"/>
      <c r="E1023" s="316"/>
      <c r="F1023" s="150">
        <f ca="1" t="shared" si="30"/>
        <v>0</v>
      </c>
      <c r="G1023" s="150">
        <f ca="1" t="shared" si="31"/>
        <v>0</v>
      </c>
      <c r="H1023" s="318"/>
    </row>
    <row r="1024" ht="15" spans="1:8">
      <c r="A1024" s="314" t="s">
        <v>11959</v>
      </c>
      <c r="B1024" s="327" t="s">
        <v>11960</v>
      </c>
      <c r="C1024" s="322">
        <v>783</v>
      </c>
      <c r="D1024" s="316">
        <v>1506</v>
      </c>
      <c r="E1024" s="316">
        <v>783</v>
      </c>
      <c r="F1024" s="150">
        <f ca="1" t="shared" si="30"/>
        <v>1</v>
      </c>
      <c r="G1024" s="150">
        <f ca="1" t="shared" si="31"/>
        <v>0.5199203187251</v>
      </c>
      <c r="H1024" s="318"/>
    </row>
    <row r="1025" ht="15" spans="1:8">
      <c r="A1025" s="314" t="s">
        <v>11961</v>
      </c>
      <c r="B1025" s="327" t="s">
        <v>11962</v>
      </c>
      <c r="C1025" s="322">
        <v>1562</v>
      </c>
      <c r="D1025" s="316"/>
      <c r="E1025" s="316">
        <v>562</v>
      </c>
      <c r="F1025" s="150">
        <f ca="1" t="shared" si="30"/>
        <v>0.359795134443022</v>
      </c>
      <c r="G1025" s="150">
        <f ca="1" t="shared" si="31"/>
        <v>0</v>
      </c>
      <c r="H1025" s="318"/>
    </row>
    <row r="1026" ht="15" spans="1:8">
      <c r="A1026" s="314" t="s">
        <v>11963</v>
      </c>
      <c r="B1026" s="327" t="s">
        <v>11964</v>
      </c>
      <c r="C1026" s="272"/>
      <c r="D1026" s="316"/>
      <c r="E1026" s="316"/>
      <c r="F1026" s="150">
        <f ca="1" t="shared" si="30"/>
        <v>0</v>
      </c>
      <c r="G1026" s="150">
        <f ca="1" t="shared" si="31"/>
        <v>0</v>
      </c>
      <c r="H1026" s="318"/>
    </row>
    <row r="1027" ht="15" spans="1:8">
      <c r="A1027" s="314" t="s">
        <v>11965</v>
      </c>
      <c r="B1027" s="327" t="s">
        <v>11966</v>
      </c>
      <c r="C1027" s="272"/>
      <c r="D1027" s="316"/>
      <c r="E1027" s="316"/>
      <c r="F1027" s="150">
        <f ca="1" t="shared" si="30"/>
        <v>0</v>
      </c>
      <c r="G1027" s="150">
        <f ca="1" t="shared" si="31"/>
        <v>0</v>
      </c>
      <c r="H1027" s="318"/>
    </row>
    <row r="1028" ht="15" spans="1:8">
      <c r="A1028" s="314" t="s">
        <v>11967</v>
      </c>
      <c r="B1028" s="327" t="s">
        <v>11968</v>
      </c>
      <c r="C1028" s="272"/>
      <c r="D1028" s="316"/>
      <c r="E1028" s="316"/>
      <c r="F1028" s="150">
        <f ca="1" t="shared" si="30"/>
        <v>0</v>
      </c>
      <c r="G1028" s="150">
        <f ca="1" t="shared" si="31"/>
        <v>0</v>
      </c>
      <c r="H1028" s="318"/>
    </row>
    <row r="1029" ht="15" spans="1:8">
      <c r="A1029" s="314" t="s">
        <v>11969</v>
      </c>
      <c r="B1029" s="327" t="s">
        <v>11970</v>
      </c>
      <c r="C1029" s="272"/>
      <c r="D1029" s="316"/>
      <c r="E1029" s="316"/>
      <c r="F1029" s="150">
        <f ca="1" t="shared" si="30"/>
        <v>0</v>
      </c>
      <c r="G1029" s="150">
        <f ca="1" t="shared" si="31"/>
        <v>0</v>
      </c>
      <c r="H1029" s="318"/>
    </row>
    <row r="1030" ht="15" spans="1:8">
      <c r="A1030" s="314" t="s">
        <v>11971</v>
      </c>
      <c r="B1030" s="327" t="s">
        <v>11972</v>
      </c>
      <c r="C1030" s="272"/>
      <c r="D1030" s="316">
        <v>2238</v>
      </c>
      <c r="E1030" s="316">
        <v>890</v>
      </c>
      <c r="F1030" s="150">
        <f ca="1" t="shared" si="30"/>
        <v>0</v>
      </c>
      <c r="G1030" s="150">
        <f ca="1" t="shared" si="31"/>
        <v>0.397676496872207</v>
      </c>
      <c r="H1030" s="318"/>
    </row>
    <row r="1031" ht="15" spans="1:8">
      <c r="A1031" s="314" t="s">
        <v>11973</v>
      </c>
      <c r="B1031" s="327" t="s">
        <v>10273</v>
      </c>
      <c r="C1031" s="272"/>
      <c r="D1031" s="316"/>
      <c r="E1031" s="316"/>
      <c r="F1031" s="150">
        <f ca="1" t="shared" si="30"/>
        <v>0</v>
      </c>
      <c r="G1031" s="150">
        <f ca="1" t="shared" si="31"/>
        <v>0</v>
      </c>
      <c r="H1031" s="318"/>
    </row>
    <row r="1032" ht="15" spans="1:8">
      <c r="A1032" s="314" t="s">
        <v>11974</v>
      </c>
      <c r="B1032" s="327" t="s">
        <v>10277</v>
      </c>
      <c r="C1032" s="322">
        <v>12</v>
      </c>
      <c r="D1032" s="316"/>
      <c r="E1032" s="316">
        <v>12</v>
      </c>
      <c r="F1032" s="150">
        <f ca="1" t="shared" si="30"/>
        <v>1</v>
      </c>
      <c r="G1032" s="150">
        <f ca="1" t="shared" si="31"/>
        <v>0</v>
      </c>
      <c r="H1032" s="318"/>
    </row>
    <row r="1033" ht="15" spans="1:8">
      <c r="A1033" s="314" t="s">
        <v>11975</v>
      </c>
      <c r="B1033" s="327" t="s">
        <v>10281</v>
      </c>
      <c r="C1033" s="272"/>
      <c r="D1033" s="316"/>
      <c r="E1033" s="316"/>
      <c r="F1033" s="150">
        <f ca="1" t="shared" si="30"/>
        <v>0</v>
      </c>
      <c r="G1033" s="150">
        <f ca="1" t="shared" si="31"/>
        <v>0</v>
      </c>
      <c r="H1033" s="318"/>
    </row>
    <row r="1034" ht="15" spans="1:8">
      <c r="A1034" s="314" t="s">
        <v>11976</v>
      </c>
      <c r="B1034" s="327" t="s">
        <v>11977</v>
      </c>
      <c r="C1034" s="272"/>
      <c r="D1034" s="316"/>
      <c r="E1034" s="316"/>
      <c r="F1034" s="150">
        <f ca="1" t="shared" si="30"/>
        <v>0</v>
      </c>
      <c r="G1034" s="150">
        <f ca="1" t="shared" si="31"/>
        <v>0</v>
      </c>
      <c r="H1034" s="318"/>
    </row>
    <row r="1035" ht="15" spans="1:8">
      <c r="A1035" s="314" t="s">
        <v>11978</v>
      </c>
      <c r="B1035" s="327" t="s">
        <v>11979</v>
      </c>
      <c r="C1035" s="272"/>
      <c r="D1035" s="316"/>
      <c r="E1035" s="316"/>
      <c r="F1035" s="150">
        <f ca="1" t="shared" ref="F1035:F1098" si="32">IFERROR(OFFSET(F1035,0,-1)/OFFSET(F1035,0,-3),)</f>
        <v>0</v>
      </c>
      <c r="G1035" s="150">
        <f ca="1" t="shared" ref="G1035:G1098" si="33">IFERROR(OFFSET(F1035,0,-1)/OFFSET(F1035,0,-2),)</f>
        <v>0</v>
      </c>
      <c r="H1035" s="318"/>
    </row>
    <row r="1036" ht="15" spans="1:8">
      <c r="A1036" s="314" t="s">
        <v>11980</v>
      </c>
      <c r="B1036" s="327" t="s">
        <v>11981</v>
      </c>
      <c r="C1036" s="272"/>
      <c r="D1036" s="316"/>
      <c r="E1036" s="316"/>
      <c r="F1036" s="150">
        <f ca="1" t="shared" si="32"/>
        <v>0</v>
      </c>
      <c r="G1036" s="150">
        <f ca="1" t="shared" si="33"/>
        <v>0</v>
      </c>
      <c r="H1036" s="318"/>
    </row>
    <row r="1037" ht="15" spans="1:8">
      <c r="A1037" s="314" t="s">
        <v>11982</v>
      </c>
      <c r="B1037" s="327" t="s">
        <v>11983</v>
      </c>
      <c r="C1037" s="272"/>
      <c r="D1037" s="316"/>
      <c r="E1037" s="316"/>
      <c r="F1037" s="150">
        <f ca="1" t="shared" si="32"/>
        <v>0</v>
      </c>
      <c r="G1037" s="150">
        <f ca="1" t="shared" si="33"/>
        <v>0</v>
      </c>
      <c r="H1037" s="318"/>
    </row>
    <row r="1038" ht="15" spans="1:8">
      <c r="A1038" s="314" t="s">
        <v>11984</v>
      </c>
      <c r="B1038" s="327" t="s">
        <v>11985</v>
      </c>
      <c r="C1038" s="322">
        <v>10</v>
      </c>
      <c r="D1038" s="316"/>
      <c r="E1038" s="316">
        <v>10</v>
      </c>
      <c r="F1038" s="150">
        <f ca="1" t="shared" si="32"/>
        <v>1</v>
      </c>
      <c r="G1038" s="150">
        <f ca="1" t="shared" si="33"/>
        <v>0</v>
      </c>
      <c r="H1038" s="318"/>
    </row>
    <row r="1039" ht="15" spans="1:8">
      <c r="A1039" s="314" t="s">
        <v>11986</v>
      </c>
      <c r="B1039" s="327" t="s">
        <v>11987</v>
      </c>
      <c r="C1039" s="272"/>
      <c r="D1039" s="316"/>
      <c r="E1039" s="316"/>
      <c r="F1039" s="150">
        <f ca="1" t="shared" si="32"/>
        <v>0</v>
      </c>
      <c r="G1039" s="150">
        <f ca="1" t="shared" si="33"/>
        <v>0</v>
      </c>
      <c r="H1039" s="318"/>
    </row>
    <row r="1040" ht="15" spans="1:8">
      <c r="A1040" s="314" t="s">
        <v>11988</v>
      </c>
      <c r="B1040" s="327" t="s">
        <v>11989</v>
      </c>
      <c r="C1040" s="272"/>
      <c r="D1040" s="316"/>
      <c r="E1040" s="316"/>
      <c r="F1040" s="150">
        <f ca="1" t="shared" si="32"/>
        <v>0</v>
      </c>
      <c r="G1040" s="150">
        <f ca="1" t="shared" si="33"/>
        <v>0</v>
      </c>
      <c r="H1040" s="318"/>
    </row>
    <row r="1041" ht="15" spans="1:8">
      <c r="A1041" s="314" t="s">
        <v>11990</v>
      </c>
      <c r="B1041" s="327" t="s">
        <v>11991</v>
      </c>
      <c r="C1041" s="272"/>
      <c r="D1041" s="316"/>
      <c r="E1041" s="316"/>
      <c r="F1041" s="150">
        <f ca="1" t="shared" si="32"/>
        <v>0</v>
      </c>
      <c r="G1041" s="150">
        <f ca="1" t="shared" si="33"/>
        <v>0</v>
      </c>
      <c r="H1041" s="318"/>
    </row>
    <row r="1042" ht="15" spans="1:8">
      <c r="A1042" s="314" t="s">
        <v>11992</v>
      </c>
      <c r="B1042" s="327" t="s">
        <v>11993</v>
      </c>
      <c r="C1042" s="272"/>
      <c r="D1042" s="316"/>
      <c r="E1042" s="316"/>
      <c r="F1042" s="150">
        <f ca="1" t="shared" si="32"/>
        <v>0</v>
      </c>
      <c r="G1042" s="150">
        <f ca="1" t="shared" si="33"/>
        <v>0</v>
      </c>
      <c r="H1042" s="318"/>
    </row>
    <row r="1043" ht="15" spans="1:8">
      <c r="A1043" s="314" t="s">
        <v>11994</v>
      </c>
      <c r="B1043" s="327" t="s">
        <v>11995</v>
      </c>
      <c r="C1043" s="272"/>
      <c r="D1043" s="316"/>
      <c r="E1043" s="316"/>
      <c r="F1043" s="150">
        <f ca="1" t="shared" si="32"/>
        <v>0</v>
      </c>
      <c r="G1043" s="150">
        <f ca="1" t="shared" si="33"/>
        <v>0</v>
      </c>
      <c r="H1043" s="318"/>
    </row>
    <row r="1044" ht="15" spans="1:8">
      <c r="A1044" s="314" t="s">
        <v>11996</v>
      </c>
      <c r="B1044" s="327" t="s">
        <v>11997</v>
      </c>
      <c r="C1044" s="272"/>
      <c r="D1044" s="316"/>
      <c r="E1044" s="316"/>
      <c r="F1044" s="150">
        <f ca="1" t="shared" si="32"/>
        <v>0</v>
      </c>
      <c r="G1044" s="150">
        <f ca="1" t="shared" si="33"/>
        <v>0</v>
      </c>
      <c r="H1044" s="318"/>
    </row>
    <row r="1045" ht="15" spans="1:8">
      <c r="A1045" s="314" t="s">
        <v>11998</v>
      </c>
      <c r="B1045" s="327" t="s">
        <v>11999</v>
      </c>
      <c r="C1045" s="272"/>
      <c r="D1045" s="316"/>
      <c r="E1045" s="316"/>
      <c r="F1045" s="150">
        <f ca="1" t="shared" si="32"/>
        <v>0</v>
      </c>
      <c r="G1045" s="150">
        <f ca="1" t="shared" si="33"/>
        <v>0</v>
      </c>
      <c r="H1045" s="318"/>
    </row>
    <row r="1046" ht="15" spans="1:8">
      <c r="A1046" s="314" t="s">
        <v>12000</v>
      </c>
      <c r="B1046" s="327" t="s">
        <v>10285</v>
      </c>
      <c r="C1046" s="272"/>
      <c r="D1046" s="316"/>
      <c r="E1046" s="316"/>
      <c r="F1046" s="150">
        <f ca="1" t="shared" si="32"/>
        <v>0</v>
      </c>
      <c r="G1046" s="150">
        <f ca="1" t="shared" si="33"/>
        <v>0</v>
      </c>
      <c r="H1046" s="318"/>
    </row>
    <row r="1047" ht="15" spans="1:8">
      <c r="A1047" s="314" t="s">
        <v>12001</v>
      </c>
      <c r="B1047" s="327" t="s">
        <v>12002</v>
      </c>
      <c r="C1047" s="322">
        <v>20</v>
      </c>
      <c r="D1047" s="316">
        <v>4673</v>
      </c>
      <c r="E1047" s="316">
        <v>20</v>
      </c>
      <c r="F1047" s="150">
        <f ca="1" t="shared" si="32"/>
        <v>1</v>
      </c>
      <c r="G1047" s="150">
        <f ca="1" t="shared" si="33"/>
        <v>0.00427990584207147</v>
      </c>
      <c r="H1047" s="318"/>
    </row>
    <row r="1048" ht="15" spans="1:8">
      <c r="A1048" s="314" t="s">
        <v>12003</v>
      </c>
      <c r="B1048" s="327" t="s">
        <v>12004</v>
      </c>
      <c r="C1048" s="272"/>
      <c r="D1048" s="316"/>
      <c r="E1048" s="316"/>
      <c r="F1048" s="150">
        <f ca="1" t="shared" si="32"/>
        <v>0</v>
      </c>
      <c r="G1048" s="150">
        <f ca="1" t="shared" si="33"/>
        <v>0</v>
      </c>
      <c r="H1048" s="318"/>
    </row>
    <row r="1049" ht="15" spans="1:8">
      <c r="A1049" s="314" t="s">
        <v>12005</v>
      </c>
      <c r="B1049" s="327" t="s">
        <v>12006</v>
      </c>
      <c r="C1049" s="272"/>
      <c r="D1049" s="316"/>
      <c r="E1049" s="316"/>
      <c r="F1049" s="150">
        <f ca="1" t="shared" si="32"/>
        <v>0</v>
      </c>
      <c r="G1049" s="150">
        <f ca="1" t="shared" si="33"/>
        <v>0</v>
      </c>
      <c r="H1049" s="318"/>
    </row>
    <row r="1050" ht="15" spans="1:8">
      <c r="A1050" s="314" t="s">
        <v>12007</v>
      </c>
      <c r="B1050" s="327" t="s">
        <v>12008</v>
      </c>
      <c r="C1050" s="272"/>
      <c r="D1050" s="316"/>
      <c r="E1050" s="316"/>
      <c r="F1050" s="150">
        <f ca="1" t="shared" si="32"/>
        <v>0</v>
      </c>
      <c r="G1050" s="150">
        <f ca="1" t="shared" si="33"/>
        <v>0</v>
      </c>
      <c r="H1050" s="318"/>
    </row>
    <row r="1051" ht="15" spans="1:8">
      <c r="A1051" s="314" t="s">
        <v>12009</v>
      </c>
      <c r="B1051" s="327" t="s">
        <v>12010</v>
      </c>
      <c r="C1051" s="272"/>
      <c r="D1051" s="316"/>
      <c r="E1051" s="316"/>
      <c r="F1051" s="150">
        <f ca="1" t="shared" si="32"/>
        <v>0</v>
      </c>
      <c r="G1051" s="150">
        <f ca="1" t="shared" si="33"/>
        <v>0</v>
      </c>
      <c r="H1051" s="318"/>
    </row>
    <row r="1052" ht="15" spans="1:8">
      <c r="A1052" s="314" t="s">
        <v>12011</v>
      </c>
      <c r="B1052" s="327" t="s">
        <v>12012</v>
      </c>
      <c r="C1052" s="272"/>
      <c r="D1052" s="316"/>
      <c r="E1052" s="316"/>
      <c r="F1052" s="150">
        <f ca="1" t="shared" si="32"/>
        <v>0</v>
      </c>
      <c r="G1052" s="150">
        <f ca="1" t="shared" si="33"/>
        <v>0</v>
      </c>
      <c r="H1052" s="318"/>
    </row>
    <row r="1053" ht="15" spans="1:8">
      <c r="A1053" s="314" t="s">
        <v>12013</v>
      </c>
      <c r="B1053" s="327" t="s">
        <v>12014</v>
      </c>
      <c r="C1053" s="272"/>
      <c r="D1053" s="316"/>
      <c r="E1053" s="316"/>
      <c r="F1053" s="150">
        <f ca="1" t="shared" si="32"/>
        <v>0</v>
      </c>
      <c r="G1053" s="150">
        <f ca="1" t="shared" si="33"/>
        <v>0</v>
      </c>
      <c r="H1053" s="318"/>
    </row>
    <row r="1054" ht="15" spans="1:8">
      <c r="A1054" s="314" t="s">
        <v>12015</v>
      </c>
      <c r="B1054" s="327" t="s">
        <v>12016</v>
      </c>
      <c r="C1054" s="272"/>
      <c r="D1054" s="316"/>
      <c r="E1054" s="316"/>
      <c r="F1054" s="150">
        <f ca="1" t="shared" si="32"/>
        <v>0</v>
      </c>
      <c r="G1054" s="150">
        <f ca="1" t="shared" si="33"/>
        <v>0</v>
      </c>
      <c r="H1054" s="318"/>
    </row>
    <row r="1055" ht="15" spans="1:8">
      <c r="A1055" s="314" t="s">
        <v>12017</v>
      </c>
      <c r="B1055" s="327" t="s">
        <v>12018</v>
      </c>
      <c r="C1055" s="272"/>
      <c r="D1055" s="316"/>
      <c r="E1055" s="316"/>
      <c r="F1055" s="150">
        <f ca="1" t="shared" si="32"/>
        <v>0</v>
      </c>
      <c r="G1055" s="150">
        <f ca="1" t="shared" si="33"/>
        <v>0</v>
      </c>
      <c r="H1055" s="318"/>
    </row>
    <row r="1056" ht="15" spans="1:8">
      <c r="A1056" s="314" t="s">
        <v>12019</v>
      </c>
      <c r="B1056" s="327" t="s">
        <v>12020</v>
      </c>
      <c r="C1056" s="272"/>
      <c r="D1056" s="316">
        <v>118</v>
      </c>
      <c r="E1056" s="316"/>
      <c r="F1056" s="150">
        <f ca="1" t="shared" si="32"/>
        <v>0</v>
      </c>
      <c r="G1056" s="150">
        <f ca="1" t="shared" si="33"/>
        <v>0</v>
      </c>
      <c r="H1056" s="318"/>
    </row>
    <row r="1057" ht="15" spans="1:8">
      <c r="A1057" s="314" t="s">
        <v>12021</v>
      </c>
      <c r="B1057" s="327" t="s">
        <v>12022</v>
      </c>
      <c r="C1057" s="272"/>
      <c r="D1057" s="316"/>
      <c r="E1057" s="316"/>
      <c r="F1057" s="150">
        <f ca="1" t="shared" si="32"/>
        <v>0</v>
      </c>
      <c r="G1057" s="150">
        <f ca="1" t="shared" si="33"/>
        <v>0</v>
      </c>
      <c r="H1057" s="318"/>
    </row>
    <row r="1058" ht="15" spans="1:8">
      <c r="A1058" s="314" t="s">
        <v>12023</v>
      </c>
      <c r="B1058" s="327" t="s">
        <v>12024</v>
      </c>
      <c r="C1058" s="272"/>
      <c r="D1058" s="316"/>
      <c r="E1058" s="316"/>
      <c r="F1058" s="150">
        <f ca="1" t="shared" si="32"/>
        <v>0</v>
      </c>
      <c r="G1058" s="150">
        <f ca="1" t="shared" si="33"/>
        <v>0</v>
      </c>
      <c r="H1058" s="318"/>
    </row>
    <row r="1059" ht="15" spans="1:8">
      <c r="A1059" s="314" t="s">
        <v>12025</v>
      </c>
      <c r="B1059" s="327" t="s">
        <v>12026</v>
      </c>
      <c r="C1059" s="272"/>
      <c r="D1059" s="316"/>
      <c r="E1059" s="316"/>
      <c r="F1059" s="150">
        <f ca="1" t="shared" si="32"/>
        <v>0</v>
      </c>
      <c r="G1059" s="150">
        <f ca="1" t="shared" si="33"/>
        <v>0</v>
      </c>
      <c r="H1059" s="318"/>
    </row>
    <row r="1060" ht="15" spans="1:8">
      <c r="A1060" s="314" t="s">
        <v>12027</v>
      </c>
      <c r="B1060" s="327" t="s">
        <v>12028</v>
      </c>
      <c r="C1060" s="272"/>
      <c r="D1060" s="316"/>
      <c r="E1060" s="316"/>
      <c r="F1060" s="150">
        <f ca="1" t="shared" si="32"/>
        <v>0</v>
      </c>
      <c r="G1060" s="150">
        <f ca="1" t="shared" si="33"/>
        <v>0</v>
      </c>
      <c r="H1060" s="318"/>
    </row>
    <row r="1061" ht="15" spans="1:8">
      <c r="A1061" s="314" t="s">
        <v>12029</v>
      </c>
      <c r="B1061" s="327" t="s">
        <v>12030</v>
      </c>
      <c r="C1061" s="272"/>
      <c r="D1061" s="316"/>
      <c r="E1061" s="316"/>
      <c r="F1061" s="150">
        <f ca="1" t="shared" si="32"/>
        <v>0</v>
      </c>
      <c r="G1061" s="150">
        <f ca="1" t="shared" si="33"/>
        <v>0</v>
      </c>
      <c r="H1061" s="318"/>
    </row>
    <row r="1062" ht="15" spans="1:8">
      <c r="A1062" s="314" t="s">
        <v>12031</v>
      </c>
      <c r="B1062" s="327" t="s">
        <v>12032</v>
      </c>
      <c r="C1062" s="272"/>
      <c r="D1062" s="316"/>
      <c r="E1062" s="316"/>
      <c r="F1062" s="150">
        <f ca="1" t="shared" si="32"/>
        <v>0</v>
      </c>
      <c r="G1062" s="150">
        <f ca="1" t="shared" si="33"/>
        <v>0</v>
      </c>
      <c r="H1062" s="318"/>
    </row>
    <row r="1063" ht="15" spans="1:8">
      <c r="A1063" s="314" t="s">
        <v>12033</v>
      </c>
      <c r="B1063" s="327" t="s">
        <v>12034</v>
      </c>
      <c r="C1063" s="272"/>
      <c r="D1063" s="316"/>
      <c r="E1063" s="316"/>
      <c r="F1063" s="150">
        <f ca="1" t="shared" si="32"/>
        <v>0</v>
      </c>
      <c r="G1063" s="150">
        <f ca="1" t="shared" si="33"/>
        <v>0</v>
      </c>
      <c r="H1063" s="318"/>
    </row>
    <row r="1064" ht="15" spans="1:8">
      <c r="A1064" s="314" t="s">
        <v>12035</v>
      </c>
      <c r="B1064" s="327" t="s">
        <v>12036</v>
      </c>
      <c r="C1064" s="272"/>
      <c r="D1064" s="316"/>
      <c r="E1064" s="316"/>
      <c r="F1064" s="150">
        <f ca="1" t="shared" si="32"/>
        <v>0</v>
      </c>
      <c r="G1064" s="150">
        <f ca="1" t="shared" si="33"/>
        <v>0</v>
      </c>
      <c r="H1064" s="318"/>
    </row>
    <row r="1065" ht="15" spans="1:8">
      <c r="A1065" s="314" t="s">
        <v>12037</v>
      </c>
      <c r="B1065" s="327" t="s">
        <v>12038</v>
      </c>
      <c r="C1065" s="272"/>
      <c r="D1065" s="316"/>
      <c r="E1065" s="316"/>
      <c r="F1065" s="150">
        <f ca="1" t="shared" si="32"/>
        <v>0</v>
      </c>
      <c r="G1065" s="150">
        <f ca="1" t="shared" si="33"/>
        <v>0</v>
      </c>
      <c r="H1065" s="318"/>
    </row>
    <row r="1066" ht="15" spans="1:8">
      <c r="A1066" s="314" t="s">
        <v>12039</v>
      </c>
      <c r="B1066" s="327" t="s">
        <v>12040</v>
      </c>
      <c r="C1066" s="272"/>
      <c r="D1066" s="316"/>
      <c r="E1066" s="316"/>
      <c r="F1066" s="150">
        <f ca="1" t="shared" si="32"/>
        <v>0</v>
      </c>
      <c r="G1066" s="150">
        <f ca="1" t="shared" si="33"/>
        <v>0</v>
      </c>
      <c r="H1066" s="318"/>
    </row>
    <row r="1067" ht="15" spans="1:8">
      <c r="A1067" s="314" t="s">
        <v>12041</v>
      </c>
      <c r="B1067" s="327" t="s">
        <v>12042</v>
      </c>
      <c r="C1067" s="272"/>
      <c r="D1067" s="316">
        <v>20</v>
      </c>
      <c r="E1067" s="316"/>
      <c r="F1067" s="150">
        <f ca="1" t="shared" si="32"/>
        <v>0</v>
      </c>
      <c r="G1067" s="150">
        <f ca="1" t="shared" si="33"/>
        <v>0</v>
      </c>
      <c r="H1067" s="318"/>
    </row>
    <row r="1068" ht="15" spans="1:8">
      <c r="A1068" s="314" t="s">
        <v>12043</v>
      </c>
      <c r="B1068" s="327" t="s">
        <v>12044</v>
      </c>
      <c r="C1068" s="272"/>
      <c r="D1068" s="316"/>
      <c r="E1068" s="316"/>
      <c r="F1068" s="150">
        <f ca="1" t="shared" si="32"/>
        <v>0</v>
      </c>
      <c r="G1068" s="150">
        <f ca="1" t="shared" si="33"/>
        <v>0</v>
      </c>
      <c r="H1068" s="318"/>
    </row>
    <row r="1069" ht="15" spans="1:8">
      <c r="A1069" s="314" t="s">
        <v>12045</v>
      </c>
      <c r="B1069" s="327" t="s">
        <v>12046</v>
      </c>
      <c r="C1069" s="272"/>
      <c r="D1069" s="316">
        <v>2000</v>
      </c>
      <c r="E1069" s="316"/>
      <c r="F1069" s="150">
        <f ca="1" t="shared" si="32"/>
        <v>0</v>
      </c>
      <c r="G1069" s="150">
        <f ca="1" t="shared" si="33"/>
        <v>0</v>
      </c>
      <c r="H1069" s="318"/>
    </row>
    <row r="1070" ht="15" spans="1:8">
      <c r="A1070" s="314" t="s">
        <v>12047</v>
      </c>
      <c r="B1070" s="327" t="s">
        <v>12048</v>
      </c>
      <c r="C1070" s="272"/>
      <c r="D1070" s="316"/>
      <c r="E1070" s="316"/>
      <c r="F1070" s="150">
        <f ca="1" t="shared" si="32"/>
        <v>0</v>
      </c>
      <c r="G1070" s="150">
        <f ca="1" t="shared" si="33"/>
        <v>0</v>
      </c>
      <c r="H1070" s="318"/>
    </row>
    <row r="1071" ht="15" spans="1:8">
      <c r="A1071" s="314" t="s">
        <v>12049</v>
      </c>
      <c r="B1071" s="327" t="s">
        <v>10273</v>
      </c>
      <c r="C1071" s="272"/>
      <c r="D1071" s="316"/>
      <c r="E1071" s="316"/>
      <c r="F1071" s="150">
        <f ca="1" t="shared" si="32"/>
        <v>0</v>
      </c>
      <c r="G1071" s="150">
        <f ca="1" t="shared" si="33"/>
        <v>0</v>
      </c>
      <c r="H1071" s="318"/>
    </row>
    <row r="1072" ht="15" spans="1:8">
      <c r="A1072" s="314" t="s">
        <v>12050</v>
      </c>
      <c r="B1072" s="327" t="s">
        <v>10277</v>
      </c>
      <c r="C1072" s="322">
        <v>50</v>
      </c>
      <c r="D1072" s="316"/>
      <c r="E1072" s="316">
        <v>20</v>
      </c>
      <c r="F1072" s="150">
        <f ca="1" t="shared" si="32"/>
        <v>0.4</v>
      </c>
      <c r="G1072" s="150">
        <f ca="1" t="shared" si="33"/>
        <v>0</v>
      </c>
      <c r="H1072" s="318"/>
    </row>
    <row r="1073" ht="15" spans="1:8">
      <c r="A1073" s="314" t="s">
        <v>12051</v>
      </c>
      <c r="B1073" s="327" t="s">
        <v>10281</v>
      </c>
      <c r="C1073" s="322">
        <v>30</v>
      </c>
      <c r="D1073" s="316"/>
      <c r="E1073" s="316">
        <v>10</v>
      </c>
      <c r="F1073" s="150">
        <f ca="1" t="shared" si="32"/>
        <v>0.333333333333333</v>
      </c>
      <c r="G1073" s="150">
        <f ca="1" t="shared" si="33"/>
        <v>0</v>
      </c>
      <c r="H1073" s="318"/>
    </row>
    <row r="1074" ht="15" spans="1:8">
      <c r="A1074" s="314" t="s">
        <v>12052</v>
      </c>
      <c r="B1074" s="327" t="s">
        <v>12053</v>
      </c>
      <c r="C1074" s="272"/>
      <c r="D1074" s="316"/>
      <c r="E1074" s="316"/>
      <c r="F1074" s="150">
        <f ca="1" t="shared" si="32"/>
        <v>0</v>
      </c>
      <c r="G1074" s="150">
        <f ca="1" t="shared" si="33"/>
        <v>0</v>
      </c>
      <c r="H1074" s="318"/>
    </row>
    <row r="1075" ht="15" spans="1:8">
      <c r="A1075" s="314" t="s">
        <v>12054</v>
      </c>
      <c r="B1075" s="327" t="s">
        <v>12055</v>
      </c>
      <c r="C1075" s="272"/>
      <c r="D1075" s="316"/>
      <c r="E1075" s="316"/>
      <c r="F1075" s="150">
        <f ca="1" t="shared" si="32"/>
        <v>0</v>
      </c>
      <c r="G1075" s="150">
        <f ca="1" t="shared" si="33"/>
        <v>0</v>
      </c>
      <c r="H1075" s="318"/>
    </row>
    <row r="1076" ht="15" spans="1:8">
      <c r="A1076" s="314" t="s">
        <v>12056</v>
      </c>
      <c r="B1076" s="327" t="s">
        <v>12057</v>
      </c>
      <c r="C1076" s="272"/>
      <c r="D1076" s="316">
        <v>9</v>
      </c>
      <c r="E1076" s="316">
        <v>10</v>
      </c>
      <c r="F1076" s="150">
        <f ca="1" t="shared" si="32"/>
        <v>0</v>
      </c>
      <c r="G1076" s="150">
        <f ca="1" t="shared" si="33"/>
        <v>1.11111111111111</v>
      </c>
      <c r="H1076" s="318"/>
    </row>
    <row r="1077" ht="15" spans="1:8">
      <c r="A1077" s="314" t="s">
        <v>12058</v>
      </c>
      <c r="B1077" s="327" t="s">
        <v>12059</v>
      </c>
      <c r="C1077" s="272"/>
      <c r="D1077" s="316"/>
      <c r="E1077" s="316"/>
      <c r="F1077" s="150">
        <f ca="1" t="shared" si="32"/>
        <v>0</v>
      </c>
      <c r="G1077" s="150">
        <f ca="1" t="shared" si="33"/>
        <v>0</v>
      </c>
      <c r="H1077" s="318"/>
    </row>
    <row r="1078" ht="15" spans="1:8">
      <c r="A1078" s="314" t="s">
        <v>12060</v>
      </c>
      <c r="B1078" s="327" t="s">
        <v>12061</v>
      </c>
      <c r="C1078" s="272"/>
      <c r="D1078" s="316"/>
      <c r="E1078" s="316"/>
      <c r="F1078" s="150">
        <f ca="1" t="shared" si="32"/>
        <v>0</v>
      </c>
      <c r="G1078" s="150">
        <f ca="1" t="shared" si="33"/>
        <v>0</v>
      </c>
      <c r="H1078" s="318"/>
    </row>
    <row r="1079" ht="15" spans="1:8">
      <c r="A1079" s="314" t="s">
        <v>12062</v>
      </c>
      <c r="B1079" s="327" t="s">
        <v>10285</v>
      </c>
      <c r="C1079" s="272"/>
      <c r="D1079" s="316"/>
      <c r="E1079" s="316"/>
      <c r="F1079" s="150">
        <f ca="1" t="shared" si="32"/>
        <v>0</v>
      </c>
      <c r="G1079" s="150">
        <f ca="1" t="shared" si="33"/>
        <v>0</v>
      </c>
      <c r="H1079" s="318"/>
    </row>
    <row r="1080" ht="15" spans="1:8">
      <c r="A1080" s="314" t="s">
        <v>12063</v>
      </c>
      <c r="B1080" s="327" t="s">
        <v>12064</v>
      </c>
      <c r="C1080" s="322">
        <v>100</v>
      </c>
      <c r="D1080" s="316">
        <v>23</v>
      </c>
      <c r="E1080" s="316">
        <v>50</v>
      </c>
      <c r="F1080" s="150">
        <f ca="1" t="shared" si="32"/>
        <v>0.5</v>
      </c>
      <c r="G1080" s="150">
        <f ca="1" t="shared" si="33"/>
        <v>2.17391304347826</v>
      </c>
      <c r="H1080" s="318"/>
    </row>
    <row r="1081" ht="15" spans="1:8">
      <c r="A1081" s="314" t="s">
        <v>12065</v>
      </c>
      <c r="B1081" s="327" t="s">
        <v>10273</v>
      </c>
      <c r="C1081" s="272"/>
      <c r="D1081" s="316"/>
      <c r="E1081" s="316"/>
      <c r="F1081" s="150">
        <f ca="1" t="shared" si="32"/>
        <v>0</v>
      </c>
      <c r="G1081" s="150">
        <f ca="1" t="shared" si="33"/>
        <v>0</v>
      </c>
      <c r="H1081" s="318"/>
    </row>
    <row r="1082" ht="15" spans="1:8">
      <c r="A1082" s="314" t="s">
        <v>12066</v>
      </c>
      <c r="B1082" s="327" t="s">
        <v>10277</v>
      </c>
      <c r="C1082" s="272"/>
      <c r="D1082" s="316"/>
      <c r="E1082" s="316"/>
      <c r="F1082" s="150">
        <f ca="1" t="shared" si="32"/>
        <v>0</v>
      </c>
      <c r="G1082" s="150">
        <f ca="1" t="shared" si="33"/>
        <v>0</v>
      </c>
      <c r="H1082" s="318"/>
    </row>
    <row r="1083" ht="15" spans="1:8">
      <c r="A1083" s="314" t="s">
        <v>12067</v>
      </c>
      <c r="B1083" s="327" t="s">
        <v>10281</v>
      </c>
      <c r="C1083" s="272"/>
      <c r="D1083" s="316"/>
      <c r="E1083" s="316"/>
      <c r="F1083" s="150">
        <f ca="1" t="shared" si="32"/>
        <v>0</v>
      </c>
      <c r="G1083" s="150">
        <f ca="1" t="shared" si="33"/>
        <v>0</v>
      </c>
      <c r="H1083" s="318"/>
    </row>
    <row r="1084" ht="15" spans="1:8">
      <c r="A1084" s="314" t="s">
        <v>12068</v>
      </c>
      <c r="B1084" s="327" t="s">
        <v>12069</v>
      </c>
      <c r="C1084" s="322">
        <v>800</v>
      </c>
      <c r="D1084" s="316">
        <v>203</v>
      </c>
      <c r="E1084" s="316">
        <v>300</v>
      </c>
      <c r="F1084" s="150">
        <f ca="1" t="shared" si="32"/>
        <v>0.375</v>
      </c>
      <c r="G1084" s="150">
        <f ca="1" t="shared" si="33"/>
        <v>1.47783251231527</v>
      </c>
      <c r="H1084" s="318"/>
    </row>
    <row r="1085" ht="15" spans="1:8">
      <c r="A1085" s="314" t="s">
        <v>12070</v>
      </c>
      <c r="B1085" s="327" t="s">
        <v>10285</v>
      </c>
      <c r="C1085" s="322"/>
      <c r="D1085" s="316"/>
      <c r="E1085" s="316"/>
      <c r="F1085" s="150">
        <f ca="1" t="shared" si="32"/>
        <v>0</v>
      </c>
      <c r="G1085" s="150">
        <f ca="1" t="shared" si="33"/>
        <v>0</v>
      </c>
      <c r="H1085" s="318"/>
    </row>
    <row r="1086" ht="15" spans="1:8">
      <c r="A1086" s="314" t="s">
        <v>12071</v>
      </c>
      <c r="B1086" s="327" t="s">
        <v>12072</v>
      </c>
      <c r="C1086" s="322">
        <v>83</v>
      </c>
      <c r="D1086" s="316"/>
      <c r="E1086" s="316">
        <v>80</v>
      </c>
      <c r="F1086" s="150">
        <f ca="1" t="shared" si="32"/>
        <v>0.963855421686747</v>
      </c>
      <c r="G1086" s="150">
        <f ca="1" t="shared" si="33"/>
        <v>0</v>
      </c>
      <c r="H1086" s="318"/>
    </row>
    <row r="1087" ht="15" spans="1:8">
      <c r="A1087" s="314" t="s">
        <v>12073</v>
      </c>
      <c r="B1087" s="327" t="s">
        <v>10273</v>
      </c>
      <c r="C1087" s="272"/>
      <c r="D1087" s="316"/>
      <c r="E1087" s="316"/>
      <c r="F1087" s="150">
        <f ca="1" t="shared" si="32"/>
        <v>0</v>
      </c>
      <c r="G1087" s="150">
        <f ca="1" t="shared" si="33"/>
        <v>0</v>
      </c>
      <c r="H1087" s="318"/>
    </row>
    <row r="1088" ht="15" spans="1:8">
      <c r="A1088" s="314" t="s">
        <v>12074</v>
      </c>
      <c r="B1088" s="327" t="s">
        <v>10277</v>
      </c>
      <c r="C1088" s="272"/>
      <c r="D1088" s="316"/>
      <c r="E1088" s="316"/>
      <c r="F1088" s="150">
        <f ca="1" t="shared" si="32"/>
        <v>0</v>
      </c>
      <c r="G1088" s="150">
        <f ca="1" t="shared" si="33"/>
        <v>0</v>
      </c>
      <c r="H1088" s="318"/>
    </row>
    <row r="1089" ht="15" spans="1:8">
      <c r="A1089" s="314" t="s">
        <v>12075</v>
      </c>
      <c r="B1089" s="327" t="s">
        <v>10281</v>
      </c>
      <c r="C1089" s="272"/>
      <c r="D1089" s="316"/>
      <c r="E1089" s="316"/>
      <c r="F1089" s="150">
        <f ca="1" t="shared" si="32"/>
        <v>0</v>
      </c>
      <c r="G1089" s="150">
        <f ca="1" t="shared" si="33"/>
        <v>0</v>
      </c>
      <c r="H1089" s="318"/>
    </row>
    <row r="1090" ht="15" spans="1:8">
      <c r="A1090" s="314" t="s">
        <v>12076</v>
      </c>
      <c r="B1090" s="327" t="s">
        <v>12077</v>
      </c>
      <c r="C1090" s="272"/>
      <c r="D1090" s="316"/>
      <c r="E1090" s="316"/>
      <c r="F1090" s="150">
        <f ca="1" t="shared" si="32"/>
        <v>0</v>
      </c>
      <c r="G1090" s="150">
        <f ca="1" t="shared" si="33"/>
        <v>0</v>
      </c>
      <c r="H1090" s="318"/>
    </row>
    <row r="1091" ht="15" spans="1:8">
      <c r="A1091" s="314" t="s">
        <v>12078</v>
      </c>
      <c r="B1091" s="327" t="s">
        <v>12079</v>
      </c>
      <c r="C1091" s="272"/>
      <c r="D1091" s="316"/>
      <c r="E1091" s="316"/>
      <c r="F1091" s="150">
        <f ca="1" t="shared" si="32"/>
        <v>0</v>
      </c>
      <c r="G1091" s="150">
        <f ca="1" t="shared" si="33"/>
        <v>0</v>
      </c>
      <c r="H1091" s="318"/>
    </row>
    <row r="1092" ht="15" spans="1:8">
      <c r="A1092" s="314" t="s">
        <v>12080</v>
      </c>
      <c r="B1092" s="327" t="s">
        <v>10285</v>
      </c>
      <c r="C1092" s="272"/>
      <c r="D1092" s="316"/>
      <c r="E1092" s="316"/>
      <c r="F1092" s="150">
        <f ca="1" t="shared" si="32"/>
        <v>0</v>
      </c>
      <c r="G1092" s="150">
        <f ca="1" t="shared" si="33"/>
        <v>0</v>
      </c>
      <c r="H1092" s="318"/>
    </row>
    <row r="1093" ht="15" spans="1:8">
      <c r="A1093" s="314" t="s">
        <v>12081</v>
      </c>
      <c r="B1093" s="327" t="s">
        <v>12082</v>
      </c>
      <c r="C1093" s="272"/>
      <c r="D1093" s="316"/>
      <c r="E1093" s="316"/>
      <c r="F1093" s="150">
        <f ca="1" t="shared" si="32"/>
        <v>0</v>
      </c>
      <c r="G1093" s="150">
        <f ca="1" t="shared" si="33"/>
        <v>0</v>
      </c>
      <c r="H1093" s="318"/>
    </row>
    <row r="1094" ht="15" spans="1:8">
      <c r="A1094" s="314" t="s">
        <v>12083</v>
      </c>
      <c r="B1094" s="327" t="s">
        <v>10273</v>
      </c>
      <c r="C1094" s="272"/>
      <c r="D1094" s="316"/>
      <c r="E1094" s="316"/>
      <c r="F1094" s="150">
        <f ca="1" t="shared" si="32"/>
        <v>0</v>
      </c>
      <c r="G1094" s="150">
        <f ca="1" t="shared" si="33"/>
        <v>0</v>
      </c>
      <c r="H1094" s="318"/>
    </row>
    <row r="1095" ht="15" spans="1:8">
      <c r="A1095" s="314" t="s">
        <v>12084</v>
      </c>
      <c r="B1095" s="327" t="s">
        <v>10277</v>
      </c>
      <c r="C1095" s="272"/>
      <c r="D1095" s="316"/>
      <c r="E1095" s="316"/>
      <c r="F1095" s="150">
        <f ca="1" t="shared" si="32"/>
        <v>0</v>
      </c>
      <c r="G1095" s="150">
        <f ca="1" t="shared" si="33"/>
        <v>0</v>
      </c>
      <c r="H1095" s="318"/>
    </row>
    <row r="1096" ht="15" spans="1:8">
      <c r="A1096" s="314" t="s">
        <v>12085</v>
      </c>
      <c r="B1096" s="327" t="s">
        <v>10281</v>
      </c>
      <c r="C1096" s="272"/>
      <c r="D1096" s="316"/>
      <c r="E1096" s="316"/>
      <c r="F1096" s="150">
        <f ca="1" t="shared" si="32"/>
        <v>0</v>
      </c>
      <c r="G1096" s="150">
        <f ca="1" t="shared" si="33"/>
        <v>0</v>
      </c>
      <c r="H1096" s="318"/>
    </row>
    <row r="1097" ht="15" spans="1:8">
      <c r="A1097" s="314" t="s">
        <v>12086</v>
      </c>
      <c r="B1097" s="327" t="s">
        <v>12087</v>
      </c>
      <c r="C1097" s="272"/>
      <c r="D1097" s="316"/>
      <c r="E1097" s="316"/>
      <c r="F1097" s="150">
        <f ca="1" t="shared" si="32"/>
        <v>0</v>
      </c>
      <c r="G1097" s="150">
        <f ca="1" t="shared" si="33"/>
        <v>0</v>
      </c>
      <c r="H1097" s="318"/>
    </row>
    <row r="1098" ht="15" spans="1:8">
      <c r="A1098" s="314" t="s">
        <v>12088</v>
      </c>
      <c r="B1098" s="327" t="s">
        <v>12089</v>
      </c>
      <c r="C1098" s="272"/>
      <c r="D1098" s="316"/>
      <c r="E1098" s="316"/>
      <c r="F1098" s="150">
        <f ca="1" t="shared" si="32"/>
        <v>0</v>
      </c>
      <c r="G1098" s="150">
        <f ca="1" t="shared" si="33"/>
        <v>0</v>
      </c>
      <c r="H1098" s="318"/>
    </row>
    <row r="1099" ht="15" spans="1:8">
      <c r="A1099" s="314" t="s">
        <v>12090</v>
      </c>
      <c r="B1099" s="327" t="s">
        <v>12091</v>
      </c>
      <c r="C1099" s="272"/>
      <c r="D1099" s="316"/>
      <c r="E1099" s="316"/>
      <c r="F1099" s="150">
        <f ca="1" t="shared" ref="F1099:F1120" si="34">IFERROR(OFFSET(F1099,0,-1)/OFFSET(F1099,0,-3),)</f>
        <v>0</v>
      </c>
      <c r="G1099" s="150">
        <f ca="1" t="shared" ref="G1099:G1120" si="35">IFERROR(OFFSET(F1099,0,-1)/OFFSET(F1099,0,-2),)</f>
        <v>0</v>
      </c>
      <c r="H1099" s="318"/>
    </row>
    <row r="1100" ht="15" spans="1:8">
      <c r="A1100" s="314" t="s">
        <v>12092</v>
      </c>
      <c r="B1100" s="327" t="s">
        <v>12093</v>
      </c>
      <c r="C1100" s="272"/>
      <c r="D1100" s="316"/>
      <c r="E1100" s="316"/>
      <c r="F1100" s="150">
        <f ca="1" t="shared" si="34"/>
        <v>0</v>
      </c>
      <c r="G1100" s="150">
        <f ca="1" t="shared" si="35"/>
        <v>0</v>
      </c>
      <c r="H1100" s="318"/>
    </row>
    <row r="1101" ht="15" spans="1:8">
      <c r="A1101" s="314" t="s">
        <v>12094</v>
      </c>
      <c r="B1101" s="327" t="s">
        <v>12095</v>
      </c>
      <c r="C1101" s="272"/>
      <c r="D1101" s="316"/>
      <c r="E1101" s="316"/>
      <c r="F1101" s="150">
        <f ca="1" t="shared" si="34"/>
        <v>0</v>
      </c>
      <c r="G1101" s="150">
        <f ca="1" t="shared" si="35"/>
        <v>0</v>
      </c>
      <c r="H1101" s="318"/>
    </row>
    <row r="1102" ht="15" spans="1:8">
      <c r="A1102" s="314" t="s">
        <v>12096</v>
      </c>
      <c r="B1102" s="327" t="s">
        <v>12097</v>
      </c>
      <c r="C1102" s="272"/>
      <c r="D1102" s="316"/>
      <c r="E1102" s="316"/>
      <c r="F1102" s="150">
        <f ca="1" t="shared" si="34"/>
        <v>0</v>
      </c>
      <c r="G1102" s="150">
        <f ca="1" t="shared" si="35"/>
        <v>0</v>
      </c>
      <c r="H1102" s="318"/>
    </row>
    <row r="1103" ht="15" spans="1:8">
      <c r="A1103" s="314" t="s">
        <v>12098</v>
      </c>
      <c r="B1103" s="327" t="s">
        <v>12099</v>
      </c>
      <c r="C1103" s="272"/>
      <c r="D1103" s="316"/>
      <c r="E1103" s="316"/>
      <c r="F1103" s="150">
        <f ca="1" t="shared" si="34"/>
        <v>0</v>
      </c>
      <c r="G1103" s="150">
        <f ca="1" t="shared" si="35"/>
        <v>0</v>
      </c>
      <c r="H1103" s="318"/>
    </row>
    <row r="1104" ht="15" spans="1:8">
      <c r="A1104" s="314" t="s">
        <v>12100</v>
      </c>
      <c r="B1104" s="327" t="s">
        <v>12101</v>
      </c>
      <c r="C1104" s="272"/>
      <c r="D1104" s="316"/>
      <c r="E1104" s="316"/>
      <c r="F1104" s="150">
        <f ca="1" t="shared" si="34"/>
        <v>0</v>
      </c>
      <c r="G1104" s="150">
        <f ca="1" t="shared" si="35"/>
        <v>0</v>
      </c>
      <c r="H1104" s="318"/>
    </row>
    <row r="1105" ht="15" spans="1:8">
      <c r="A1105" s="314" t="s">
        <v>12102</v>
      </c>
      <c r="B1105" s="327" t="s">
        <v>12103</v>
      </c>
      <c r="C1105" s="272"/>
      <c r="D1105" s="316"/>
      <c r="E1105" s="316"/>
      <c r="F1105" s="150">
        <f ca="1" t="shared" si="34"/>
        <v>0</v>
      </c>
      <c r="G1105" s="150">
        <f ca="1" t="shared" si="35"/>
        <v>0</v>
      </c>
      <c r="H1105" s="318"/>
    </row>
    <row r="1106" ht="15" spans="1:8">
      <c r="A1106" s="314" t="s">
        <v>12104</v>
      </c>
      <c r="B1106" s="327" t="s">
        <v>12105</v>
      </c>
      <c r="C1106" s="272"/>
      <c r="D1106" s="316">
        <v>1452</v>
      </c>
      <c r="E1106" s="316">
        <v>1000</v>
      </c>
      <c r="F1106" s="150">
        <f ca="1" t="shared" si="34"/>
        <v>0</v>
      </c>
      <c r="G1106" s="150">
        <f ca="1" t="shared" si="35"/>
        <v>0.68870523415978</v>
      </c>
      <c r="H1106" s="318"/>
    </row>
    <row r="1107" ht="15" spans="1:8">
      <c r="A1107" s="314" t="s">
        <v>12106</v>
      </c>
      <c r="B1107" s="327" t="s">
        <v>12107</v>
      </c>
      <c r="C1107" s="272"/>
      <c r="D1107" s="316"/>
      <c r="E1107" s="316"/>
      <c r="F1107" s="150">
        <f ca="1" t="shared" si="34"/>
        <v>0</v>
      </c>
      <c r="G1107" s="150">
        <f ca="1" t="shared" si="35"/>
        <v>0</v>
      </c>
      <c r="H1107" s="318"/>
    </row>
    <row r="1108" ht="15" spans="1:8">
      <c r="A1108" s="314" t="s">
        <v>12108</v>
      </c>
      <c r="B1108" s="327" t="s">
        <v>12109</v>
      </c>
      <c r="C1108" s="272"/>
      <c r="D1108" s="316"/>
      <c r="E1108" s="316"/>
      <c r="F1108" s="150">
        <f ca="1" t="shared" si="34"/>
        <v>0</v>
      </c>
      <c r="G1108" s="150">
        <f ca="1" t="shared" si="35"/>
        <v>0</v>
      </c>
      <c r="H1108" s="318"/>
    </row>
    <row r="1109" ht="15" spans="1:8">
      <c r="A1109" s="314" t="s">
        <v>12110</v>
      </c>
      <c r="B1109" s="327" t="s">
        <v>12111</v>
      </c>
      <c r="C1109" s="322">
        <v>396</v>
      </c>
      <c r="D1109" s="316">
        <v>235</v>
      </c>
      <c r="E1109" s="316">
        <v>250</v>
      </c>
      <c r="F1109" s="150">
        <f ca="1" t="shared" si="34"/>
        <v>0.631313131313131</v>
      </c>
      <c r="G1109" s="150">
        <f ca="1" t="shared" si="35"/>
        <v>1.06382978723404</v>
      </c>
      <c r="H1109" s="318"/>
    </row>
    <row r="1110" ht="15" spans="1:8">
      <c r="A1110" s="314" t="s">
        <v>12112</v>
      </c>
      <c r="B1110" s="327" t="s">
        <v>12113</v>
      </c>
      <c r="C1110" s="272"/>
      <c r="D1110" s="316"/>
      <c r="E1110" s="316"/>
      <c r="F1110" s="150">
        <f ca="1" t="shared" si="34"/>
        <v>0</v>
      </c>
      <c r="G1110" s="150">
        <f ca="1" t="shared" si="35"/>
        <v>0</v>
      </c>
      <c r="H1110" s="318"/>
    </row>
    <row r="1111" ht="15" spans="1:8">
      <c r="A1111" s="314" t="s">
        <v>12114</v>
      </c>
      <c r="B1111" s="327" t="s">
        <v>12115</v>
      </c>
      <c r="C1111" s="322">
        <v>80</v>
      </c>
      <c r="D1111" s="316"/>
      <c r="E1111" s="316">
        <v>80</v>
      </c>
      <c r="F1111" s="150">
        <f ca="1" t="shared" si="34"/>
        <v>1</v>
      </c>
      <c r="G1111" s="150">
        <f ca="1" t="shared" si="35"/>
        <v>0</v>
      </c>
      <c r="H1111" s="318"/>
    </row>
    <row r="1112" ht="15" spans="1:8">
      <c r="A1112" s="314" t="s">
        <v>12116</v>
      </c>
      <c r="B1112" s="327" t="s">
        <v>10232</v>
      </c>
      <c r="C1112" s="322">
        <v>417</v>
      </c>
      <c r="D1112" s="316">
        <v>20</v>
      </c>
      <c r="E1112" s="316">
        <v>156</v>
      </c>
      <c r="F1112" s="150">
        <f ca="1" t="shared" si="34"/>
        <v>0.37410071942446</v>
      </c>
      <c r="G1112" s="150">
        <f ca="1" t="shared" si="35"/>
        <v>7.8</v>
      </c>
      <c r="H1112" s="318"/>
    </row>
    <row r="1113" ht="15" spans="1:8">
      <c r="A1113" s="314" t="s">
        <v>10233</v>
      </c>
      <c r="B1113" s="327" t="s">
        <v>10234</v>
      </c>
      <c r="C1113" s="272"/>
      <c r="D1113" s="316"/>
      <c r="E1113" s="316">
        <v>3505</v>
      </c>
      <c r="F1113" s="150">
        <f ca="1" t="shared" si="34"/>
        <v>0</v>
      </c>
      <c r="G1113" s="150">
        <f ca="1" t="shared" si="35"/>
        <v>0</v>
      </c>
      <c r="H1113" s="318"/>
    </row>
    <row r="1114" ht="15" spans="1:8">
      <c r="A1114" s="314" t="s">
        <v>12117</v>
      </c>
      <c r="B1114" s="327" t="s">
        <v>10237</v>
      </c>
      <c r="C1114" s="272"/>
      <c r="D1114" s="316"/>
      <c r="E1114" s="316"/>
      <c r="F1114" s="150">
        <f ca="1" t="shared" si="34"/>
        <v>0</v>
      </c>
      <c r="G1114" s="150">
        <f ca="1" t="shared" si="35"/>
        <v>0</v>
      </c>
      <c r="H1114" s="318"/>
    </row>
    <row r="1115" ht="15" spans="1:8">
      <c r="A1115" s="314" t="s">
        <v>12118</v>
      </c>
      <c r="B1115" s="327" t="s">
        <v>10190</v>
      </c>
      <c r="C1115" s="272"/>
      <c r="D1115" s="316"/>
      <c r="E1115" s="316"/>
      <c r="F1115" s="150">
        <f ca="1" t="shared" si="34"/>
        <v>0</v>
      </c>
      <c r="G1115" s="150">
        <f ca="1" t="shared" si="35"/>
        <v>0</v>
      </c>
      <c r="H1115" s="318"/>
    </row>
    <row r="1116" ht="15" spans="1:8">
      <c r="A1116" s="314" t="s">
        <v>12119</v>
      </c>
      <c r="B1116" s="327" t="s">
        <v>12120</v>
      </c>
      <c r="C1116" s="322">
        <v>5393</v>
      </c>
      <c r="D1116" s="316">
        <v>5393</v>
      </c>
      <c r="E1116" s="316">
        <v>5067</v>
      </c>
      <c r="F1116" s="150">
        <f ca="1" t="shared" si="34"/>
        <v>0.939551270165029</v>
      </c>
      <c r="G1116" s="150">
        <f ca="1" t="shared" si="35"/>
        <v>0.939551270165029</v>
      </c>
      <c r="H1116" s="318"/>
    </row>
    <row r="1117" ht="15" spans="1:8">
      <c r="A1117" s="314" t="s">
        <v>12121</v>
      </c>
      <c r="B1117" s="327" t="s">
        <v>12122</v>
      </c>
      <c r="C1117" s="272"/>
      <c r="D1117" s="316"/>
      <c r="E1117" s="316"/>
      <c r="F1117" s="150">
        <f ca="1" t="shared" si="34"/>
        <v>0</v>
      </c>
      <c r="G1117" s="150">
        <f ca="1" t="shared" si="35"/>
        <v>0</v>
      </c>
      <c r="H1117" s="318"/>
    </row>
    <row r="1118" ht="15" spans="1:8">
      <c r="A1118" s="314" t="s">
        <v>12123</v>
      </c>
      <c r="B1118" s="327" t="s">
        <v>12124</v>
      </c>
      <c r="C1118" s="272"/>
      <c r="D1118" s="316"/>
      <c r="E1118" s="316"/>
      <c r="F1118" s="150">
        <f ca="1" t="shared" si="34"/>
        <v>0</v>
      </c>
      <c r="G1118" s="150">
        <f ca="1" t="shared" si="35"/>
        <v>0</v>
      </c>
      <c r="H1118" s="318"/>
    </row>
    <row r="1119" ht="15" spans="1:8">
      <c r="A1119" s="314" t="s">
        <v>12125</v>
      </c>
      <c r="B1119" s="327" t="s">
        <v>12126</v>
      </c>
      <c r="C1119" s="272"/>
      <c r="D1119" s="316"/>
      <c r="E1119" s="316"/>
      <c r="F1119" s="150">
        <f ca="1" t="shared" si="34"/>
        <v>0</v>
      </c>
      <c r="G1119" s="150">
        <f ca="1" t="shared" si="35"/>
        <v>0</v>
      </c>
      <c r="H1119" s="318"/>
    </row>
    <row r="1120" ht="15" spans="1:8">
      <c r="A1120" s="382" t="s">
        <v>12127</v>
      </c>
      <c r="B1120" s="327" t="s">
        <v>10246</v>
      </c>
      <c r="C1120" s="272"/>
      <c r="D1120" s="316">
        <v>1</v>
      </c>
      <c r="E1120" s="316"/>
      <c r="F1120" s="150">
        <f ca="1" t="shared" si="34"/>
        <v>0</v>
      </c>
      <c r="G1120" s="150">
        <f ca="1" t="shared" si="35"/>
        <v>0</v>
      </c>
      <c r="H1120" s="318"/>
    </row>
    <row r="1121" spans="6:6">
      <c r="F1121" s="330"/>
    </row>
    <row r="1122" spans="6:6">
      <c r="F1122" s="331"/>
    </row>
  </sheetData>
  <sheetProtection algorithmName="SHA-512" hashValue="Igu993ur6P9IM1myJPNd/0YX37IA+PCzF3FqyTSvMtumaY8AqCM7mQKIdKrVQHb+pTMGFzFWCZA1e36CBwfkOg==" saltValue="lpKudEMtGKD5KuIm1WRQVg==" spinCount="100000" sheet="1" formatColumns="0" formatRows="0" autoFilter="0" objects="1" scenarios="1"/>
  <sortState ref="A11:H17">
    <sortCondition ref="A11:A17"/>
  </sortState>
  <mergeCells count="6">
    <mergeCell ref="A2:G2"/>
    <mergeCell ref="F3:G3"/>
    <mergeCell ref="A4:B4"/>
    <mergeCell ref="E4:G4"/>
    <mergeCell ref="C4:C5"/>
    <mergeCell ref="D4:D5"/>
  </mergeCells>
  <printOptions horizontalCentered="1"/>
  <pageMargins left="0.31496062992126" right="0.31496062992126" top="0.354330708661417" bottom="0.354330708661417" header="0.31496062992126" footer="0.236220472440945"/>
  <pageSetup paperSize="9" orientation="portrait" blackAndWhite="1"/>
  <headerFooter>
    <oddFooter>&amp;C&amp;P/&amp;N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Q110"/>
  <sheetViews>
    <sheetView showGridLines="0" showZeros="0" workbookViewId="0">
      <pane xSplit="3" ySplit="8" topLeftCell="D102" activePane="bottomRight" state="frozen"/>
      <selection/>
      <selection pane="topRight"/>
      <selection pane="bottomLeft"/>
      <selection pane="bottomRight" activeCell="E9" sqref="E9"/>
    </sheetView>
  </sheetViews>
  <sheetFormatPr defaultColWidth="8.8" defaultRowHeight="14.25"/>
  <cols>
    <col min="1" max="1" width="10.8" style="70" customWidth="1"/>
    <col min="2" max="2" width="41.2" style="70" customWidth="1"/>
    <col min="3" max="4" width="10.8" style="70" hidden="1" customWidth="1"/>
    <col min="5" max="5" width="10.8" style="70" customWidth="1"/>
    <col min="6" max="6" width="9.35" style="263" customWidth="1"/>
    <col min="7" max="7" width="9.35" style="121" customWidth="1"/>
    <col min="8" max="8" width="10.8" style="121" customWidth="1"/>
    <col min="9" max="9" width="41.2" style="70" customWidth="1"/>
    <col min="10" max="12" width="10.8" style="70" customWidth="1"/>
    <col min="13" max="14" width="9.35" style="263" customWidth="1"/>
    <col min="15" max="16384" width="8.8" style="70"/>
  </cols>
  <sheetData>
    <row r="1" ht="18" customHeight="1" spans="1:14">
      <c r="A1" s="100" t="s">
        <v>12128</v>
      </c>
      <c r="B1" s="46">
        <f ca="1">IF(COUNT(C106:E106)=3,0,"收支不平。请检查！")</f>
        <v>0</v>
      </c>
      <c r="C1" s="200"/>
      <c r="D1" s="200"/>
      <c r="E1" s="200"/>
    </row>
    <row r="2" s="279" customFormat="1" ht="24" spans="1:14">
      <c r="A2" s="48" t="s">
        <v>12129</v>
      </c>
      <c r="B2" s="48"/>
      <c r="C2" s="48"/>
      <c r="D2" s="48"/>
      <c r="E2" s="48"/>
      <c r="F2" s="48"/>
      <c r="G2" s="48"/>
      <c r="H2" s="48"/>
      <c r="I2" s="48"/>
      <c r="J2" s="48"/>
      <c r="K2" s="48"/>
      <c r="L2" s="48"/>
      <c r="M2" s="48"/>
      <c r="N2" s="48"/>
    </row>
    <row r="3" s="279" customFormat="1" ht="20.25" customHeight="1" spans="1:14">
      <c r="A3" s="281"/>
      <c r="M3" s="282" t="s">
        <v>12130</v>
      </c>
      <c r="N3" s="282"/>
    </row>
    <row r="4" s="279" customFormat="1" ht="31.5" customHeight="1" spans="1:14">
      <c r="A4" s="283" t="s">
        <v>12131</v>
      </c>
      <c r="B4" s="283"/>
      <c r="C4" s="283"/>
      <c r="D4" s="283"/>
      <c r="E4" s="283"/>
      <c r="F4" s="283"/>
      <c r="G4" s="283"/>
      <c r="H4" s="283" t="s">
        <v>12132</v>
      </c>
      <c r="I4" s="283"/>
      <c r="J4" s="283"/>
      <c r="K4" s="283"/>
      <c r="L4" s="283"/>
      <c r="M4" s="283"/>
      <c r="N4" s="283"/>
    </row>
    <row r="5" s="279" customFormat="1" ht="22.2" customHeight="1" spans="1:14">
      <c r="A5" s="258" t="s">
        <v>9815</v>
      </c>
      <c r="B5" s="145" t="s">
        <v>9814</v>
      </c>
      <c r="C5" s="104" t="s">
        <v>9751</v>
      </c>
      <c r="D5" s="104" t="s">
        <v>12133</v>
      </c>
      <c r="E5" s="284" t="s">
        <v>12134</v>
      </c>
      <c r="F5" s="285"/>
      <c r="G5" s="286"/>
      <c r="H5" s="258" t="s">
        <v>9815</v>
      </c>
      <c r="I5" s="145" t="s">
        <v>9814</v>
      </c>
      <c r="J5" s="104" t="s">
        <v>9751</v>
      </c>
      <c r="K5" s="104" t="s">
        <v>12133</v>
      </c>
      <c r="L5" s="284" t="s">
        <v>12134</v>
      </c>
      <c r="M5" s="285"/>
      <c r="N5" s="286"/>
    </row>
    <row r="6" s="279" customFormat="1" ht="63" customHeight="1" spans="1:14">
      <c r="A6" s="258"/>
      <c r="B6" s="145"/>
      <c r="C6" s="106"/>
      <c r="D6" s="106"/>
      <c r="E6" s="103" t="s">
        <v>12135</v>
      </c>
      <c r="F6" s="287" t="s">
        <v>12136</v>
      </c>
      <c r="G6" s="287" t="s">
        <v>12137</v>
      </c>
      <c r="H6" s="258"/>
      <c r="I6" s="145"/>
      <c r="J6" s="106"/>
      <c r="K6" s="106"/>
      <c r="L6" s="103" t="s">
        <v>12135</v>
      </c>
      <c r="M6" s="287" t="s">
        <v>12136</v>
      </c>
      <c r="N6" s="287" t="s">
        <v>12137</v>
      </c>
    </row>
    <row r="7" ht="15.6" customHeight="1" spans="1:14">
      <c r="A7" s="57"/>
      <c r="B7" s="118" t="s">
        <v>12138</v>
      </c>
      <c r="C7" s="91">
        <f ca="1">'表一（录入表）'!C33</f>
        <v>182000</v>
      </c>
      <c r="D7" s="91">
        <f ca="1">'表一（录入表）'!D33</f>
        <v>183277</v>
      </c>
      <c r="E7" s="91">
        <f ca="1">'表一（录入表）'!E33</f>
        <v>189000</v>
      </c>
      <c r="F7" s="288">
        <f ca="1" t="shared" ref="F7:G7" si="0">IFERROR($E7/C7,"")</f>
        <v>1.03846153846154</v>
      </c>
      <c r="G7" s="288">
        <f ca="1" t="shared" si="0"/>
        <v>1.0312259585218</v>
      </c>
      <c r="H7" s="57"/>
      <c r="I7" s="118" t="s">
        <v>12139</v>
      </c>
      <c r="J7" s="149">
        <f>表二!C224</f>
        <v>333723</v>
      </c>
      <c r="K7" s="91">
        <f>表二!D224</f>
        <v>422777</v>
      </c>
      <c r="L7" s="91">
        <f>表二!E224</f>
        <v>344894</v>
      </c>
      <c r="M7" s="90">
        <f t="shared" ref="M7:N7" si="1">IFERROR($L7/J7,"")</f>
        <v>1.03347386904708</v>
      </c>
      <c r="N7" s="90">
        <f t="shared" si="1"/>
        <v>0.815782315499661</v>
      </c>
    </row>
    <row r="8" ht="15.6" customHeight="1" spans="1:14">
      <c r="A8" s="147" t="s">
        <v>12140</v>
      </c>
      <c r="B8" s="58" t="s">
        <v>12141</v>
      </c>
      <c r="C8" s="149">
        <f ca="1">SUMPRODUCT('表三（录入表）'!C$6:C$134*(LEFT('表三（录入表）'!$A$6:$A$134,LEN($A8))=$A8))</f>
        <v>187554</v>
      </c>
      <c r="D8" s="149">
        <f ca="1">SUMPRODUCT('表三（录入表）'!D$6:D$134*(LEFT('表三（录入表）'!$A$6:$A$134,LEN($A8))=$A8))</f>
        <v>302562</v>
      </c>
      <c r="E8" s="149">
        <f ca="1">SUMPRODUCT('表三（录入表）'!E$6:E$134*(LEFT('表三（录入表）'!$A$6:$A$134,LEN($A8))=$A8))</f>
        <v>196392</v>
      </c>
      <c r="F8" s="288">
        <f ca="1" t="shared" ref="F8:F21" si="2">IFERROR($E8/C8,"")</f>
        <v>1.04712242874052</v>
      </c>
      <c r="G8" s="288">
        <f ca="1" t="shared" ref="G8:G21" si="3">IFERROR($E8/D8,"")</f>
        <v>0.649096714061911</v>
      </c>
      <c r="H8" s="147" t="s">
        <v>12142</v>
      </c>
      <c r="I8" s="58" t="s">
        <v>12143</v>
      </c>
      <c r="J8" s="149">
        <f ca="1">SUMPRODUCT('表三（录入表）'!C$6:C$134*(LEFT('表三（录入表）'!$A$6:$A$134,LEN($H8))=$H8))</f>
        <v>37600</v>
      </c>
      <c r="K8" s="149">
        <f ca="1">SUMPRODUCT('表三（录入表）'!D$6:D$134*(LEFT('表三（录入表）'!$A$6:$A$134,LEN($H8))=$H8))</f>
        <v>44531</v>
      </c>
      <c r="L8" s="149">
        <f ca="1">SUMPRODUCT('表三（录入表）'!E$6:E$134*(LEFT('表三（录入表）'!$A$6:$A$134,LEN($H8))=$H8))</f>
        <v>38978</v>
      </c>
      <c r="M8" s="90">
        <f ca="1" t="shared" ref="M8:M12" si="4">IFERROR($L8/J8,"")</f>
        <v>1.03664893617021</v>
      </c>
      <c r="N8" s="90">
        <f ca="1" t="shared" ref="N8:N12" si="5">IFERROR($L8/K8,"")</f>
        <v>0.875300352563383</v>
      </c>
    </row>
    <row r="9" ht="15.6" customHeight="1" spans="1:14">
      <c r="A9" s="289"/>
      <c r="B9" s="58" t="s">
        <v>12144</v>
      </c>
      <c r="C9" s="149">
        <f ca="1">SUM(C10,C17,C53)</f>
        <v>129154</v>
      </c>
      <c r="D9" s="91">
        <f ca="1">SUM(D10,D17,D53)</f>
        <v>234451</v>
      </c>
      <c r="E9" s="290">
        <f ca="1">SUM(E10,E17,E53)</f>
        <v>147692</v>
      </c>
      <c r="F9" s="288">
        <f ca="1" t="shared" si="2"/>
        <v>1.14353407559967</v>
      </c>
      <c r="G9" s="288">
        <f ca="1" t="shared" si="3"/>
        <v>0.629948262110206</v>
      </c>
      <c r="H9" s="289"/>
      <c r="I9" s="58" t="s">
        <v>12145</v>
      </c>
      <c r="J9" s="149">
        <f ca="1" t="shared" ref="J9:L9" si="6">SUM(J10:J12)</f>
        <v>0</v>
      </c>
      <c r="K9" s="149">
        <f ca="1" t="shared" si="6"/>
        <v>0</v>
      </c>
      <c r="L9" s="149">
        <f ca="1" t="shared" si="6"/>
        <v>0</v>
      </c>
      <c r="M9" s="90" t="str">
        <f ca="1" t="shared" si="4"/>
        <v/>
      </c>
      <c r="N9" s="90" t="str">
        <f ca="1" t="shared" si="5"/>
        <v/>
      </c>
    </row>
    <row r="10" ht="15.6" customHeight="1" spans="1:14">
      <c r="A10" s="147" t="s">
        <v>12146</v>
      </c>
      <c r="B10" s="58" t="s">
        <v>12147</v>
      </c>
      <c r="C10" s="149">
        <f ca="1">SUMPRODUCT('表三（录入表）'!C$6:C$134*(LEFT('表三（录入表）'!$A$6:$A$134,LEN($A10))=$A10))</f>
        <v>1813</v>
      </c>
      <c r="D10" s="149">
        <f ca="1">SUMPRODUCT('表三（录入表）'!D$6:D$134*(LEFT('表三（录入表）'!$A$6:$A$134,LEN($A10))=$A10))</f>
        <v>1813</v>
      </c>
      <c r="E10" s="149">
        <f ca="1">SUMPRODUCT('表三（录入表）'!E$6:E$134*(LEFT('表三（录入表）'!$A$6:$A$134,LEN($A10))=$A10))</f>
        <v>1813</v>
      </c>
      <c r="F10" s="288">
        <f ca="1" t="shared" si="2"/>
        <v>1</v>
      </c>
      <c r="G10" s="288">
        <f ca="1" t="shared" si="3"/>
        <v>1</v>
      </c>
      <c r="H10" s="383" t="s">
        <v>12148</v>
      </c>
      <c r="I10" s="58" t="s">
        <v>12149</v>
      </c>
      <c r="J10" s="153">
        <f ca="1">SUMPRODUCT('表三（录入表）'!C$6:C$134*(LEFT('表三（录入表）'!$A$6:$A$134,LEN($H10))=$H10))</f>
        <v>0</v>
      </c>
      <c r="K10" s="153">
        <f ca="1">SUMPRODUCT('表三（录入表）'!D$6:D$134*(LEFT('表三（录入表）'!$A$6:$A$134,LEN($H10))=$H10))</f>
        <v>0</v>
      </c>
      <c r="L10" s="153">
        <f ca="1">SUMPRODUCT('表三（录入表）'!E$6:E$134*(LEFT('表三（录入表）'!$A$6:$A$134,LEN($H10))=$H10))</f>
        <v>0</v>
      </c>
      <c r="M10" s="90" t="str">
        <f ca="1" t="shared" si="4"/>
        <v/>
      </c>
      <c r="N10" s="90" t="str">
        <f ca="1" t="shared" si="5"/>
        <v/>
      </c>
    </row>
    <row r="11" ht="15.6" customHeight="1" spans="1:14">
      <c r="A11" s="147" t="s">
        <v>12150</v>
      </c>
      <c r="B11" s="58" t="s">
        <v>12151</v>
      </c>
      <c r="C11" s="153">
        <f ca="1">SUMPRODUCT('表三（录入表）'!C$6:C$134*(LEFT('表三（录入表）'!$A$6:$A$134,LEN($A11))=$A11))</f>
        <v>1085</v>
      </c>
      <c r="D11" s="153">
        <f ca="1">SUMPRODUCT('表三（录入表）'!D$6:D$134*(LEFT('表三（录入表）'!$A$6:$A$134,LEN($A11))=$A11))</f>
        <v>1085</v>
      </c>
      <c r="E11" s="153">
        <f ca="1">SUMPRODUCT('表三（录入表）'!E$6:E$134*(LEFT('表三（录入表）'!$A$6:$A$134,LEN($A11))=$A11))</f>
        <v>1085</v>
      </c>
      <c r="F11" s="288">
        <f ca="1" t="shared" si="2"/>
        <v>1</v>
      </c>
      <c r="G11" s="288">
        <f ca="1" t="shared" si="3"/>
        <v>1</v>
      </c>
      <c r="H11" s="383" t="s">
        <v>12152</v>
      </c>
      <c r="I11" s="58" t="s">
        <v>12153</v>
      </c>
      <c r="J11" s="153">
        <f ca="1">SUMPRODUCT('表三（录入表）'!C$6:C$134*(LEFT('表三（录入表）'!$A$6:$A$134,LEN($H11))=$H11))</f>
        <v>0</v>
      </c>
      <c r="K11" s="153">
        <f ca="1">SUMPRODUCT('表三（录入表）'!D$6:D$134*(LEFT('表三（录入表）'!$A$6:$A$134,LEN($H11))=$H11))</f>
        <v>0</v>
      </c>
      <c r="L11" s="153">
        <f ca="1">SUMPRODUCT('表三（录入表）'!E$6:E$134*(LEFT('表三（录入表）'!$A$6:$A$134,LEN($H11))=$H11))</f>
        <v>0</v>
      </c>
      <c r="M11" s="90" t="str">
        <f ca="1" t="shared" si="4"/>
        <v/>
      </c>
      <c r="N11" s="90" t="str">
        <f ca="1" t="shared" si="5"/>
        <v/>
      </c>
    </row>
    <row r="12" ht="15.6" customHeight="1" spans="1:14">
      <c r="A12" s="147" t="s">
        <v>12154</v>
      </c>
      <c r="B12" s="58" t="s">
        <v>12155</v>
      </c>
      <c r="C12" s="153">
        <f ca="1">SUMPRODUCT('表三（录入表）'!C$6:C$134*(LEFT('表三（录入表）'!$A$6:$A$134,LEN($A12))=$A12))</f>
        <v>883</v>
      </c>
      <c r="D12" s="153">
        <f ca="1">SUMPRODUCT('表三（录入表）'!D$6:D$134*(LEFT('表三（录入表）'!$A$6:$A$134,LEN($A12))=$A12))</f>
        <v>883</v>
      </c>
      <c r="E12" s="153">
        <f ca="1">SUMPRODUCT('表三（录入表）'!E$6:E$134*(LEFT('表三（录入表）'!$A$6:$A$134,LEN($A12))=$A12))</f>
        <v>883</v>
      </c>
      <c r="F12" s="288">
        <f ca="1" t="shared" si="2"/>
        <v>1</v>
      </c>
      <c r="G12" s="288">
        <f ca="1" t="shared" si="3"/>
        <v>1</v>
      </c>
      <c r="H12" s="383" t="s">
        <v>12156</v>
      </c>
      <c r="I12" s="58" t="s">
        <v>12157</v>
      </c>
      <c r="J12" s="153">
        <f ca="1">SUMPRODUCT('表三（录入表）'!C$6:C$134*(LEFT('表三（录入表）'!$A$6:$A$134,LEN($H12))=$H12))</f>
        <v>0</v>
      </c>
      <c r="K12" s="153">
        <f ca="1">SUMPRODUCT('表三（录入表）'!D$6:D$134*(LEFT('表三（录入表）'!$A$6:$A$134,LEN($H12))=$H12))</f>
        <v>0</v>
      </c>
      <c r="L12" s="153">
        <f ca="1">SUMPRODUCT('表三（录入表）'!E$6:E$134*(LEFT('表三（录入表）'!$A$6:$A$134,LEN($H12))=$H12))</f>
        <v>0</v>
      </c>
      <c r="M12" s="90" t="str">
        <f ca="1" t="shared" si="4"/>
        <v/>
      </c>
      <c r="N12" s="90" t="str">
        <f ca="1" t="shared" si="5"/>
        <v/>
      </c>
    </row>
    <row r="13" ht="15.6" customHeight="1" spans="1:14">
      <c r="A13" s="147" t="s">
        <v>12158</v>
      </c>
      <c r="B13" s="58" t="s">
        <v>12159</v>
      </c>
      <c r="C13" s="153">
        <f ca="1">SUMPRODUCT('表三（录入表）'!C$6:C$134*(LEFT('表三（录入表）'!$A$6:$A$134,LEN($A13))=$A13))</f>
        <v>3851</v>
      </c>
      <c r="D13" s="153">
        <f ca="1">SUMPRODUCT('表三（录入表）'!D$6:D$134*(LEFT('表三（录入表）'!$A$6:$A$134,LEN($A13))=$A13))</f>
        <v>3851</v>
      </c>
      <c r="E13" s="153">
        <f ca="1">SUMPRODUCT('表三（录入表）'!E$6:E$134*(LEFT('表三（录入表）'!$A$6:$A$134,LEN($A13))=$A13))</f>
        <v>3851</v>
      </c>
      <c r="F13" s="288">
        <f ca="1" t="shared" si="2"/>
        <v>1</v>
      </c>
      <c r="G13" s="288">
        <f ca="1" t="shared" si="3"/>
        <v>1</v>
      </c>
      <c r="H13" s="289"/>
      <c r="I13" s="58"/>
      <c r="J13" s="154"/>
      <c r="K13" s="116"/>
      <c r="L13" s="116"/>
      <c r="M13" s="291"/>
      <c r="N13" s="291"/>
    </row>
    <row r="14" ht="15.6" customHeight="1" spans="1:14">
      <c r="A14" s="147" t="s">
        <v>12160</v>
      </c>
      <c r="B14" s="58" t="s">
        <v>12161</v>
      </c>
      <c r="C14" s="153">
        <f ca="1">SUMPRODUCT('表三（录入表）'!C$6:C$134*(LEFT('表三（录入表）'!$A$6:$A$134,LEN($A14))=$A14))</f>
        <v>27</v>
      </c>
      <c r="D14" s="153">
        <f ca="1">SUMPRODUCT('表三（录入表）'!D$6:D$134*(LEFT('表三（录入表）'!$A$6:$A$134,LEN($A14))=$A14))</f>
        <v>27</v>
      </c>
      <c r="E14" s="153">
        <f ca="1">SUMPRODUCT('表三（录入表）'!E$6:E$134*(LEFT('表三（录入表）'!$A$6:$A$134,LEN($A14))=$A14))</f>
        <v>27</v>
      </c>
      <c r="F14" s="288">
        <f ca="1" t="shared" si="2"/>
        <v>1</v>
      </c>
      <c r="G14" s="288">
        <f ca="1" t="shared" si="3"/>
        <v>1</v>
      </c>
      <c r="H14" s="289"/>
      <c r="I14" s="58"/>
      <c r="J14" s="154"/>
      <c r="K14" s="116"/>
      <c r="L14" s="116"/>
      <c r="M14" s="291"/>
      <c r="N14" s="291"/>
    </row>
    <row r="15" ht="15.6" customHeight="1" spans="1:14">
      <c r="A15" s="147" t="s">
        <v>12162</v>
      </c>
      <c r="B15" s="58" t="s">
        <v>12163</v>
      </c>
      <c r="C15" s="153">
        <f ca="1">SUMPRODUCT('表三（录入表）'!C$6:C$134*(LEFT('表三（录入表）'!$A$6:$A$134,LEN($A15))=$A15))</f>
        <v>-4033</v>
      </c>
      <c r="D15" s="153">
        <f ca="1">SUMPRODUCT('表三（录入表）'!D$6:D$134*(LEFT('表三（录入表）'!$A$6:$A$134,LEN($A15))=$A15))</f>
        <v>-4033</v>
      </c>
      <c r="E15" s="153">
        <f ca="1">SUMPRODUCT('表三（录入表）'!E$6:E$134*(LEFT('表三（录入表）'!$A$6:$A$134,LEN($A15))=$A15))</f>
        <v>-4033</v>
      </c>
      <c r="F15" s="288">
        <f ca="1" t="shared" si="2"/>
        <v>1</v>
      </c>
      <c r="G15" s="288">
        <f ca="1" t="shared" si="3"/>
        <v>1</v>
      </c>
      <c r="H15" s="289"/>
      <c r="I15" s="58"/>
      <c r="J15" s="154"/>
      <c r="K15" s="116"/>
      <c r="L15" s="116"/>
      <c r="M15" s="291"/>
      <c r="N15" s="291"/>
    </row>
    <row r="16" ht="15.6" customHeight="1" spans="1:14">
      <c r="A16" s="147" t="s">
        <v>12164</v>
      </c>
      <c r="B16" s="58" t="s">
        <v>12165</v>
      </c>
      <c r="C16" s="153">
        <f ca="1">SUMPRODUCT('表三（录入表）'!C$6:C$134*(LEFT('表三（录入表）'!$A$6:$A$134,LEN($A16))=$A16))</f>
        <v>0</v>
      </c>
      <c r="D16" s="153">
        <f ca="1">SUMPRODUCT('表三（录入表）'!D$6:D$134*(LEFT('表三（录入表）'!$A$6:$A$134,LEN($A16))=$A16))</f>
        <v>0</v>
      </c>
      <c r="E16" s="153">
        <f ca="1">SUMPRODUCT('表三（录入表）'!E$6:E$134*(LEFT('表三（录入表）'!$A$6:$A$134,LEN($A16))=$A16))</f>
        <v>0</v>
      </c>
      <c r="F16" s="288" t="str">
        <f ca="1" t="shared" si="2"/>
        <v/>
      </c>
      <c r="G16" s="288" t="str">
        <f ca="1" t="shared" si="3"/>
        <v/>
      </c>
      <c r="H16" s="289"/>
      <c r="I16" s="58"/>
      <c r="J16" s="154"/>
      <c r="K16" s="116"/>
      <c r="L16" s="116"/>
      <c r="M16" s="291"/>
      <c r="N16" s="291"/>
    </row>
    <row r="17" ht="15.6" customHeight="1" spans="1:14">
      <c r="A17" s="147" t="s">
        <v>12166</v>
      </c>
      <c r="B17" s="58" t="s">
        <v>12167</v>
      </c>
      <c r="C17" s="149">
        <f ca="1">SUMPRODUCT('表三（录入表）'!C$6:C$134*(LEFT('表三（录入表）'!$A$6:$A$134,LEN($A17))=$A17))</f>
        <v>122954</v>
      </c>
      <c r="D17" s="91">
        <f ca="1">SUMPRODUCT('表三（录入表）'!D$6:D$134*(LEFT('表三（录入表）'!$A$6:$A$134,LEN($A17))=$A17))</f>
        <v>171286</v>
      </c>
      <c r="E17" s="290">
        <f ca="1">SUMPRODUCT('表三（录入表）'!E$6:E$134*(LEFT('表三（录入表）'!$A$6:$A$134,LEN($A17))=$A17))</f>
        <v>133634</v>
      </c>
      <c r="F17" s="288">
        <f ca="1" t="shared" si="2"/>
        <v>1.08686175317598</v>
      </c>
      <c r="G17" s="288">
        <f ca="1" t="shared" si="3"/>
        <v>0.780180516796469</v>
      </c>
      <c r="H17" s="289"/>
      <c r="I17" s="58"/>
      <c r="J17" s="154"/>
      <c r="K17" s="116"/>
      <c r="L17" s="116"/>
      <c r="M17" s="291"/>
      <c r="N17" s="291"/>
    </row>
    <row r="18" ht="15.6" customHeight="1" spans="1:14">
      <c r="A18" s="147" t="s">
        <v>12168</v>
      </c>
      <c r="B18" s="58" t="s">
        <v>12169</v>
      </c>
      <c r="C18" s="153">
        <f ca="1">SUMPRODUCT('表三（录入表）'!C$6:C$134*(LEFT('表三（录入表）'!$A$6:$A$134,LEN($A18))=$A18))</f>
        <v>0</v>
      </c>
      <c r="D18" s="153">
        <f ca="1">SUMPRODUCT('表三（录入表）'!D$6:D$134*(LEFT('表三（录入表）'!$A$6:$A$134,LEN($A18))=$A18))</f>
        <v>0</v>
      </c>
      <c r="E18" s="153">
        <f ca="1">SUMPRODUCT('表三（录入表）'!E$6:E$134*(LEFT('表三（录入表）'!$A$6:$A$134,LEN($A18))=$A18))</f>
        <v>0</v>
      </c>
      <c r="F18" s="288" t="str">
        <f ca="1" t="shared" si="2"/>
        <v/>
      </c>
      <c r="G18" s="288" t="str">
        <f ca="1" t="shared" si="3"/>
        <v/>
      </c>
      <c r="H18" s="289"/>
      <c r="I18" s="58"/>
      <c r="J18" s="154"/>
      <c r="K18" s="116"/>
      <c r="L18" s="116"/>
      <c r="M18" s="291"/>
      <c r="N18" s="291"/>
    </row>
    <row r="19" ht="15.6" customHeight="1" spans="1:14">
      <c r="A19" s="147" t="s">
        <v>12170</v>
      </c>
      <c r="B19" s="58" t="s">
        <v>12171</v>
      </c>
      <c r="C19" s="153">
        <f ca="1">SUMPRODUCT('表三（录入表）'!C$6:C$134*(LEFT('表三（录入表）'!$A$6:$A$134,LEN($A19))=$A19))</f>
        <v>27795</v>
      </c>
      <c r="D19" s="153">
        <f ca="1">SUMPRODUCT('表三（录入表）'!D$6:D$134*(LEFT('表三（录入表）'!$A$6:$A$134,LEN($A19))=$A19))</f>
        <v>41310</v>
      </c>
      <c r="E19" s="153">
        <f ca="1">SUMPRODUCT('表三（录入表）'!E$6:E$134*(LEFT('表三（录入表）'!$A$6:$A$134,LEN($A19))=$A19))</f>
        <v>27924</v>
      </c>
      <c r="F19" s="288">
        <f ca="1" t="shared" si="2"/>
        <v>1.00464112250405</v>
      </c>
      <c r="G19" s="288">
        <f ca="1" t="shared" si="3"/>
        <v>0.67596223674655</v>
      </c>
      <c r="H19" s="289"/>
      <c r="I19" s="58"/>
      <c r="J19" s="154"/>
      <c r="K19" s="116"/>
      <c r="L19" s="116"/>
      <c r="M19" s="291"/>
      <c r="N19" s="291"/>
    </row>
    <row r="20" ht="15.6" customHeight="1" spans="1:14">
      <c r="A20" s="147" t="s">
        <v>12172</v>
      </c>
      <c r="B20" s="58" t="s">
        <v>12173</v>
      </c>
      <c r="C20" s="153">
        <f ca="1">SUMPRODUCT('表三（录入表）'!C$6:C$134*(LEFT('表三（录入表）'!$A$6:$A$134,LEN($A20))=$A20))</f>
        <v>9772</v>
      </c>
      <c r="D20" s="153">
        <f ca="1">SUMPRODUCT('表三（录入表）'!D$6:D$134*(LEFT('表三（录入表）'!$A$6:$A$134,LEN($A20))=$A20))</f>
        <v>14567</v>
      </c>
      <c r="E20" s="153">
        <f ca="1">SUMPRODUCT('表三（录入表）'!E$6:E$134*(LEFT('表三（录入表）'!$A$6:$A$134,LEN($A20))=$A20))</f>
        <v>12054</v>
      </c>
      <c r="F20" s="288">
        <f ca="1" t="shared" si="2"/>
        <v>1.23352435530086</v>
      </c>
      <c r="G20" s="288">
        <f ca="1" t="shared" si="3"/>
        <v>0.827486785199423</v>
      </c>
      <c r="H20" s="289"/>
      <c r="I20" s="58"/>
      <c r="J20" s="154"/>
      <c r="K20" s="116"/>
      <c r="L20" s="116"/>
      <c r="M20" s="291"/>
      <c r="N20" s="291"/>
    </row>
    <row r="21" ht="15.6" customHeight="1" spans="1:14">
      <c r="A21" s="147" t="s">
        <v>12174</v>
      </c>
      <c r="B21" s="58" t="s">
        <v>12175</v>
      </c>
      <c r="C21" s="153">
        <f ca="1">SUMPRODUCT('表三（录入表）'!C$6:C$134*(LEFT('表三（录入表）'!$A$6:$A$134,LEN($A21))=$A21))</f>
        <v>-1863</v>
      </c>
      <c r="D21" s="153">
        <f ca="1">SUMPRODUCT('表三（录入表）'!D$6:D$134*(LEFT('表三（录入表）'!$A$6:$A$134,LEN($A21))=$A21))</f>
        <v>6557</v>
      </c>
      <c r="E21" s="153">
        <f ca="1">SUMPRODUCT('表三（录入表）'!E$6:E$134*(LEFT('表三（录入表）'!$A$6:$A$134,LEN($A21))=$A21))</f>
        <v>-1773</v>
      </c>
      <c r="F21" s="288">
        <f ca="1" t="shared" si="2"/>
        <v>0.951690821256039</v>
      </c>
      <c r="G21" s="288">
        <f ca="1" t="shared" si="3"/>
        <v>-0.270398047887754</v>
      </c>
      <c r="H21" s="289"/>
      <c r="I21" s="58"/>
      <c r="J21" s="154"/>
      <c r="K21" s="116"/>
      <c r="L21" s="116"/>
      <c r="M21" s="291"/>
      <c r="N21" s="291"/>
    </row>
    <row r="22" ht="15.6" customHeight="1" spans="1:14">
      <c r="A22" s="147" t="s">
        <v>12176</v>
      </c>
      <c r="B22" s="58" t="s">
        <v>12177</v>
      </c>
      <c r="C22" s="153">
        <f ca="1">SUMPRODUCT('表三（录入表）'!C$6:C$134*(LEFT('表三（录入表）'!$A$6:$A$134,LEN($A22))=$A22))</f>
        <v>0</v>
      </c>
      <c r="D22" s="153">
        <f ca="1">SUMPRODUCT('表三（录入表）'!D$6:D$134*(LEFT('表三（录入表）'!$A$6:$A$134,LEN($A22))=$A22))</f>
        <v>0</v>
      </c>
      <c r="E22" s="153">
        <f ca="1">SUMPRODUCT('表三（录入表）'!E$6:E$134*(LEFT('表三（录入表）'!$A$6:$A$134,LEN($A22))=$A22))</f>
        <v>0</v>
      </c>
      <c r="F22" s="288" t="str">
        <f ca="1" t="shared" ref="F22:F79" si="7">IFERROR($E22/C22,"")</f>
        <v/>
      </c>
      <c r="G22" s="288" t="str">
        <f ca="1" t="shared" ref="G22:G79" si="8">IFERROR($E22/D22,"")</f>
        <v/>
      </c>
      <c r="H22" s="289"/>
      <c r="I22" s="58"/>
      <c r="J22" s="154"/>
      <c r="K22" s="116"/>
      <c r="L22" s="116"/>
      <c r="M22" s="291"/>
      <c r="N22" s="291"/>
    </row>
    <row r="23" ht="15.6" customHeight="1" spans="1:14">
      <c r="A23" s="147" t="s">
        <v>12178</v>
      </c>
      <c r="B23" s="58" t="s">
        <v>12179</v>
      </c>
      <c r="C23" s="153">
        <f ca="1">SUMPRODUCT('表三（录入表）'!C$6:C$134*(LEFT('表三（录入表）'!$A$6:$A$134,LEN($A23))=$A23))</f>
        <v>0</v>
      </c>
      <c r="D23" s="153">
        <f ca="1">SUMPRODUCT('表三（录入表）'!D$6:D$134*(LEFT('表三（录入表）'!$A$6:$A$134,LEN($A23))=$A23))</f>
        <v>0</v>
      </c>
      <c r="E23" s="153">
        <f ca="1">SUMPRODUCT('表三（录入表）'!E$6:E$134*(LEFT('表三（录入表）'!$A$6:$A$134,LEN($A23))=$A23))</f>
        <v>0</v>
      </c>
      <c r="F23" s="288" t="str">
        <f ca="1" t="shared" si="7"/>
        <v/>
      </c>
      <c r="G23" s="288" t="str">
        <f ca="1" t="shared" si="8"/>
        <v/>
      </c>
      <c r="H23" s="289"/>
      <c r="I23" s="58"/>
      <c r="J23" s="154"/>
      <c r="K23" s="116"/>
      <c r="L23" s="116"/>
      <c r="M23" s="291"/>
      <c r="N23" s="291"/>
    </row>
    <row r="24" ht="15.6" customHeight="1" spans="1:14">
      <c r="A24" s="147" t="s">
        <v>12180</v>
      </c>
      <c r="B24" s="58" t="s">
        <v>12181</v>
      </c>
      <c r="C24" s="153">
        <f ca="1">SUMPRODUCT('表三（录入表）'!C$6:C$134*(LEFT('表三（录入表）'!$A$6:$A$134,LEN($A24))=$A24))</f>
        <v>0</v>
      </c>
      <c r="D24" s="153">
        <f ca="1">SUMPRODUCT('表三（录入表）'!D$6:D$134*(LEFT('表三（录入表）'!$A$6:$A$134,LEN($A24))=$A24))</f>
        <v>0</v>
      </c>
      <c r="E24" s="153">
        <f ca="1">SUMPRODUCT('表三（录入表）'!E$6:E$134*(LEFT('表三（录入表）'!$A$6:$A$134,LEN($A24))=$A24))</f>
        <v>0</v>
      </c>
      <c r="F24" s="288" t="str">
        <f ca="1" t="shared" si="7"/>
        <v/>
      </c>
      <c r="G24" s="288" t="str">
        <f ca="1" t="shared" si="8"/>
        <v/>
      </c>
      <c r="H24" s="289"/>
      <c r="I24" s="58"/>
      <c r="J24" s="154"/>
      <c r="K24" s="116"/>
      <c r="L24" s="116"/>
      <c r="M24" s="291"/>
      <c r="N24" s="291"/>
    </row>
    <row r="25" ht="15.6" customHeight="1" spans="1:14">
      <c r="A25" s="147" t="s">
        <v>12182</v>
      </c>
      <c r="B25" s="58" t="s">
        <v>12183</v>
      </c>
      <c r="C25" s="153">
        <f ca="1">SUMPRODUCT('表三（录入表）'!C$6:C$134*(LEFT('表三（录入表）'!$A$6:$A$134,LEN($A25))=$A25))</f>
        <v>24900</v>
      </c>
      <c r="D25" s="153">
        <f ca="1">SUMPRODUCT('表三（录入表）'!D$6:D$134*(LEFT('表三（录入表）'!$A$6:$A$134,LEN($A25))=$A25))</f>
        <v>28900</v>
      </c>
      <c r="E25" s="153">
        <f ca="1">SUMPRODUCT('表三（录入表）'!E$6:E$134*(LEFT('表三（录入表）'!$A$6:$A$134,LEN($A25))=$A25))</f>
        <v>25485</v>
      </c>
      <c r="F25" s="288">
        <f ca="1" t="shared" si="7"/>
        <v>1.02349397590361</v>
      </c>
      <c r="G25" s="288">
        <f ca="1" t="shared" si="8"/>
        <v>0.881833910034602</v>
      </c>
      <c r="H25" s="289"/>
      <c r="I25" s="58"/>
      <c r="J25" s="154"/>
      <c r="K25" s="116"/>
      <c r="L25" s="116"/>
      <c r="M25" s="291"/>
      <c r="N25" s="291"/>
    </row>
    <row r="26" ht="15.6" customHeight="1" spans="1:14">
      <c r="A26" s="147" t="s">
        <v>12184</v>
      </c>
      <c r="B26" s="58" t="s">
        <v>12185</v>
      </c>
      <c r="C26" s="153">
        <f ca="1">SUMPRODUCT('表三（录入表）'!C$6:C$134*(LEFT('表三（录入表）'!$A$6:$A$134,LEN($A26))=$A26))</f>
        <v>23599</v>
      </c>
      <c r="D26" s="153">
        <f ca="1">SUMPRODUCT('表三（录入表）'!D$6:D$134*(LEFT('表三（录入表）'!$A$6:$A$134,LEN($A26))=$A26))</f>
        <v>24034</v>
      </c>
      <c r="E26" s="153">
        <f ca="1">SUMPRODUCT('表三（录入表）'!E$6:E$134*(LEFT('表三（录入表）'!$A$6:$A$134,LEN($A26))=$A26))</f>
        <v>23599</v>
      </c>
      <c r="F26" s="288">
        <f ca="1" t="shared" si="7"/>
        <v>1</v>
      </c>
      <c r="G26" s="288">
        <f ca="1" t="shared" si="8"/>
        <v>0.981900640758925</v>
      </c>
      <c r="H26" s="289"/>
      <c r="I26" s="58"/>
      <c r="J26" s="154"/>
      <c r="K26" s="116"/>
      <c r="L26" s="116"/>
      <c r="M26" s="291"/>
      <c r="N26" s="291"/>
    </row>
    <row r="27" ht="15.6" customHeight="1" spans="1:14">
      <c r="A27" s="147" t="s">
        <v>12186</v>
      </c>
      <c r="B27" s="58" t="s">
        <v>12187</v>
      </c>
      <c r="C27" s="153">
        <f ca="1">SUMPRODUCT('表三（录入表）'!C$6:C$134*(LEFT('表三（录入表）'!$A$6:$A$134,LEN($A27))=$A27))</f>
        <v>0</v>
      </c>
      <c r="D27" s="153">
        <f ca="1">SUMPRODUCT('表三（录入表）'!D$6:D$134*(LEFT('表三（录入表）'!$A$6:$A$134,LEN($A27))=$A27))</f>
        <v>0</v>
      </c>
      <c r="E27" s="153">
        <f ca="1">SUMPRODUCT('表三（录入表）'!E$6:E$134*(LEFT('表三（录入表）'!$A$6:$A$134,LEN($A27))=$A27))</f>
        <v>0</v>
      </c>
      <c r="F27" s="288" t="str">
        <f ca="1" t="shared" si="7"/>
        <v/>
      </c>
      <c r="G27" s="288" t="str">
        <f ca="1" t="shared" si="8"/>
        <v/>
      </c>
      <c r="H27" s="289"/>
      <c r="I27" s="58"/>
      <c r="J27" s="154"/>
      <c r="K27" s="116"/>
      <c r="L27" s="116"/>
      <c r="M27" s="291"/>
      <c r="N27" s="291"/>
    </row>
    <row r="28" ht="15.6" customHeight="1" spans="1:14">
      <c r="A28" s="147" t="s">
        <v>12188</v>
      </c>
      <c r="B28" s="58" t="s">
        <v>12189</v>
      </c>
      <c r="C28" s="153">
        <f ca="1">SUMPRODUCT('表三（录入表）'!C$6:C$134*(LEFT('表三（录入表）'!$A$6:$A$134,LEN($A28))=$A28))</f>
        <v>0</v>
      </c>
      <c r="D28" s="153">
        <f ca="1">SUMPRODUCT('表三（录入表）'!D$6:D$134*(LEFT('表三（录入表）'!$A$6:$A$134,LEN($A28))=$A28))</f>
        <v>0</v>
      </c>
      <c r="E28" s="153">
        <f ca="1">SUMPRODUCT('表三（录入表）'!E$6:E$134*(LEFT('表三（录入表）'!$A$6:$A$134,LEN($A28))=$A28))</f>
        <v>0</v>
      </c>
      <c r="F28" s="288" t="str">
        <f ca="1" t="shared" si="7"/>
        <v/>
      </c>
      <c r="G28" s="288" t="str">
        <f ca="1" t="shared" si="8"/>
        <v/>
      </c>
      <c r="H28" s="289"/>
      <c r="I28" s="58"/>
      <c r="J28" s="154"/>
      <c r="K28" s="116"/>
      <c r="L28" s="116"/>
      <c r="M28" s="291"/>
      <c r="N28" s="291"/>
    </row>
    <row r="29" ht="15.6" customHeight="1" spans="1:14">
      <c r="A29" s="147" t="s">
        <v>12190</v>
      </c>
      <c r="B29" s="58" t="s">
        <v>12191</v>
      </c>
      <c r="C29" s="153">
        <f ca="1">SUMPRODUCT('表三（录入表）'!C$6:C$134*(LEFT('表三（录入表）'!$A$6:$A$134,LEN($A29))=$A29))</f>
        <v>0</v>
      </c>
      <c r="D29" s="153">
        <f ca="1">SUMPRODUCT('表三（录入表）'!D$6:D$134*(LEFT('表三（录入表）'!$A$6:$A$134,LEN($A29))=$A29))</f>
        <v>0</v>
      </c>
      <c r="E29" s="153">
        <f ca="1">SUMPRODUCT('表三（录入表）'!E$6:E$134*(LEFT('表三（录入表）'!$A$6:$A$134,LEN($A29))=$A29))</f>
        <v>0</v>
      </c>
      <c r="F29" s="288" t="str">
        <f ca="1" t="shared" si="7"/>
        <v/>
      </c>
      <c r="G29" s="288" t="str">
        <f ca="1" t="shared" si="8"/>
        <v/>
      </c>
      <c r="H29" s="289"/>
      <c r="I29" s="58"/>
      <c r="J29" s="154"/>
      <c r="K29" s="116"/>
      <c r="L29" s="116"/>
      <c r="M29" s="291"/>
      <c r="N29" s="291"/>
    </row>
    <row r="30" ht="15.6" customHeight="1" spans="1:14">
      <c r="A30" s="147" t="s">
        <v>12192</v>
      </c>
      <c r="B30" s="58" t="s">
        <v>12193</v>
      </c>
      <c r="C30" s="153">
        <f ca="1">SUMPRODUCT('表三（录入表）'!C$6:C$134*(LEFT('表三（录入表）'!$A$6:$A$134,LEN($A30))=$A30))</f>
        <v>2791</v>
      </c>
      <c r="D30" s="153">
        <f ca="1">SUMPRODUCT('表三（录入表）'!D$6:D$134*(LEFT('表三（录入表）'!$A$6:$A$134,LEN($A30))=$A30))</f>
        <v>4112</v>
      </c>
      <c r="E30" s="153">
        <f ca="1">SUMPRODUCT('表三（录入表）'!E$6:E$134*(LEFT('表三（录入表）'!$A$6:$A$134,LEN($A30))=$A30))</f>
        <v>3039</v>
      </c>
      <c r="F30" s="288">
        <f ca="1" t="shared" si="7"/>
        <v>1.08885704048728</v>
      </c>
      <c r="G30" s="288">
        <f ca="1" t="shared" si="8"/>
        <v>0.739056420233463</v>
      </c>
      <c r="H30" s="289"/>
      <c r="I30" s="129"/>
      <c r="J30" s="154"/>
      <c r="K30" s="116"/>
      <c r="L30" s="116"/>
      <c r="M30" s="291"/>
      <c r="N30" s="291"/>
    </row>
    <row r="31" ht="15.6" customHeight="1" spans="1:14">
      <c r="A31" s="147" t="s">
        <v>12194</v>
      </c>
      <c r="B31" s="58" t="s">
        <v>12195</v>
      </c>
      <c r="C31" s="153">
        <f ca="1">SUMPRODUCT('表三（录入表）'!C$6:C$134*(LEFT('表三（录入表）'!$A$6:$A$134,LEN($A31))=$A31))</f>
        <v>0</v>
      </c>
      <c r="D31" s="153">
        <f ca="1">SUMPRODUCT('表三（录入表）'!D$6:D$134*(LEFT('表三（录入表）'!$A$6:$A$134,LEN($A31))=$A31))</f>
        <v>0</v>
      </c>
      <c r="E31" s="153">
        <f ca="1">SUMPRODUCT('表三（录入表）'!E$6:E$134*(LEFT('表三（录入表）'!$A$6:$A$134,LEN($A31))=$A31))</f>
        <v>0</v>
      </c>
      <c r="F31" s="288" t="str">
        <f ca="1" t="shared" si="7"/>
        <v/>
      </c>
      <c r="G31" s="288" t="str">
        <f ca="1" t="shared" si="8"/>
        <v/>
      </c>
      <c r="H31" s="289"/>
      <c r="I31" s="58"/>
      <c r="J31" s="154"/>
      <c r="K31" s="116"/>
      <c r="L31" s="116"/>
      <c r="M31" s="291"/>
      <c r="N31" s="291"/>
    </row>
    <row r="32" ht="15.6" customHeight="1" spans="1:14">
      <c r="A32" s="147" t="s">
        <v>12196</v>
      </c>
      <c r="B32" s="58" t="s">
        <v>12197</v>
      </c>
      <c r="C32" s="153">
        <f ca="1">SUMPRODUCT('表三（录入表）'!C$6:C$134*(LEFT('表三（录入表）'!$A$6:$A$134,LEN($A32))=$A32))</f>
        <v>0</v>
      </c>
      <c r="D32" s="153">
        <f ca="1">SUMPRODUCT('表三（录入表）'!D$6:D$134*(LEFT('表三（录入表）'!$A$6:$A$134,LEN($A32))=$A32))</f>
        <v>0</v>
      </c>
      <c r="E32" s="153">
        <f ca="1">SUMPRODUCT('表三（录入表）'!E$6:E$134*(LEFT('表三（录入表）'!$A$6:$A$134,LEN($A32))=$A32))</f>
        <v>0</v>
      </c>
      <c r="F32" s="288" t="str">
        <f ca="1" t="shared" si="7"/>
        <v/>
      </c>
      <c r="G32" s="288" t="str">
        <f ca="1" t="shared" si="8"/>
        <v/>
      </c>
      <c r="H32" s="289"/>
      <c r="I32" s="58"/>
      <c r="J32" s="154"/>
      <c r="K32" s="116"/>
      <c r="L32" s="116"/>
      <c r="M32" s="291"/>
      <c r="N32" s="291"/>
    </row>
    <row r="33" ht="15.6" customHeight="1" spans="1:14">
      <c r="A33" s="147" t="s">
        <v>12198</v>
      </c>
      <c r="B33" s="58" t="s">
        <v>12199</v>
      </c>
      <c r="C33" s="153">
        <f ca="1">SUMPRODUCT('表三（录入表）'!C$6:C$134*(LEFT('表三（录入表）'!$A$6:$A$134,LEN($A33))=$A33))</f>
        <v>0</v>
      </c>
      <c r="D33" s="153">
        <f ca="1">SUMPRODUCT('表三（录入表）'!D$6:D$134*(LEFT('表三（录入表）'!$A$6:$A$134,LEN($A33))=$A33))</f>
        <v>0</v>
      </c>
      <c r="E33" s="153">
        <f ca="1">SUMPRODUCT('表三（录入表）'!E$6:E$134*(LEFT('表三（录入表）'!$A$6:$A$134,LEN($A33))=$A33))</f>
        <v>0</v>
      </c>
      <c r="F33" s="288" t="str">
        <f ca="1" t="shared" si="7"/>
        <v/>
      </c>
      <c r="G33" s="288" t="str">
        <f ca="1" t="shared" si="8"/>
        <v/>
      </c>
      <c r="H33" s="289"/>
      <c r="I33" s="58"/>
      <c r="J33" s="154"/>
      <c r="K33" s="116"/>
      <c r="L33" s="116"/>
      <c r="M33" s="291"/>
      <c r="N33" s="291"/>
    </row>
    <row r="34" ht="15.6" customHeight="1" spans="1:14">
      <c r="A34" s="147" t="s">
        <v>12200</v>
      </c>
      <c r="B34" s="58" t="s">
        <v>12201</v>
      </c>
      <c r="C34" s="153">
        <f ca="1">SUMPRODUCT('表三（录入表）'!C$6:C$134*(LEFT('表三（录入表）'!$A$6:$A$134,LEN($A34))=$A34))</f>
        <v>1495</v>
      </c>
      <c r="D34" s="153">
        <f ca="1">SUMPRODUCT('表三（录入表）'!D$6:D$134*(LEFT('表三（录入表）'!$A$6:$A$134,LEN($A34))=$A34))</f>
        <v>1807</v>
      </c>
      <c r="E34" s="153">
        <f ca="1">SUMPRODUCT('表三（录入表）'!E$6:E$134*(LEFT('表三（录入表）'!$A$6:$A$134,LEN($A34))=$A34))</f>
        <v>1426</v>
      </c>
      <c r="F34" s="288">
        <f ca="1" t="shared" si="7"/>
        <v>0.953846153846154</v>
      </c>
      <c r="G34" s="288">
        <f ca="1" t="shared" si="8"/>
        <v>0.789153292750415</v>
      </c>
      <c r="H34" s="289"/>
      <c r="I34" s="58"/>
      <c r="J34" s="154"/>
      <c r="K34" s="116"/>
      <c r="L34" s="116"/>
      <c r="M34" s="291"/>
      <c r="N34" s="291"/>
    </row>
    <row r="35" ht="15.6" customHeight="1" spans="1:14">
      <c r="A35" s="147" t="s">
        <v>12202</v>
      </c>
      <c r="B35" s="58" t="s">
        <v>12203</v>
      </c>
      <c r="C35" s="153">
        <f ca="1">SUMPRODUCT('表三（录入表）'!C$6:C$134*(LEFT('表三（录入表）'!$A$6:$A$134,LEN($A35))=$A35))</f>
        <v>15894</v>
      </c>
      <c r="D35" s="153">
        <f ca="1">SUMPRODUCT('表三（录入表）'!D$6:D$134*(LEFT('表三（录入表）'!$A$6:$A$134,LEN($A35))=$A35))</f>
        <v>16967</v>
      </c>
      <c r="E35" s="153">
        <f ca="1">SUMPRODUCT('表三（录入表）'!E$6:E$134*(LEFT('表三（录入表）'!$A$6:$A$134,LEN($A35))=$A35))</f>
        <v>15477</v>
      </c>
      <c r="F35" s="288">
        <f ca="1" t="shared" si="7"/>
        <v>0.973763684409211</v>
      </c>
      <c r="G35" s="288">
        <f ca="1" t="shared" si="8"/>
        <v>0.912182471857134</v>
      </c>
      <c r="H35" s="289"/>
      <c r="I35" s="58"/>
      <c r="J35" s="154"/>
      <c r="K35" s="116"/>
      <c r="L35" s="116"/>
      <c r="M35" s="291"/>
      <c r="N35" s="291"/>
    </row>
    <row r="36" ht="15.6" customHeight="1" spans="1:14">
      <c r="A36" s="147" t="s">
        <v>12204</v>
      </c>
      <c r="B36" s="58" t="s">
        <v>12205</v>
      </c>
      <c r="C36" s="153">
        <f ca="1">SUMPRODUCT('表三（录入表）'!C$6:C$134*(LEFT('表三（录入表）'!$A$6:$A$134,LEN($A36))=$A36))</f>
        <v>0</v>
      </c>
      <c r="D36" s="153">
        <f ca="1">SUMPRODUCT('表三（录入表）'!D$6:D$134*(LEFT('表三（录入表）'!$A$6:$A$134,LEN($A36))=$A36))</f>
        <v>0</v>
      </c>
      <c r="E36" s="153">
        <f ca="1">SUMPRODUCT('表三（录入表）'!E$6:E$134*(LEFT('表三（录入表）'!$A$6:$A$134,LEN($A36))=$A36))</f>
        <v>0</v>
      </c>
      <c r="F36" s="288" t="str">
        <f ca="1" t="shared" si="7"/>
        <v/>
      </c>
      <c r="G36" s="288" t="str">
        <f ca="1" t="shared" si="8"/>
        <v/>
      </c>
      <c r="H36" s="289"/>
      <c r="I36" s="58"/>
      <c r="J36" s="154"/>
      <c r="K36" s="116"/>
      <c r="L36" s="116"/>
      <c r="M36" s="291"/>
      <c r="N36" s="291"/>
    </row>
    <row r="37" ht="15.6" customHeight="1" spans="1:14">
      <c r="A37" s="147" t="s">
        <v>12206</v>
      </c>
      <c r="B37" s="58" t="s">
        <v>12207</v>
      </c>
      <c r="C37" s="153">
        <f ca="1">SUMPRODUCT('表三（录入表）'!C$6:C$134*(LEFT('表三（录入表）'!$A$6:$A$134,LEN($A37))=$A37))</f>
        <v>332</v>
      </c>
      <c r="D37" s="153">
        <f ca="1">SUMPRODUCT('表三（录入表）'!D$6:D$134*(LEFT('表三（录入表）'!$A$6:$A$134,LEN($A37))=$A37))</f>
        <v>388</v>
      </c>
      <c r="E37" s="153">
        <f ca="1">SUMPRODUCT('表三（录入表）'!E$6:E$134*(LEFT('表三（录入表）'!$A$6:$A$134,LEN($A37))=$A37))</f>
        <v>319</v>
      </c>
      <c r="F37" s="288">
        <f ca="1" t="shared" si="7"/>
        <v>0.960843373493976</v>
      </c>
      <c r="G37" s="288">
        <f ca="1" t="shared" si="8"/>
        <v>0.822164948453608</v>
      </c>
      <c r="H37" s="289"/>
      <c r="I37" s="58"/>
      <c r="J37" s="154"/>
      <c r="K37" s="116"/>
      <c r="L37" s="116"/>
      <c r="M37" s="291"/>
      <c r="N37" s="291"/>
    </row>
    <row r="38" ht="15.6" customHeight="1" spans="1:14">
      <c r="A38" s="147" t="s">
        <v>12208</v>
      </c>
      <c r="B38" s="58" t="s">
        <v>12209</v>
      </c>
      <c r="C38" s="153">
        <f ca="1">SUMPRODUCT('表三（录入表）'!C$6:C$134*(LEFT('表三（录入表）'!$A$6:$A$134,LEN($A38))=$A38))</f>
        <v>8319</v>
      </c>
      <c r="D38" s="153">
        <f ca="1">SUMPRODUCT('表三（录入表）'!D$6:D$134*(LEFT('表三（录入表）'!$A$6:$A$134,LEN($A38))=$A38))</f>
        <v>11045</v>
      </c>
      <c r="E38" s="153">
        <f ca="1">SUMPRODUCT('表三（录入表）'!E$6:E$134*(LEFT('表三（录入表）'!$A$6:$A$134,LEN($A38))=$A38))</f>
        <v>9754</v>
      </c>
      <c r="F38" s="288">
        <f ca="1" t="shared" si="7"/>
        <v>1.17249669431422</v>
      </c>
      <c r="G38" s="288">
        <f ca="1" t="shared" si="8"/>
        <v>0.8831145314622</v>
      </c>
      <c r="H38" s="289"/>
      <c r="I38" s="58"/>
      <c r="J38" s="154"/>
      <c r="K38" s="116"/>
      <c r="L38" s="116"/>
      <c r="M38" s="291"/>
      <c r="N38" s="291"/>
    </row>
    <row r="39" ht="15.6" customHeight="1" spans="1:14">
      <c r="A39" s="147" t="s">
        <v>12210</v>
      </c>
      <c r="B39" s="58" t="s">
        <v>12211</v>
      </c>
      <c r="C39" s="153">
        <f ca="1">SUMPRODUCT('表三（录入表）'!C$6:C$134*(LEFT('表三（录入表）'!$A$6:$A$134,LEN($A39))=$A39))</f>
        <v>4212</v>
      </c>
      <c r="D39" s="153">
        <f ca="1">SUMPRODUCT('表三（录入表）'!D$6:D$134*(LEFT('表三（录入表）'!$A$6:$A$134,LEN($A39))=$A39))</f>
        <v>6954</v>
      </c>
      <c r="E39" s="153">
        <f ca="1">SUMPRODUCT('表三（录入表）'!E$6:E$134*(LEFT('表三（录入表）'!$A$6:$A$134,LEN($A39))=$A39))</f>
        <v>4718</v>
      </c>
      <c r="F39" s="288">
        <f ca="1" t="shared" si="7"/>
        <v>1.12013295346629</v>
      </c>
      <c r="G39" s="288">
        <f ca="1" t="shared" si="8"/>
        <v>0.678458441184929</v>
      </c>
      <c r="H39" s="289"/>
      <c r="I39" s="58"/>
      <c r="J39" s="154"/>
      <c r="K39" s="116"/>
      <c r="L39" s="116"/>
      <c r="M39" s="291"/>
      <c r="N39" s="291"/>
    </row>
    <row r="40" ht="15.6" customHeight="1" spans="1:14">
      <c r="A40" s="147" t="s">
        <v>12212</v>
      </c>
      <c r="B40" s="58" t="s">
        <v>12213</v>
      </c>
      <c r="C40" s="153">
        <f ca="1">SUMPRODUCT('表三（录入表）'!C$6:C$134*(LEFT('表三（录入表）'!$A$6:$A$134,LEN($A40))=$A40))</f>
        <v>78</v>
      </c>
      <c r="D40" s="153">
        <f ca="1">SUMPRODUCT('表三（录入表）'!D$6:D$134*(LEFT('表三（录入表）'!$A$6:$A$134,LEN($A40))=$A40))</f>
        <v>736</v>
      </c>
      <c r="E40" s="153">
        <f ca="1">SUMPRODUCT('表三（录入表）'!E$6:E$134*(LEFT('表三（录入表）'!$A$6:$A$134,LEN($A40))=$A40))</f>
        <v>3559</v>
      </c>
      <c r="F40" s="288">
        <f ca="1" t="shared" si="7"/>
        <v>45.6282051282051</v>
      </c>
      <c r="G40" s="288">
        <f ca="1" t="shared" si="8"/>
        <v>4.83559782608696</v>
      </c>
      <c r="H40" s="289"/>
      <c r="I40" s="58"/>
      <c r="J40" s="154"/>
      <c r="K40" s="116"/>
      <c r="L40" s="116"/>
      <c r="M40" s="291"/>
      <c r="N40" s="291"/>
    </row>
    <row r="41" ht="15.6" customHeight="1" spans="1:14">
      <c r="A41" s="147" t="s">
        <v>12214</v>
      </c>
      <c r="B41" s="58" t="s">
        <v>12215</v>
      </c>
      <c r="C41" s="153">
        <f ca="1">SUMPRODUCT('表三（录入表）'!C$6:C$134*(LEFT('表三（录入表）'!$A$6:$A$134,LEN($A41))=$A41))</f>
        <v>0</v>
      </c>
      <c r="D41" s="153">
        <f ca="1">SUMPRODUCT('表三（录入表）'!D$6:D$134*(LEFT('表三（录入表）'!$A$6:$A$134,LEN($A41))=$A41))</f>
        <v>0</v>
      </c>
      <c r="E41" s="153">
        <f ca="1">SUMPRODUCT('表三（录入表）'!E$6:E$134*(LEFT('表三（录入表）'!$A$6:$A$134,LEN($A41))=$A41))</f>
        <v>0</v>
      </c>
      <c r="F41" s="288" t="str">
        <f ca="1" t="shared" si="7"/>
        <v/>
      </c>
      <c r="G41" s="288" t="str">
        <f ca="1" t="shared" si="8"/>
        <v/>
      </c>
      <c r="H41" s="289"/>
      <c r="I41" s="58"/>
      <c r="J41" s="154"/>
      <c r="K41" s="116"/>
      <c r="L41" s="116"/>
      <c r="M41" s="291"/>
      <c r="N41" s="291"/>
    </row>
    <row r="42" ht="15.6" customHeight="1" spans="1:14">
      <c r="A42" s="147" t="s">
        <v>12216</v>
      </c>
      <c r="B42" s="58" t="s">
        <v>12217</v>
      </c>
      <c r="C42" s="153">
        <f ca="1">SUMPRODUCT('表三（录入表）'!C$6:C$134*(LEFT('表三（录入表）'!$A$6:$A$134,LEN($A42))=$A42))</f>
        <v>5528</v>
      </c>
      <c r="D42" s="153">
        <f ca="1">SUMPRODUCT('表三（录入表）'!D$6:D$134*(LEFT('表三（录入表）'!$A$6:$A$134,LEN($A42))=$A42))</f>
        <v>8284</v>
      </c>
      <c r="E42" s="153">
        <f ca="1">SUMPRODUCT('表三（录入表）'!E$6:E$134*(LEFT('表三（录入表）'!$A$6:$A$134,LEN($A42))=$A42))</f>
        <v>6824</v>
      </c>
      <c r="F42" s="288">
        <f ca="1" t="shared" si="7"/>
        <v>1.23444283646889</v>
      </c>
      <c r="G42" s="288">
        <f ca="1" t="shared" si="8"/>
        <v>0.823756639304684</v>
      </c>
      <c r="H42" s="289"/>
      <c r="I42" s="58"/>
      <c r="J42" s="154"/>
      <c r="K42" s="116"/>
      <c r="L42" s="116"/>
      <c r="M42" s="291"/>
      <c r="N42" s="291"/>
    </row>
    <row r="43" ht="15.6" customHeight="1" spans="1:14">
      <c r="A43" s="147" t="s">
        <v>12218</v>
      </c>
      <c r="B43" s="58" t="s">
        <v>12219</v>
      </c>
      <c r="C43" s="153">
        <f ca="1">SUMPRODUCT('表三（录入表）'!C$6:C$134*(LEFT('表三（录入表）'!$A$6:$A$134,LEN($A43))=$A43))</f>
        <v>70</v>
      </c>
      <c r="D43" s="153">
        <f ca="1">SUMPRODUCT('表三（录入表）'!D$6:D$134*(LEFT('表三（录入表）'!$A$6:$A$134,LEN($A43))=$A43))</f>
        <v>4379</v>
      </c>
      <c r="E43" s="153">
        <f ca="1">SUMPRODUCT('表三（录入表）'!E$6:E$134*(LEFT('表三（录入表）'!$A$6:$A$134,LEN($A43))=$A43))</f>
        <v>0</v>
      </c>
      <c r="F43" s="288">
        <f ca="1" t="shared" si="7"/>
        <v>0</v>
      </c>
      <c r="G43" s="288">
        <f ca="1" t="shared" si="8"/>
        <v>0</v>
      </c>
      <c r="H43" s="289"/>
      <c r="I43" s="58"/>
      <c r="J43" s="154"/>
      <c r="K43" s="116"/>
      <c r="L43" s="116"/>
      <c r="M43" s="291"/>
      <c r="N43" s="291"/>
    </row>
    <row r="44" ht="15.6" customHeight="1" spans="1:14">
      <c r="A44" s="147" t="s">
        <v>12220</v>
      </c>
      <c r="B44" s="58" t="s">
        <v>12221</v>
      </c>
      <c r="C44" s="153">
        <f ca="1">SUMPRODUCT('表三（录入表）'!C$6:C$134*(LEFT('表三（录入表）'!$A$6:$A$134,LEN($A44))=$A44))</f>
        <v>0</v>
      </c>
      <c r="D44" s="153">
        <f ca="1">SUMPRODUCT('表三（录入表）'!D$6:D$134*(LEFT('表三（录入表）'!$A$6:$A$134,LEN($A44))=$A44))</f>
        <v>0</v>
      </c>
      <c r="E44" s="153">
        <f ca="1">SUMPRODUCT('表三（录入表）'!E$6:E$134*(LEFT('表三（录入表）'!$A$6:$A$134,LEN($A44))=$A44))</f>
        <v>0</v>
      </c>
      <c r="F44" s="288" t="str">
        <f ca="1" t="shared" si="7"/>
        <v/>
      </c>
      <c r="G44" s="288" t="str">
        <f ca="1" t="shared" si="8"/>
        <v/>
      </c>
      <c r="H44" s="289"/>
      <c r="I44" s="58"/>
      <c r="J44" s="154"/>
      <c r="K44" s="116"/>
      <c r="L44" s="116"/>
      <c r="M44" s="291"/>
      <c r="N44" s="291"/>
    </row>
    <row r="45" ht="15.6" customHeight="1" spans="1:14">
      <c r="A45" s="147" t="s">
        <v>12222</v>
      </c>
      <c r="B45" s="58" t="s">
        <v>12223</v>
      </c>
      <c r="C45" s="153">
        <f ca="1">SUMPRODUCT('表三（录入表）'!C$6:C$134*(LEFT('表三（录入表）'!$A$6:$A$134,LEN($A45))=$A45))</f>
        <v>0</v>
      </c>
      <c r="D45" s="153">
        <f ca="1">SUMPRODUCT('表三（录入表）'!D$6:D$134*(LEFT('表三（录入表）'!$A$6:$A$134,LEN($A45))=$A45))</f>
        <v>0</v>
      </c>
      <c r="E45" s="153">
        <f ca="1">SUMPRODUCT('表三（录入表）'!E$6:E$134*(LEFT('表三（录入表）'!$A$6:$A$134,LEN($A45))=$A45))</f>
        <v>0</v>
      </c>
      <c r="F45" s="288" t="str">
        <f ca="1" t="shared" si="7"/>
        <v/>
      </c>
      <c r="G45" s="288" t="str">
        <f ca="1" t="shared" si="8"/>
        <v/>
      </c>
      <c r="H45" s="289"/>
      <c r="I45" s="58"/>
      <c r="J45" s="154"/>
      <c r="K45" s="116"/>
      <c r="L45" s="116"/>
      <c r="M45" s="291"/>
      <c r="N45" s="291"/>
    </row>
    <row r="46" ht="15.6" customHeight="1" spans="1:14">
      <c r="A46" s="147" t="s">
        <v>12224</v>
      </c>
      <c r="B46" s="58" t="s">
        <v>12225</v>
      </c>
      <c r="C46" s="153">
        <f ca="1">SUMPRODUCT('表三（录入表）'!C$6:C$134*(LEFT('表三（录入表）'!$A$6:$A$134,LEN($A46))=$A46))</f>
        <v>0</v>
      </c>
      <c r="D46" s="153">
        <f ca="1">SUMPRODUCT('表三（录入表）'!D$6:D$134*(LEFT('表三（录入表）'!$A$6:$A$134,LEN($A46))=$A46))</f>
        <v>0</v>
      </c>
      <c r="E46" s="153">
        <f ca="1">SUMPRODUCT('表三（录入表）'!E$6:E$134*(LEFT('表三（录入表）'!$A$6:$A$134,LEN($A46))=$A46))</f>
        <v>0</v>
      </c>
      <c r="F46" s="288" t="str">
        <f ca="1" t="shared" si="7"/>
        <v/>
      </c>
      <c r="G46" s="288" t="str">
        <f ca="1" t="shared" si="8"/>
        <v/>
      </c>
      <c r="H46" s="289"/>
      <c r="I46" s="58"/>
      <c r="J46" s="154"/>
      <c r="K46" s="116"/>
      <c r="L46" s="116"/>
      <c r="M46" s="291"/>
      <c r="N46" s="291"/>
    </row>
    <row r="47" ht="15.6" customHeight="1" spans="1:14">
      <c r="A47" s="147" t="s">
        <v>12226</v>
      </c>
      <c r="B47" s="58" t="s">
        <v>12227</v>
      </c>
      <c r="C47" s="153">
        <f ca="1">SUMPRODUCT('表三（录入表）'!C$6:C$134*(LEFT('表三（录入表）'!$A$6:$A$134,LEN($A47))=$A47))</f>
        <v>0</v>
      </c>
      <c r="D47" s="153">
        <f ca="1">SUMPRODUCT('表三（录入表）'!D$6:D$134*(LEFT('表三（录入表）'!$A$6:$A$134,LEN($A47))=$A47))</f>
        <v>0</v>
      </c>
      <c r="E47" s="153">
        <f ca="1">SUMPRODUCT('表三（录入表）'!E$6:E$134*(LEFT('表三（录入表）'!$A$6:$A$134,LEN($A47))=$A47))</f>
        <v>0</v>
      </c>
      <c r="F47" s="288" t="str">
        <f ca="1" t="shared" si="7"/>
        <v/>
      </c>
      <c r="G47" s="288" t="str">
        <f ca="1" t="shared" si="8"/>
        <v/>
      </c>
      <c r="H47" s="289"/>
      <c r="I47" s="58"/>
      <c r="J47" s="154"/>
      <c r="K47" s="116"/>
      <c r="L47" s="116"/>
      <c r="M47" s="291"/>
      <c r="N47" s="291"/>
    </row>
    <row r="48" ht="15.6" customHeight="1" spans="1:14">
      <c r="A48" s="147" t="s">
        <v>12228</v>
      </c>
      <c r="B48" s="58" t="s">
        <v>12229</v>
      </c>
      <c r="C48" s="153">
        <f ca="1">SUMPRODUCT('表三（录入表）'!C$6:C$134*(LEFT('表三（录入表）'!$A$6:$A$134,LEN($A48))=$A48))</f>
        <v>32</v>
      </c>
      <c r="D48" s="153">
        <f ca="1">SUMPRODUCT('表三（录入表）'!D$6:D$134*(LEFT('表三（录入表）'!$A$6:$A$134,LEN($A48))=$A48))</f>
        <v>742</v>
      </c>
      <c r="E48" s="153">
        <f ca="1">SUMPRODUCT('表三（录入表）'!E$6:E$134*(LEFT('表三（录入表）'!$A$6:$A$134,LEN($A48))=$A48))</f>
        <v>1229</v>
      </c>
      <c r="F48" s="288">
        <f ca="1" t="shared" si="7"/>
        <v>38.40625</v>
      </c>
      <c r="G48" s="288">
        <f ca="1" t="shared" si="8"/>
        <v>1.65633423180593</v>
      </c>
      <c r="H48" s="289"/>
      <c r="I48" s="58"/>
      <c r="J48" s="154"/>
      <c r="K48" s="116"/>
      <c r="L48" s="116"/>
      <c r="M48" s="291"/>
      <c r="N48" s="291"/>
    </row>
    <row r="49" ht="15.6" customHeight="1" spans="1:17">
      <c r="A49" s="147" t="s">
        <v>12230</v>
      </c>
      <c r="B49" s="58" t="s">
        <v>12231</v>
      </c>
      <c r="C49" s="153">
        <f ca="1">SUMPRODUCT('表三（录入表）'!C$6:C$134*(LEFT('表三（录入表）'!$A$6:$A$134,LEN($A49))=$A49))</f>
        <v>0</v>
      </c>
      <c r="D49" s="153">
        <f ca="1">SUMPRODUCT('表三（录入表）'!D$6:D$134*(LEFT('表三（录入表）'!$A$6:$A$134,LEN($A49))=$A49))</f>
        <v>0</v>
      </c>
      <c r="E49" s="153">
        <f ca="1">SUMPRODUCT('表三（录入表）'!E$6:E$134*(LEFT('表三（录入表）'!$A$6:$A$134,LEN($A49))=$A49))</f>
        <v>0</v>
      </c>
      <c r="F49" s="288" t="str">
        <f ca="1" t="shared" si="7"/>
        <v/>
      </c>
      <c r="G49" s="288" t="str">
        <f ca="1" t="shared" si="8"/>
        <v/>
      </c>
      <c r="H49" s="289"/>
      <c r="I49" s="58"/>
      <c r="J49" s="154"/>
      <c r="K49" s="116"/>
      <c r="L49" s="116"/>
      <c r="M49" s="291"/>
      <c r="N49" s="291"/>
    </row>
    <row r="50" ht="15.6" customHeight="1" spans="1:17">
      <c r="A50" s="147" t="s">
        <v>12232</v>
      </c>
      <c r="B50" s="58" t="s">
        <v>12233</v>
      </c>
      <c r="C50" s="153">
        <f ca="1">SUMPRODUCT('表三（录入表）'!C$6:C$134*(LEFT('表三（录入表）'!$A$6:$A$134,LEN($A50))=$A50))</f>
        <v>0</v>
      </c>
      <c r="D50" s="153">
        <f ca="1">SUMPRODUCT('表三（录入表）'!D$6:D$134*(LEFT('表三（录入表）'!$A$6:$A$134,LEN($A50))=$A50))</f>
        <v>504</v>
      </c>
      <c r="E50" s="153">
        <f ca="1">SUMPRODUCT('表三（录入表）'!E$6:E$134*(LEFT('表三（录入表）'!$A$6:$A$134,LEN($A50))=$A50))</f>
        <v>0</v>
      </c>
      <c r="F50" s="288" t="str">
        <f ca="1" t="shared" si="7"/>
        <v/>
      </c>
      <c r="G50" s="288">
        <f ca="1" t="shared" si="8"/>
        <v>0</v>
      </c>
      <c r="H50" s="289"/>
      <c r="I50" s="58"/>
      <c r="J50" s="154"/>
      <c r="K50" s="116"/>
      <c r="L50" s="116"/>
      <c r="M50" s="291"/>
      <c r="N50" s="291"/>
    </row>
    <row r="51" ht="15.6" customHeight="1" spans="1:17">
      <c r="A51" s="147" t="s">
        <v>12234</v>
      </c>
      <c r="B51" s="58" t="s">
        <v>12235</v>
      </c>
      <c r="C51" s="153">
        <f ca="1">SUMPRODUCT('表三（录入表）'!C$6:C$134*(LEFT('表三（录入表）'!$A$6:$A$134,LEN($A51))=$A51))</f>
        <v>0</v>
      </c>
      <c r="D51" s="153">
        <f ca="1">SUMPRODUCT('表三（录入表）'!D$6:D$134*(LEFT('表三（录入表）'!$A$6:$A$134,LEN($A51))=$A51))</f>
        <v>0</v>
      </c>
      <c r="E51" s="153">
        <f ca="1">SUMPRODUCT('表三（录入表）'!E$6:E$134*(LEFT('表三（录入表）'!$A$6:$A$134,LEN($A51))=$A51))</f>
        <v>0</v>
      </c>
      <c r="F51" s="288" t="str">
        <f ca="1" t="shared" si="7"/>
        <v/>
      </c>
      <c r="G51" s="288" t="str">
        <f ca="1" t="shared" si="8"/>
        <v/>
      </c>
      <c r="H51" s="289"/>
      <c r="I51" s="58"/>
      <c r="J51" s="154"/>
      <c r="K51" s="116"/>
      <c r="L51" s="116"/>
      <c r="M51" s="291"/>
      <c r="N51" s="291"/>
    </row>
    <row r="52" ht="15.6" customHeight="1" spans="1:17">
      <c r="A52" s="147" t="s">
        <v>12236</v>
      </c>
      <c r="B52" s="58" t="s">
        <v>12237</v>
      </c>
      <c r="C52" s="153">
        <f ca="1">SUMPRODUCT('表三（录入表）'!C$6:C$134*(LEFT('表三（录入表）'!$A$6:$A$134,LEN($A52))=$A52))</f>
        <v>0</v>
      </c>
      <c r="D52" s="153">
        <f ca="1">SUMPRODUCT('表三（录入表）'!D$6:D$134*(LEFT('表三（录入表）'!$A$6:$A$134,LEN($A52))=$A52))</f>
        <v>0</v>
      </c>
      <c r="E52" s="153">
        <f ca="1">SUMPRODUCT('表三（录入表）'!E$6:E$134*(LEFT('表三（录入表）'!$A$6:$A$134,LEN($A52))=$A52))</f>
        <v>0</v>
      </c>
      <c r="F52" s="288" t="str">
        <f ca="1" t="shared" si="7"/>
        <v/>
      </c>
      <c r="G52" s="288" t="str">
        <f ca="1" t="shared" si="8"/>
        <v/>
      </c>
      <c r="H52" s="289"/>
      <c r="I52" s="58"/>
      <c r="J52" s="154"/>
      <c r="K52" s="116"/>
      <c r="L52" s="116"/>
      <c r="M52" s="291"/>
      <c r="N52" s="291"/>
    </row>
    <row r="53" ht="15.6" customHeight="1" spans="1:17">
      <c r="A53" s="147" t="s">
        <v>12238</v>
      </c>
      <c r="B53" s="58" t="s">
        <v>12239</v>
      </c>
      <c r="C53" s="149">
        <f ca="1">SUMPRODUCT('表三（录入表）'!C$6:C$134*(LEFT('表三（录入表）'!$A$6:$A$134,LEN($A53))=$A53))</f>
        <v>4387</v>
      </c>
      <c r="D53" s="91">
        <f ca="1">SUMPRODUCT('表三（录入表）'!D$6:D$134*(LEFT('表三（录入表）'!$A$6:$A$134,LEN($A53))=$A53))</f>
        <v>61352</v>
      </c>
      <c r="E53" s="290">
        <f ca="1">SUMPRODUCT('表三（录入表）'!E$6:E$134*(LEFT('表三（录入表）'!$A$6:$A$134,LEN($A53))=$A53))</f>
        <v>12245</v>
      </c>
      <c r="F53" s="288">
        <f ca="1" t="shared" si="7"/>
        <v>2.79120127649875</v>
      </c>
      <c r="G53" s="288">
        <f ca="1" t="shared" si="8"/>
        <v>0.199585995566567</v>
      </c>
      <c r="H53" s="289"/>
      <c r="I53" s="58"/>
      <c r="J53" s="154"/>
      <c r="K53" s="116"/>
      <c r="L53" s="116"/>
      <c r="M53" s="291"/>
      <c r="N53" s="291"/>
    </row>
    <row r="54" ht="15.6" customHeight="1" spans="1:17">
      <c r="A54" s="147" t="s">
        <v>12240</v>
      </c>
      <c r="B54" s="58" t="s">
        <v>10175</v>
      </c>
      <c r="C54" s="153">
        <f ca="1">SUMPRODUCT('表三（录入表）'!C$6:C$134*(LEFT('表三（录入表）'!$A$6:$A$134,LEN($A54))=$A54))</f>
        <v>1</v>
      </c>
      <c r="D54" s="153">
        <f ca="1">SUMPRODUCT('表三（录入表）'!D$6:D$134*(LEFT('表三（录入表）'!$A$6:$A$134,LEN($A54))=$A54))</f>
        <v>170</v>
      </c>
      <c r="E54" s="153">
        <f ca="1">SUMPRODUCT('表三（录入表）'!E$6:E$134*(LEFT('表三（录入表）'!$A$6:$A$134,LEN($A54))=$A54))</f>
        <v>1</v>
      </c>
      <c r="F54" s="288">
        <f ca="1" t="shared" si="7"/>
        <v>1</v>
      </c>
      <c r="G54" s="288">
        <f ca="1" t="shared" si="8"/>
        <v>0.00588235294117647</v>
      </c>
      <c r="H54" s="289"/>
      <c r="I54" s="58"/>
      <c r="J54" s="154"/>
      <c r="K54" s="116"/>
      <c r="L54" s="116"/>
      <c r="M54" s="291"/>
      <c r="N54" s="291"/>
    </row>
    <row r="55" ht="15.6" customHeight="1" spans="1:17">
      <c r="A55" s="147" t="s">
        <v>12241</v>
      </c>
      <c r="B55" s="58" t="s">
        <v>12242</v>
      </c>
      <c r="C55" s="153">
        <f ca="1">SUMPRODUCT('表三（录入表）'!C$6:C$134*(LEFT('表三（录入表）'!$A$6:$A$134,LEN($A55))=$A55))</f>
        <v>0</v>
      </c>
      <c r="D55" s="153">
        <f ca="1">SUMPRODUCT('表三（录入表）'!D$6:D$134*(LEFT('表三（录入表）'!$A$6:$A$134,LEN($A55))=$A55))</f>
        <v>0</v>
      </c>
      <c r="E55" s="153">
        <f ca="1">SUMPRODUCT('表三（录入表）'!E$6:E$134*(LEFT('表三（录入表）'!$A$6:$A$134,LEN($A55))=$A55))</f>
        <v>0</v>
      </c>
      <c r="F55" s="288" t="str">
        <f ca="1" t="shared" si="7"/>
        <v/>
      </c>
      <c r="G55" s="288" t="str">
        <f ca="1" t="shared" si="8"/>
        <v/>
      </c>
      <c r="H55" s="289"/>
      <c r="I55" s="58"/>
      <c r="J55" s="154"/>
      <c r="K55" s="116"/>
      <c r="L55" s="116"/>
      <c r="M55" s="291"/>
      <c r="N55" s="291"/>
    </row>
    <row r="56" ht="15.6" customHeight="1" spans="1:17">
      <c r="A56" s="147" t="s">
        <v>12243</v>
      </c>
      <c r="B56" s="58" t="s">
        <v>12244</v>
      </c>
      <c r="C56" s="153">
        <f ca="1">SUMPRODUCT('表三（录入表）'!C$6:C$134*(LEFT('表三（录入表）'!$A$6:$A$134,LEN($A56))=$A56))</f>
        <v>0</v>
      </c>
      <c r="D56" s="153">
        <f ca="1">SUMPRODUCT('表三（录入表）'!D$6:D$134*(LEFT('表三（录入表）'!$A$6:$A$134,LEN($A56))=$A56))</f>
        <v>12</v>
      </c>
      <c r="E56" s="153">
        <f ca="1">SUMPRODUCT('表三（录入表）'!E$6:E$134*(LEFT('表三（录入表）'!$A$6:$A$134,LEN($A56))=$A56))</f>
        <v>0</v>
      </c>
      <c r="F56" s="288" t="str">
        <f ca="1" t="shared" si="7"/>
        <v/>
      </c>
      <c r="G56" s="288">
        <f ca="1" t="shared" si="8"/>
        <v>0</v>
      </c>
      <c r="H56" s="289"/>
      <c r="I56" s="58"/>
      <c r="J56" s="154"/>
      <c r="K56" s="116"/>
      <c r="L56" s="116"/>
      <c r="M56" s="291"/>
      <c r="N56" s="291"/>
    </row>
    <row r="57" ht="15.6" customHeight="1" spans="1:17">
      <c r="A57" s="147" t="s">
        <v>12245</v>
      </c>
      <c r="B57" s="58" t="s">
        <v>12246</v>
      </c>
      <c r="C57" s="153">
        <f ca="1">SUMPRODUCT('表三（录入表）'!C$6:C$134*(LEFT('表三（录入表）'!$A$6:$A$134,LEN($A57))=$A57))</f>
        <v>0</v>
      </c>
      <c r="D57" s="153">
        <f ca="1">SUMPRODUCT('表三（录入表）'!D$6:D$134*(LEFT('表三（录入表）'!$A$6:$A$134,LEN($A57))=$A57))</f>
        <v>57</v>
      </c>
      <c r="E57" s="153">
        <f ca="1">SUMPRODUCT('表三（录入表）'!E$6:E$134*(LEFT('表三（录入表）'!$A$6:$A$134,LEN($A57))=$A57))</f>
        <v>0</v>
      </c>
      <c r="F57" s="288" t="str">
        <f ca="1" t="shared" si="7"/>
        <v/>
      </c>
      <c r="G57" s="288">
        <f ca="1" t="shared" si="8"/>
        <v>0</v>
      </c>
      <c r="H57" s="289"/>
      <c r="I57" s="58"/>
      <c r="J57" s="154"/>
      <c r="K57" s="116"/>
      <c r="L57" s="116"/>
      <c r="M57" s="291"/>
      <c r="N57" s="291"/>
    </row>
    <row r="58" ht="15.6" customHeight="1" spans="1:17">
      <c r="A58" s="147" t="s">
        <v>12247</v>
      </c>
      <c r="B58" s="58" t="s">
        <v>10177</v>
      </c>
      <c r="C58" s="153">
        <f ca="1">SUMPRODUCT('表三（录入表）'!C$6:C$134*(LEFT('表三（录入表）'!$A$6:$A$134,LEN($A58))=$A58))</f>
        <v>0</v>
      </c>
      <c r="D58" s="153">
        <f ca="1">SUMPRODUCT('表三（录入表）'!D$6:D$134*(LEFT('表三（录入表）'!$A$6:$A$134,LEN($A58))=$A58))</f>
        <v>718</v>
      </c>
      <c r="E58" s="153">
        <f ca="1">SUMPRODUCT('表三（录入表）'!E$6:E$134*(LEFT('表三（录入表）'!$A$6:$A$134,LEN($A58))=$A58))</f>
        <v>0</v>
      </c>
      <c r="F58" s="288" t="str">
        <f ca="1" t="shared" si="7"/>
        <v/>
      </c>
      <c r="G58" s="288">
        <f ca="1" t="shared" si="8"/>
        <v>0</v>
      </c>
      <c r="H58" s="289"/>
      <c r="I58" s="58"/>
      <c r="J58" s="154"/>
      <c r="K58" s="116"/>
      <c r="L58" s="116"/>
      <c r="M58" s="291"/>
      <c r="N58" s="291"/>
    </row>
    <row r="59" ht="15.6" customHeight="1" spans="1:17">
      <c r="A59" s="147" t="s">
        <v>12248</v>
      </c>
      <c r="B59" s="58" t="s">
        <v>12249</v>
      </c>
      <c r="C59" s="153">
        <f ca="1">SUMPRODUCT('表三（录入表）'!C$6:C$134*(LEFT('表三（录入表）'!$A$6:$A$134,LEN($A59))=$A59))</f>
        <v>0</v>
      </c>
      <c r="D59" s="153">
        <f ca="1">SUMPRODUCT('表三（录入表）'!D$6:D$134*(LEFT('表三（录入表）'!$A$6:$A$134,LEN($A59))=$A59))</f>
        <v>63</v>
      </c>
      <c r="E59" s="153">
        <f ca="1">SUMPRODUCT('表三（录入表）'!E$6:E$134*(LEFT('表三（录入表）'!$A$6:$A$134,LEN($A59))=$A59))</f>
        <v>0</v>
      </c>
      <c r="F59" s="288" t="str">
        <f ca="1" t="shared" si="7"/>
        <v/>
      </c>
      <c r="G59" s="288">
        <f ca="1" t="shared" si="8"/>
        <v>0</v>
      </c>
      <c r="H59" s="289"/>
      <c r="I59" s="58"/>
      <c r="J59" s="154"/>
      <c r="K59" s="116"/>
      <c r="L59" s="116"/>
      <c r="M59" s="291"/>
      <c r="N59" s="291"/>
    </row>
    <row r="60" ht="15.6" customHeight="1" spans="1:17">
      <c r="A60" s="147" t="s">
        <v>12250</v>
      </c>
      <c r="B60" s="58" t="s">
        <v>10179</v>
      </c>
      <c r="C60" s="153">
        <f ca="1">SUMPRODUCT('表三（录入表）'!C$6:C$134*(LEFT('表三（录入表）'!$A$6:$A$134,LEN($A60))=$A60))</f>
        <v>0</v>
      </c>
      <c r="D60" s="153">
        <f ca="1">SUMPRODUCT('表三（录入表）'!D$6:D$134*(LEFT('表三（录入表）'!$A$6:$A$134,LEN($A60))=$A60))</f>
        <v>138</v>
      </c>
      <c r="E60" s="153">
        <f ca="1">SUMPRODUCT('表三（录入表）'!E$6:E$134*(LEFT('表三（录入表）'!$A$6:$A$134,LEN($A60))=$A60))</f>
        <v>0</v>
      </c>
      <c r="F60" s="288" t="str">
        <f ca="1" t="shared" si="7"/>
        <v/>
      </c>
      <c r="G60" s="288">
        <f ca="1" t="shared" si="8"/>
        <v>0</v>
      </c>
      <c r="H60" s="289"/>
      <c r="I60" s="58"/>
      <c r="J60" s="154"/>
      <c r="K60" s="116"/>
      <c r="L60" s="116"/>
      <c r="M60" s="291"/>
      <c r="N60" s="291"/>
    </row>
    <row r="61" ht="15.6" customHeight="1" spans="1:17">
      <c r="A61" s="147" t="s">
        <v>12251</v>
      </c>
      <c r="B61" s="58" t="s">
        <v>12252</v>
      </c>
      <c r="C61" s="153">
        <f ca="1">SUMPRODUCT('表三（录入表）'!C$6:C$134*(LEFT('表三（录入表）'!$A$6:$A$134,LEN($A61))=$A61))</f>
        <v>0</v>
      </c>
      <c r="D61" s="153">
        <f ca="1">SUMPRODUCT('表三（录入表）'!D$6:D$134*(LEFT('表三（录入表）'!$A$6:$A$134,LEN($A61))=$A61))</f>
        <v>17</v>
      </c>
      <c r="E61" s="153">
        <f ca="1">SUMPRODUCT('表三（录入表）'!E$6:E$134*(LEFT('表三（录入表）'!$A$6:$A$134,LEN($A61))=$A61))</f>
        <v>0</v>
      </c>
      <c r="F61" s="288" t="str">
        <f ca="1" t="shared" si="7"/>
        <v/>
      </c>
      <c r="G61" s="288">
        <f ca="1" t="shared" si="8"/>
        <v>0</v>
      </c>
      <c r="H61" s="289"/>
      <c r="I61" s="58"/>
      <c r="J61" s="154"/>
      <c r="K61" s="116"/>
      <c r="L61" s="116"/>
      <c r="M61" s="291"/>
      <c r="N61" s="291"/>
      <c r="Q61" s="280"/>
    </row>
    <row r="62" s="280" customFormat="1" ht="15.6" customHeight="1" spans="1:17">
      <c r="A62" s="147" t="s">
        <v>12253</v>
      </c>
      <c r="B62" s="58" t="s">
        <v>10181</v>
      </c>
      <c r="C62" s="153">
        <f ca="1">SUMPRODUCT('表三（录入表）'!C$6:C$134*(LEFT('表三（录入表）'!$A$6:$A$134,LEN($A62))=$A62))</f>
        <v>133</v>
      </c>
      <c r="D62" s="153">
        <f ca="1">SUMPRODUCT('表三（录入表）'!D$6:D$134*(LEFT('表三（录入表）'!$A$6:$A$134,LEN($A62))=$A62))</f>
        <v>166</v>
      </c>
      <c r="E62" s="153">
        <f ca="1">SUMPRODUCT('表三（录入表）'!E$6:E$134*(LEFT('表三（录入表）'!$A$6:$A$134,LEN($A62))=$A62))</f>
        <v>129</v>
      </c>
      <c r="F62" s="288">
        <f ca="1" t="shared" si="7"/>
        <v>0.969924812030075</v>
      </c>
      <c r="G62" s="288">
        <f ca="1" t="shared" si="8"/>
        <v>0.77710843373494</v>
      </c>
      <c r="H62" s="289"/>
      <c r="I62" s="58"/>
      <c r="J62" s="154"/>
      <c r="K62" s="116"/>
      <c r="L62" s="116"/>
      <c r="M62" s="291"/>
      <c r="N62" s="291"/>
      <c r="Q62" s="70"/>
    </row>
    <row r="63" ht="15.6" customHeight="1" spans="1:17">
      <c r="A63" s="147" t="s">
        <v>12254</v>
      </c>
      <c r="B63" s="58" t="s">
        <v>10183</v>
      </c>
      <c r="C63" s="153">
        <f ca="1">SUMPRODUCT('表三（录入表）'!C$6:C$134*(LEFT('表三（录入表）'!$A$6:$A$134,LEN($A63))=$A63))</f>
        <v>3119</v>
      </c>
      <c r="D63" s="153">
        <f ca="1">SUMPRODUCT('表三（录入表）'!D$6:D$134*(LEFT('表三（录入表）'!$A$6:$A$134,LEN($A63))=$A63))</f>
        <v>23272</v>
      </c>
      <c r="E63" s="153">
        <f ca="1">SUMPRODUCT('表三（录入表）'!E$6:E$134*(LEFT('表三（录入表）'!$A$6:$A$134,LEN($A63))=$A63))</f>
        <v>0</v>
      </c>
      <c r="F63" s="288">
        <f ca="1" t="shared" si="7"/>
        <v>0</v>
      </c>
      <c r="G63" s="288">
        <f ca="1" t="shared" si="8"/>
        <v>0</v>
      </c>
      <c r="H63" s="289"/>
      <c r="I63" s="58"/>
      <c r="J63" s="154"/>
      <c r="K63" s="116"/>
      <c r="L63" s="116"/>
      <c r="M63" s="291"/>
      <c r="N63" s="291"/>
    </row>
    <row r="64" ht="15.6" customHeight="1" spans="1:17">
      <c r="A64" s="147" t="s">
        <v>12255</v>
      </c>
      <c r="B64" s="58" t="s">
        <v>12256</v>
      </c>
      <c r="C64" s="153">
        <f ca="1">SUMPRODUCT('表三（录入表）'!C$6:C$134*(LEFT('表三（录入表）'!$A$6:$A$134,LEN($A64))=$A64))</f>
        <v>0</v>
      </c>
      <c r="D64" s="153">
        <f ca="1">SUMPRODUCT('表三（录入表）'!D$6:D$134*(LEFT('表三（录入表）'!$A$6:$A$134,LEN($A64))=$A64))</f>
        <v>0</v>
      </c>
      <c r="E64" s="153">
        <f ca="1">SUMPRODUCT('表三（录入表）'!E$6:E$134*(LEFT('表三（录入表）'!$A$6:$A$134,LEN($A64))=$A64))</f>
        <v>0</v>
      </c>
      <c r="F64" s="288" t="str">
        <f ca="1" t="shared" si="7"/>
        <v/>
      </c>
      <c r="G64" s="288" t="str">
        <f ca="1" t="shared" si="8"/>
        <v/>
      </c>
      <c r="H64" s="289"/>
      <c r="I64" s="58"/>
      <c r="J64" s="154"/>
      <c r="K64" s="116"/>
      <c r="L64" s="116"/>
      <c r="M64" s="291"/>
      <c r="N64" s="291"/>
    </row>
    <row r="65" ht="15.6" customHeight="1" spans="1:14">
      <c r="A65" s="147" t="s">
        <v>12257</v>
      </c>
      <c r="B65" s="58" t="s">
        <v>12258</v>
      </c>
      <c r="C65" s="153">
        <f ca="1">SUMPRODUCT('表三（录入表）'!C$6:C$134*(LEFT('表三（录入表）'!$A$6:$A$134,LEN($A65))=$A65))</f>
        <v>1023</v>
      </c>
      <c r="D65" s="153">
        <f ca="1">SUMPRODUCT('表三（录入表）'!D$6:D$134*(LEFT('表三（录入表）'!$A$6:$A$134,LEN($A65))=$A65))</f>
        <v>20514</v>
      </c>
      <c r="E65" s="153">
        <f ca="1">SUMPRODUCT('表三（录入表）'!E$6:E$134*(LEFT('表三（录入表）'!$A$6:$A$134,LEN($A65))=$A65))</f>
        <v>11741</v>
      </c>
      <c r="F65" s="288">
        <f ca="1" t="shared" si="7"/>
        <v>11.4770283479961</v>
      </c>
      <c r="G65" s="288">
        <f ca="1" t="shared" si="8"/>
        <v>0.572340840401677</v>
      </c>
      <c r="H65" s="289"/>
      <c r="I65" s="58"/>
      <c r="J65" s="154"/>
      <c r="K65" s="116"/>
      <c r="L65" s="116"/>
      <c r="M65" s="291"/>
      <c r="N65" s="291"/>
    </row>
    <row r="66" ht="15.6" customHeight="1" spans="1:14">
      <c r="A66" s="147" t="s">
        <v>12259</v>
      </c>
      <c r="B66" s="58" t="s">
        <v>10186</v>
      </c>
      <c r="C66" s="153">
        <f ca="1">SUMPRODUCT('表三（录入表）'!C$6:C$134*(LEFT('表三（录入表）'!$A$6:$A$134,LEN($A66))=$A66))</f>
        <v>0</v>
      </c>
      <c r="D66" s="153">
        <f ca="1">SUMPRODUCT('表三（录入表）'!D$6:D$134*(LEFT('表三（录入表）'!$A$6:$A$134,LEN($A66))=$A66))</f>
        <v>9540</v>
      </c>
      <c r="E66" s="153">
        <f ca="1">SUMPRODUCT('表三（录入表）'!E$6:E$134*(LEFT('表三（录入表）'!$A$6:$A$134,LEN($A66))=$A66))</f>
        <v>0</v>
      </c>
      <c r="F66" s="288" t="str">
        <f ca="1" t="shared" si="7"/>
        <v/>
      </c>
      <c r="G66" s="288">
        <f ca="1" t="shared" si="8"/>
        <v>0</v>
      </c>
      <c r="H66" s="289"/>
      <c r="I66" s="58"/>
      <c r="J66" s="154"/>
      <c r="K66" s="116"/>
      <c r="L66" s="116"/>
      <c r="M66" s="291"/>
      <c r="N66" s="291"/>
    </row>
    <row r="67" ht="15.6" customHeight="1" spans="1:14">
      <c r="A67" s="147" t="s">
        <v>12260</v>
      </c>
      <c r="B67" s="58" t="s">
        <v>12261</v>
      </c>
      <c r="C67" s="153">
        <f ca="1">SUMPRODUCT('表三（录入表）'!C$6:C$134*(LEFT('表三（录入表）'!$A$6:$A$134,LEN($A67))=$A67))</f>
        <v>100</v>
      </c>
      <c r="D67" s="153">
        <f ca="1">SUMPRODUCT('表三（录入表）'!D$6:D$134*(LEFT('表三（录入表）'!$A$6:$A$134,LEN($A67))=$A67))</f>
        <v>2977</v>
      </c>
      <c r="E67" s="153">
        <f ca="1">SUMPRODUCT('表三（录入表）'!E$6:E$134*(LEFT('表三（录入表）'!$A$6:$A$134,LEN($A67))=$A67))</f>
        <v>0</v>
      </c>
      <c r="F67" s="288">
        <f ca="1" t="shared" si="7"/>
        <v>0</v>
      </c>
      <c r="G67" s="288">
        <f ca="1" t="shared" si="8"/>
        <v>0</v>
      </c>
      <c r="H67" s="289"/>
      <c r="I67" s="58"/>
      <c r="J67" s="154"/>
      <c r="K67" s="116"/>
      <c r="L67" s="116"/>
      <c r="M67" s="291"/>
      <c r="N67" s="291"/>
    </row>
    <row r="68" ht="15.6" customHeight="1" spans="1:14">
      <c r="A68" s="147" t="s">
        <v>12262</v>
      </c>
      <c r="B68" s="58" t="s">
        <v>12263</v>
      </c>
      <c r="C68" s="153">
        <f ca="1">SUMPRODUCT('表三（录入表）'!C$6:C$134*(LEFT('表三（录入表）'!$A$6:$A$134,LEN($A68))=$A68))</f>
        <v>0</v>
      </c>
      <c r="D68" s="153">
        <f ca="1">SUMPRODUCT('表三（录入表）'!D$6:D$134*(LEFT('表三（录入表）'!$A$6:$A$134,LEN($A68))=$A68))</f>
        <v>0</v>
      </c>
      <c r="E68" s="153">
        <f ca="1">SUMPRODUCT('表三（录入表）'!E$6:E$134*(LEFT('表三（录入表）'!$A$6:$A$134,LEN($A68))=$A68))</f>
        <v>0</v>
      </c>
      <c r="F68" s="288" t="str">
        <f ca="1" t="shared" si="7"/>
        <v/>
      </c>
      <c r="G68" s="288" t="str">
        <f ca="1" t="shared" si="8"/>
        <v/>
      </c>
      <c r="H68" s="289"/>
      <c r="I68" s="58"/>
      <c r="J68" s="154"/>
      <c r="K68" s="116"/>
      <c r="L68" s="116"/>
      <c r="M68" s="291"/>
      <c r="N68" s="291"/>
    </row>
    <row r="69" ht="15.6" customHeight="1" spans="1:14">
      <c r="A69" s="147" t="s">
        <v>12264</v>
      </c>
      <c r="B69" s="58" t="s">
        <v>12265</v>
      </c>
      <c r="C69" s="153">
        <f ca="1">SUMPRODUCT('表三（录入表）'!C$6:C$134*(LEFT('表三（录入表）'!$A$6:$A$134,LEN($A69))=$A69))</f>
        <v>0</v>
      </c>
      <c r="D69" s="153">
        <f ca="1">SUMPRODUCT('表三（录入表）'!D$6:D$134*(LEFT('表三（录入表）'!$A$6:$A$134,LEN($A69))=$A69))</f>
        <v>0</v>
      </c>
      <c r="E69" s="153">
        <f ca="1">SUMPRODUCT('表三（录入表）'!E$6:E$134*(LEFT('表三（录入表）'!$A$6:$A$134,LEN($A69))=$A69))</f>
        <v>0</v>
      </c>
      <c r="F69" s="288" t="str">
        <f ca="1" t="shared" si="7"/>
        <v/>
      </c>
      <c r="G69" s="288" t="str">
        <f ca="1" t="shared" si="8"/>
        <v/>
      </c>
      <c r="H69" s="289"/>
      <c r="I69" s="58"/>
      <c r="J69" s="154"/>
      <c r="K69" s="116"/>
      <c r="L69" s="116"/>
      <c r="M69" s="291"/>
      <c r="N69" s="291"/>
    </row>
    <row r="70" ht="15.6" customHeight="1" spans="1:14">
      <c r="A70" s="147" t="s">
        <v>12266</v>
      </c>
      <c r="B70" s="58" t="s">
        <v>12267</v>
      </c>
      <c r="C70" s="153">
        <f ca="1">SUMPRODUCT('表三（录入表）'!C$6:C$134*(LEFT('表三（录入表）'!$A$6:$A$134,LEN($A70))=$A70))</f>
        <v>0</v>
      </c>
      <c r="D70" s="153">
        <f ca="1">SUMPRODUCT('表三（录入表）'!D$6:D$134*(LEFT('表三（录入表）'!$A$6:$A$134,LEN($A70))=$A70))</f>
        <v>236</v>
      </c>
      <c r="E70" s="153">
        <f ca="1">SUMPRODUCT('表三（录入表）'!E$6:E$134*(LEFT('表三（录入表）'!$A$6:$A$134,LEN($A70))=$A70))</f>
        <v>374</v>
      </c>
      <c r="F70" s="288" t="str">
        <f ca="1" t="shared" si="7"/>
        <v/>
      </c>
      <c r="G70" s="288">
        <f ca="1" t="shared" si="8"/>
        <v>1.58474576271186</v>
      </c>
      <c r="H70" s="289"/>
      <c r="I70" s="58"/>
      <c r="J70" s="154"/>
      <c r="K70" s="116"/>
      <c r="L70" s="116"/>
      <c r="M70" s="291"/>
      <c r="N70" s="291"/>
    </row>
    <row r="71" ht="15.6" customHeight="1" spans="1:14">
      <c r="A71" s="147" t="s">
        <v>12268</v>
      </c>
      <c r="B71" s="58" t="s">
        <v>10188</v>
      </c>
      <c r="C71" s="153">
        <f ca="1">SUMPRODUCT('表三（录入表）'!C$6:C$134*(LEFT('表三（录入表）'!$A$6:$A$134,LEN($A71))=$A71))</f>
        <v>0</v>
      </c>
      <c r="D71" s="153">
        <f ca="1">SUMPRODUCT('表三（录入表）'!D$6:D$134*(LEFT('表三（录入表）'!$A$6:$A$134,LEN($A71))=$A71))</f>
        <v>0</v>
      </c>
      <c r="E71" s="153">
        <f ca="1">SUMPRODUCT('表三（录入表）'!E$6:E$134*(LEFT('表三（录入表）'!$A$6:$A$134,LEN($A71))=$A71))</f>
        <v>0</v>
      </c>
      <c r="F71" s="288" t="str">
        <f ca="1" t="shared" si="7"/>
        <v/>
      </c>
      <c r="G71" s="288" t="str">
        <f ca="1" t="shared" si="8"/>
        <v/>
      </c>
      <c r="H71" s="289"/>
      <c r="I71" s="58"/>
      <c r="J71" s="154"/>
      <c r="K71" s="116"/>
      <c r="L71" s="116"/>
      <c r="M71" s="291"/>
      <c r="N71" s="291"/>
    </row>
    <row r="72" ht="15.6" customHeight="1" spans="1:14">
      <c r="A72" s="147" t="s">
        <v>12269</v>
      </c>
      <c r="B72" s="58" t="s">
        <v>12270</v>
      </c>
      <c r="C72" s="153">
        <f ca="1">SUMPRODUCT('表三（录入表）'!C$6:C$134*(LEFT('表三（录入表）'!$A$6:$A$134,LEN($A72))=$A72))</f>
        <v>0</v>
      </c>
      <c r="D72" s="153">
        <f ca="1">SUMPRODUCT('表三（录入表）'!D$6:D$134*(LEFT('表三（录入表）'!$A$6:$A$134,LEN($A72))=$A72))</f>
        <v>2000</v>
      </c>
      <c r="E72" s="153">
        <f ca="1">SUMPRODUCT('表三（录入表）'!E$6:E$134*(LEFT('表三（录入表）'!$A$6:$A$134,LEN($A72))=$A72))</f>
        <v>0</v>
      </c>
      <c r="F72" s="288" t="str">
        <f ca="1" t="shared" si="7"/>
        <v/>
      </c>
      <c r="G72" s="288">
        <f ca="1" t="shared" si="8"/>
        <v>0</v>
      </c>
      <c r="H72" s="289"/>
      <c r="I72" s="58"/>
      <c r="J72" s="154"/>
      <c r="K72" s="116"/>
      <c r="L72" s="116"/>
      <c r="M72" s="291"/>
      <c r="N72" s="291"/>
    </row>
    <row r="73" ht="15.6" customHeight="1" spans="1:14">
      <c r="A73" s="147" t="s">
        <v>12271</v>
      </c>
      <c r="B73" s="58" t="s">
        <v>12272</v>
      </c>
      <c r="C73" s="153">
        <f ca="1">SUMPRODUCT('表三（录入表）'!C$6:C$134*(LEFT('表三（录入表）'!$A$6:$A$134,LEN($A73))=$A73))</f>
        <v>11</v>
      </c>
      <c r="D73" s="153">
        <f ca="1">SUMPRODUCT('表三（录入表）'!D$6:D$134*(LEFT('表三（录入表）'!$A$6:$A$134,LEN($A73))=$A73))</f>
        <v>1472</v>
      </c>
      <c r="E73" s="153">
        <f ca="1">SUMPRODUCT('表三（录入表）'!E$6:E$134*(LEFT('表三（录入表）'!$A$6:$A$134,LEN($A73))=$A73))</f>
        <v>0</v>
      </c>
      <c r="F73" s="288">
        <f ca="1" t="shared" si="7"/>
        <v>0</v>
      </c>
      <c r="G73" s="288">
        <f ca="1" t="shared" si="8"/>
        <v>0</v>
      </c>
      <c r="H73" s="289"/>
      <c r="I73" s="58"/>
      <c r="J73" s="154"/>
      <c r="K73" s="116"/>
      <c r="L73" s="116"/>
      <c r="M73" s="291"/>
      <c r="N73" s="291"/>
    </row>
    <row r="74" ht="15.6" customHeight="1" spans="1:14">
      <c r="A74" s="147" t="s">
        <v>12273</v>
      </c>
      <c r="B74" s="58" t="s">
        <v>9808</v>
      </c>
      <c r="C74" s="153">
        <f ca="1">SUMPRODUCT('表三（录入表）'!C$6:C$134*(LEFT('表三（录入表）'!$A$6:$A$134,LEN($A74))=$A74))</f>
        <v>0</v>
      </c>
      <c r="D74" s="153">
        <f ca="1">SUMPRODUCT('表三（录入表）'!D$6:D$134*(LEFT('表三（录入表）'!$A$6:$A$134,LEN($A74))=$A74))</f>
        <v>0</v>
      </c>
      <c r="E74" s="153">
        <f ca="1">SUMPRODUCT('表三（录入表）'!E$6:E$134*(LEFT('表三（录入表）'!$A$6:$A$134,LEN($A74))=$A74))</f>
        <v>0</v>
      </c>
      <c r="F74" s="288" t="str">
        <f ca="1" t="shared" si="7"/>
        <v/>
      </c>
      <c r="G74" s="288" t="str">
        <f ca="1" t="shared" si="8"/>
        <v/>
      </c>
      <c r="H74" s="289"/>
      <c r="I74" s="58"/>
      <c r="J74" s="154"/>
      <c r="K74" s="116"/>
      <c r="L74" s="116"/>
      <c r="M74" s="291"/>
      <c r="N74" s="291"/>
    </row>
    <row r="75" ht="15.6" customHeight="1" spans="1:14">
      <c r="A75" s="147" t="s">
        <v>12274</v>
      </c>
      <c r="B75" s="58" t="s">
        <v>12275</v>
      </c>
      <c r="C75" s="149">
        <f ca="1">SUMPRODUCT('表三（录入表）'!C$6:C$134*(LEFT('表三（录入表）'!$A$6:$A$134,LEN($A75))=$A75))</f>
        <v>0</v>
      </c>
      <c r="D75" s="91">
        <f ca="1">SUMPRODUCT('表三（录入表）'!D$6:D$134*(LEFT('表三（录入表）'!$A$6:$A$134,LEN($A75))=$A75))</f>
        <v>0</v>
      </c>
      <c r="E75" s="91">
        <f ca="1">SUMPRODUCT('表三（录入表）'!E$6:E$134*(LEFT('表三（录入表）'!$A$6:$A$134,LEN($A75))=$A75))</f>
        <v>0</v>
      </c>
      <c r="F75" s="288" t="str">
        <f ca="1" t="shared" si="7"/>
        <v/>
      </c>
      <c r="G75" s="288" t="str">
        <f ca="1" t="shared" si="8"/>
        <v/>
      </c>
      <c r="H75" s="147" t="s">
        <v>12276</v>
      </c>
      <c r="I75" s="58" t="s">
        <v>12277</v>
      </c>
      <c r="J75" s="149">
        <f ca="1">SUMPRODUCT('表三（录入表）'!C$6:C$134*(LEFT('表三（录入表）'!$A$6:$A$134,LEN($H75))=$H75))</f>
        <v>37600</v>
      </c>
      <c r="K75" s="91">
        <f ca="1">SUMPRODUCT('表三（录入表）'!D$6:D$134*(LEFT('表三（录入表）'!$A$6:$A$134,LEN($H75))=$H75))</f>
        <v>39554</v>
      </c>
      <c r="L75" s="91">
        <f ca="1">SUMPRODUCT('表三（录入表）'!E$6:E$134*(LEFT('表三（录入表）'!$A$6:$A$134,LEN($H75))=$H75))</f>
        <v>38978</v>
      </c>
      <c r="M75" s="90">
        <f ca="1" t="shared" ref="M75" si="9">IFERROR($L75/J75,"")</f>
        <v>1.03664893617021</v>
      </c>
      <c r="N75" s="90">
        <f ca="1" t="shared" ref="N75" si="10">IFERROR($L75/K75,"")</f>
        <v>0.985437629569702</v>
      </c>
    </row>
    <row r="76" ht="15.6" customHeight="1" spans="1:14">
      <c r="A76" s="147" t="s">
        <v>12278</v>
      </c>
      <c r="B76" s="58" t="s">
        <v>12279</v>
      </c>
      <c r="C76" s="153">
        <f ca="1">SUMPRODUCT('表三（录入表）'!C$6:C$134*(LEFT('表三（录入表）'!$A$6:$A$134,LEN($A76))=$A76))</f>
        <v>0</v>
      </c>
      <c r="D76" s="153">
        <f ca="1">SUMPRODUCT('表三（录入表）'!D$6:D$134*(LEFT('表三（录入表）'!$A$6:$A$134,LEN($A76))=$A76))</f>
        <v>0</v>
      </c>
      <c r="E76" s="153">
        <f ca="1">SUMPRODUCT('表三（录入表）'!E$6:E$134*(LEFT('表三（录入表）'!$A$6:$A$134,LEN($A76))=$A76))</f>
        <v>0</v>
      </c>
      <c r="F76" s="288" t="str">
        <f ca="1" t="shared" si="7"/>
        <v/>
      </c>
      <c r="G76" s="288" t="str">
        <f ca="1" t="shared" si="8"/>
        <v/>
      </c>
      <c r="H76" s="147" t="s">
        <v>12280</v>
      </c>
      <c r="I76" s="58" t="s">
        <v>12281</v>
      </c>
      <c r="J76" s="153">
        <f ca="1">SUMPRODUCT('表三（录入表）'!C$6:C$134*(LEFT('表三（录入表）'!$A$6:$A$134,LEN($H76))=$H76))</f>
        <v>2907</v>
      </c>
      <c r="K76" s="153">
        <f ca="1">SUMPRODUCT('表三（录入表）'!D$6:D$134*(LEFT('表三（录入表）'!$A$6:$A$134,LEN($H76))=$H76))</f>
        <v>2907</v>
      </c>
      <c r="L76" s="153">
        <f ca="1">SUMPRODUCT('表三（录入表）'!E$6:E$134*(LEFT('表三（录入表）'!$A$6:$A$134,LEN($H76))=$H76))</f>
        <v>2907</v>
      </c>
      <c r="M76" s="90">
        <f ca="1" t="shared" ref="M76:M80" si="11">IFERROR($L76/J76,"")</f>
        <v>1</v>
      </c>
      <c r="N76" s="90">
        <f ca="1" t="shared" ref="N76:N80" si="12">IFERROR($L76/K76,"")</f>
        <v>1</v>
      </c>
    </row>
    <row r="77" ht="15.6" customHeight="1" spans="1:14">
      <c r="A77" s="147" t="s">
        <v>12282</v>
      </c>
      <c r="B77" s="58" t="s">
        <v>12283</v>
      </c>
      <c r="C77" s="153">
        <f ca="1">SUMPRODUCT('表三（录入表）'!C$6:C$134*(LEFT('表三（录入表）'!$A$6:$A$134,LEN($A77))=$A77))</f>
        <v>0</v>
      </c>
      <c r="D77" s="153">
        <f ca="1">SUMPRODUCT('表三（录入表）'!D$6:D$134*(LEFT('表三（录入表）'!$A$6:$A$134,LEN($A77))=$A77))</f>
        <v>0</v>
      </c>
      <c r="E77" s="153">
        <f ca="1">SUMPRODUCT('表三（录入表）'!E$6:E$134*(LEFT('表三（录入表）'!$A$6:$A$134,LEN($A77))=$A77))</f>
        <v>0</v>
      </c>
      <c r="F77" s="288" t="str">
        <f ca="1" t="shared" si="7"/>
        <v/>
      </c>
      <c r="G77" s="288" t="str">
        <f ca="1" t="shared" si="8"/>
        <v/>
      </c>
      <c r="H77" s="147" t="s">
        <v>12284</v>
      </c>
      <c r="I77" s="58" t="s">
        <v>12285</v>
      </c>
      <c r="J77" s="153">
        <f ca="1">SUMPRODUCT('表三（录入表）'!C$6:C$134*(LEFT('表三（录入表）'!$A$6:$A$134,LEN($H77))=$H77))</f>
        <v>34693</v>
      </c>
      <c r="K77" s="153">
        <f ca="1">SUMPRODUCT('表三（录入表）'!D$6:D$134*(LEFT('表三（录入表）'!$A$6:$A$134,LEN($H77))=$H77))</f>
        <v>36647</v>
      </c>
      <c r="L77" s="153">
        <f ca="1">SUMPRODUCT('表三（录入表）'!E$6:E$134*(LEFT('表三（录入表）'!$A$6:$A$134,LEN($H77))=$H77))</f>
        <v>36071</v>
      </c>
      <c r="M77" s="90">
        <f ca="1" t="shared" si="11"/>
        <v>1.03971982820742</v>
      </c>
      <c r="N77" s="90">
        <f ca="1" t="shared" si="12"/>
        <v>0.984282478784075</v>
      </c>
    </row>
    <row r="78" ht="15.6" customHeight="1" spans="1:14">
      <c r="A78" s="147" t="s">
        <v>12286</v>
      </c>
      <c r="B78" s="58" t="s">
        <v>12287</v>
      </c>
      <c r="C78" s="149">
        <f ca="1">SUMPRODUCT('表三（录入表）'!C$6:C$134*(LEFT('表三（录入表）'!$A$6:$A$134,LEN($A78))=$A78))</f>
        <v>16400</v>
      </c>
      <c r="D78" s="149">
        <f ca="1">SUMPRODUCT('表三（录入表）'!D$6:D$134*(LEFT('表三（录入表）'!$A$6:$A$134,LEN($A78))=$A78))</f>
        <v>23069</v>
      </c>
      <c r="E78" s="149">
        <f ca="1">SUMPRODUCT('表三（录入表）'!E$6:E$134*(LEFT('表三（录入表）'!$A$6:$A$134,LEN($A78))=$A78))</f>
        <v>3700</v>
      </c>
      <c r="F78" s="288">
        <f ca="1" t="shared" si="7"/>
        <v>0.225609756097561</v>
      </c>
      <c r="G78" s="288">
        <f ca="1" t="shared" si="8"/>
        <v>0.160388400017339</v>
      </c>
      <c r="H78" s="147" t="s">
        <v>12288</v>
      </c>
      <c r="I78" s="58" t="s">
        <v>12289</v>
      </c>
      <c r="J78" s="149">
        <f ca="1">SUMPRODUCT('表三（录入表）'!C$6:C$134*(LEFT('表三（录入表）'!$A$6:$A$134,LEN($H78))=$H78))</f>
        <v>0</v>
      </c>
      <c r="K78" s="91">
        <f ca="1">SUMPRODUCT('表三（录入表）'!D$6:D$134*(LEFT('表三（录入表）'!$A$6:$A$134,LEN($H78))=$H78))</f>
        <v>0</v>
      </c>
      <c r="L78" s="91">
        <f ca="1">SUMPRODUCT('表三（录入表）'!E$6:E$134*(LEFT('表三（录入表）'!$A$6:$A$134,LEN($H78))=$H78))</f>
        <v>0</v>
      </c>
      <c r="M78" s="90" t="str">
        <f ca="1" t="shared" si="11"/>
        <v/>
      </c>
      <c r="N78" s="90" t="str">
        <f ca="1" t="shared" si="12"/>
        <v/>
      </c>
    </row>
    <row r="79" ht="15.6" customHeight="1" spans="1:14">
      <c r="A79" s="147" t="s">
        <v>12290</v>
      </c>
      <c r="B79" s="58" t="s">
        <v>12291</v>
      </c>
      <c r="C79" s="149">
        <f ca="1">SUMPRODUCT('表三（录入表）'!C$6:C$134*(LEFT('表三（录入表）'!$A$6:$A$134,LEN($A79))=$A79))</f>
        <v>40000</v>
      </c>
      <c r="D79" s="91">
        <f ca="1">SUMPRODUCT('表三（录入表）'!D$6:D$134*(LEFT('表三（录入表）'!$A$6:$A$134,LEN($A79))=$A79))</f>
        <v>21774</v>
      </c>
      <c r="E79" s="91">
        <f ca="1">SUMPRODUCT('表三（录入表）'!E$6:E$134*(LEFT('表三（录入表）'!$A$6:$A$134,LEN($A79))=$A79))</f>
        <v>44000</v>
      </c>
      <c r="F79" s="288">
        <f ca="1" t="shared" si="7"/>
        <v>1.1</v>
      </c>
      <c r="G79" s="288">
        <f ca="1" t="shared" si="8"/>
        <v>2.02075870304032</v>
      </c>
      <c r="H79" s="383" t="s">
        <v>12292</v>
      </c>
      <c r="I79" s="58" t="s">
        <v>12293</v>
      </c>
      <c r="J79" s="149">
        <f ca="1">SUMPRODUCT('表三（录入表）'!C$6:C$134*(LEFT('表三（录入表）'!$A$6:$A$134,LEN($H79))=$H79))</f>
        <v>0</v>
      </c>
      <c r="K79" s="91">
        <f ca="1">SUMPRODUCT('表三（录入表）'!D$6:D$134*(LEFT('表三（录入表）'!$A$6:$A$134,LEN($H79))=$H79))</f>
        <v>3700</v>
      </c>
      <c r="L79" s="91">
        <f ca="1">SUMPRODUCT('表三（录入表）'!E$6:E$134*(LEFT('表三（录入表）'!$A$6:$A$134,LEN($H79))=$H79))</f>
        <v>0</v>
      </c>
      <c r="M79" s="90" t="str">
        <f ca="1" t="shared" si="11"/>
        <v/>
      </c>
      <c r="N79" s="90">
        <f ca="1" t="shared" si="12"/>
        <v>0</v>
      </c>
    </row>
    <row r="80" ht="15.6" customHeight="1" spans="1:14">
      <c r="A80" s="147" t="s">
        <v>12294</v>
      </c>
      <c r="B80" s="58" t="s">
        <v>12295</v>
      </c>
      <c r="C80" s="149">
        <f ca="1">SUMPRODUCT('表三（录入表）'!C$6:C$134*(LEFT('表三（录入表）'!$A$6:$A$134,LEN($A80))=$A80))</f>
        <v>40000</v>
      </c>
      <c r="D80" s="91">
        <f ca="1">SUMPRODUCT('表三（录入表）'!D$6:D$134*(LEFT('表三（录入表）'!$A$6:$A$134,LEN($A80))=$A80))</f>
        <v>21774</v>
      </c>
      <c r="E80" s="91">
        <f ca="1">SUMPRODUCT('表三（录入表）'!E$6:E$134*(LEFT('表三（录入表）'!$A$6:$A$134,LEN($A80))=$A80))</f>
        <v>44000</v>
      </c>
      <c r="F80" s="288">
        <f ca="1" t="shared" ref="F80:F105" si="13">IFERROR($E80/C80,"")</f>
        <v>1.1</v>
      </c>
      <c r="G80" s="288">
        <f ca="1" t="shared" ref="G80:G105" si="14">IFERROR($E80/D80,"")</f>
        <v>2.02075870304032</v>
      </c>
      <c r="H80" s="383" t="s">
        <v>12296</v>
      </c>
      <c r="I80" s="58" t="s">
        <v>12297</v>
      </c>
      <c r="J80" s="153">
        <f ca="1">SUMPRODUCT('表三（录入表）'!C$6:C$134*(LEFT('表三（录入表）'!$A$6:$A$134,LEN($H80))=$H80))</f>
        <v>0</v>
      </c>
      <c r="K80" s="153">
        <f ca="1">SUMPRODUCT('表三（录入表）'!D$6:D$134*(LEFT('表三（录入表）'!$A$6:$A$134,LEN($H80))=$H80))</f>
        <v>3700</v>
      </c>
      <c r="L80" s="153">
        <f ca="1">SUMPRODUCT('表三（录入表）'!E$6:E$134*(LEFT('表三（录入表）'!$A$6:$A$134,LEN($H80))=$H80))</f>
        <v>0</v>
      </c>
      <c r="M80" s="90" t="str">
        <f ca="1" t="shared" si="11"/>
        <v/>
      </c>
      <c r="N80" s="90">
        <f ca="1" t="shared" si="12"/>
        <v>0</v>
      </c>
    </row>
    <row r="81" ht="15.6" customHeight="1" spans="1:14">
      <c r="A81" s="147" t="s">
        <v>12298</v>
      </c>
      <c r="B81" s="58" t="s">
        <v>12299</v>
      </c>
      <c r="C81" s="153">
        <f ca="1">SUMPRODUCT('表三（录入表）'!C$6:C$134*(LEFT('表三（录入表）'!$A$6:$A$134,LEN($A81))=$A81))</f>
        <v>30000</v>
      </c>
      <c r="D81" s="153">
        <f ca="1">SUMPRODUCT('表三（录入表）'!D$6:D$134*(LEFT('表三（录入表）'!$A$6:$A$134,LEN($A81))=$A81))</f>
        <v>11771</v>
      </c>
      <c r="E81" s="153">
        <f ca="1">SUMPRODUCT('表三（录入表）'!E$6:E$134*(LEFT('表三（录入表）'!$A$6:$A$134,LEN($A81))=$A81))</f>
        <v>33000</v>
      </c>
      <c r="F81" s="288">
        <f ca="1" t="shared" si="13"/>
        <v>1.1</v>
      </c>
      <c r="G81" s="288">
        <f ca="1" t="shared" si="14"/>
        <v>2.80350012743182</v>
      </c>
      <c r="H81" s="289"/>
      <c r="I81" s="58"/>
      <c r="J81" s="154"/>
      <c r="K81" s="116"/>
      <c r="L81" s="116"/>
      <c r="M81" s="291"/>
      <c r="N81" s="291"/>
    </row>
    <row r="82" ht="15.6" customHeight="1" spans="1:14">
      <c r="A82" s="147" t="s">
        <v>12300</v>
      </c>
      <c r="B82" s="58" t="s">
        <v>12301</v>
      </c>
      <c r="C82" s="153">
        <f ca="1">SUMPRODUCT('表三（录入表）'!C$6:C$134*(LEFT('表三（录入表）'!$A$6:$A$134,LEN($A82))=$A82))</f>
        <v>10000</v>
      </c>
      <c r="D82" s="153">
        <f ca="1">SUMPRODUCT('表三（录入表）'!D$6:D$134*(LEFT('表三（录入表）'!$A$6:$A$134,LEN($A82))=$A82))</f>
        <v>10003</v>
      </c>
      <c r="E82" s="153">
        <f ca="1">SUMPRODUCT('表三（录入表）'!E$6:E$134*(LEFT('表三（录入表）'!$A$6:$A$134,LEN($A82))=$A82))</f>
        <v>11000</v>
      </c>
      <c r="F82" s="288">
        <f ca="1" t="shared" si="13"/>
        <v>1.1</v>
      </c>
      <c r="G82" s="288">
        <f ca="1" t="shared" si="14"/>
        <v>1.09967009897031</v>
      </c>
      <c r="H82" s="289"/>
      <c r="I82" s="58"/>
      <c r="J82" s="154"/>
      <c r="K82" s="116"/>
      <c r="L82" s="116"/>
      <c r="M82" s="291"/>
      <c r="N82" s="291"/>
    </row>
    <row r="83" ht="15.6" customHeight="1" spans="1:14">
      <c r="A83" s="147" t="s">
        <v>12302</v>
      </c>
      <c r="B83" s="58" t="s">
        <v>12303</v>
      </c>
      <c r="C83" s="153">
        <f ca="1">SUMPRODUCT('表三（录入表）'!C$6:C$134*(LEFT('表三（录入表）'!$A$6:$A$134,LEN($A83))=$A83))</f>
        <v>0</v>
      </c>
      <c r="D83" s="153">
        <f ca="1">SUMPRODUCT('表三（录入表）'!D$6:D$134*(LEFT('表三（录入表）'!$A$6:$A$134,LEN($A83))=$A83))</f>
        <v>0</v>
      </c>
      <c r="E83" s="153">
        <f ca="1">SUMPRODUCT('表三（录入表）'!E$6:E$134*(LEFT('表三（录入表）'!$A$6:$A$134,LEN($A83))=$A83))</f>
        <v>0</v>
      </c>
      <c r="F83" s="288" t="str">
        <f ca="1" t="shared" si="13"/>
        <v/>
      </c>
      <c r="G83" s="288" t="str">
        <f ca="1" t="shared" si="14"/>
        <v/>
      </c>
      <c r="H83" s="289"/>
      <c r="I83" s="58"/>
      <c r="J83" s="154"/>
      <c r="K83" s="116"/>
      <c r="L83" s="116"/>
      <c r="M83" s="291"/>
      <c r="N83" s="291"/>
    </row>
    <row r="84" ht="15.6" customHeight="1" spans="1:14">
      <c r="A84" s="147" t="s">
        <v>12304</v>
      </c>
      <c r="B84" s="58" t="s">
        <v>12305</v>
      </c>
      <c r="C84" s="149">
        <f ca="1">SUMPRODUCT('表三（录入表）'!C$6:C$134*(LEFT('表三（录入表）'!$A$6:$A$134,LEN($A84))=$A84))</f>
        <v>0</v>
      </c>
      <c r="D84" s="91">
        <f ca="1">SUMPRODUCT('表三（录入表）'!D$6:D$134*(LEFT('表三（录入表）'!$A$6:$A$134,LEN($A84))=$A84))</f>
        <v>20300</v>
      </c>
      <c r="E84" s="91">
        <f ca="1">SUMPRODUCT('表三（录入表）'!E$6:E$134*(LEFT('表三（录入表）'!$A$6:$A$134,LEN($A84))=$A84))</f>
        <v>0</v>
      </c>
      <c r="F84" s="288" t="str">
        <f ca="1" t="shared" si="13"/>
        <v/>
      </c>
      <c r="G84" s="288">
        <f ca="1" t="shared" si="14"/>
        <v>0</v>
      </c>
      <c r="H84" s="147" t="s">
        <v>12306</v>
      </c>
      <c r="I84" s="58" t="s">
        <v>12307</v>
      </c>
      <c r="J84" s="149">
        <f ca="1">SUMPRODUCT('表三（录入表）'!C$6:C$134*(LEFT('表三（录入表）'!$A$6:$A$134,LEN($H84))=$H84))</f>
        <v>0</v>
      </c>
      <c r="K84" s="91">
        <f ca="1">SUMPRODUCT('表三（录入表）'!D$6:D$134*(LEFT('表三（录入表）'!$A$6:$A$134,LEN($H84))=$H84))</f>
        <v>0</v>
      </c>
      <c r="L84" s="91">
        <f ca="1">SUMPRODUCT('表三（录入表）'!E$6:E$134*(LEFT('表三（录入表）'!$A$6:$A$134,LEN($H84))=$H84))</f>
        <v>0</v>
      </c>
      <c r="M84" s="90" t="str">
        <f ca="1" t="shared" ref="M84:M95" si="15">IFERROR($L84/J84,"")</f>
        <v/>
      </c>
      <c r="N84" s="90" t="str">
        <f ca="1" t="shared" ref="N84:N95" si="16">IFERROR($L84/K84,"")</f>
        <v/>
      </c>
    </row>
    <row r="85" ht="15.6" customHeight="1" spans="1:14">
      <c r="A85" s="147" t="s">
        <v>12308</v>
      </c>
      <c r="B85" s="58" t="s">
        <v>12309</v>
      </c>
      <c r="C85" s="149">
        <f ca="1">SUMPRODUCT('表三（录入表）'!C$6:C$134*(LEFT('表三（录入表）'!$A$6:$A$134,LEN($A85))=$A85))</f>
        <v>0</v>
      </c>
      <c r="D85" s="91">
        <f ca="1">SUMPRODUCT('表三（录入表）'!D$6:D$134*(LEFT('表三（录入表）'!$A$6:$A$134,LEN($A85))=$A85))</f>
        <v>20300</v>
      </c>
      <c r="E85" s="91">
        <f ca="1">SUMPRODUCT('表三（录入表）'!E$6:E$134*(LEFT('表三（录入表）'!$A$6:$A$134,LEN($A85))=$A85))</f>
        <v>0</v>
      </c>
      <c r="F85" s="288" t="str">
        <f ca="1" t="shared" si="13"/>
        <v/>
      </c>
      <c r="G85" s="288">
        <f ca="1" t="shared" si="14"/>
        <v>0</v>
      </c>
      <c r="H85" s="147" t="s">
        <v>12310</v>
      </c>
      <c r="I85" s="58" t="s">
        <v>12311</v>
      </c>
      <c r="J85" s="153">
        <f ca="1">SUMPRODUCT('表三（录入表）'!C$6:C$134*(LEFT('表三（录入表）'!$A$6:$A$134,LEN($H85))=$H85))</f>
        <v>0</v>
      </c>
      <c r="K85" s="153">
        <f ca="1">SUMPRODUCT('表三（录入表）'!D$6:D$134*(LEFT('表三（录入表）'!$A$6:$A$134,LEN($H85))=$H85))</f>
        <v>0</v>
      </c>
      <c r="L85" s="153">
        <f ca="1">SUMPRODUCT('表三（录入表）'!E$6:E$134*(LEFT('表三（录入表）'!$A$6:$A$134,LEN($H85))=$H85))</f>
        <v>0</v>
      </c>
      <c r="M85" s="90" t="str">
        <f ca="1" t="shared" si="15"/>
        <v/>
      </c>
      <c r="N85" s="90" t="str">
        <f ca="1" t="shared" si="16"/>
        <v/>
      </c>
    </row>
    <row r="86" ht="15.6" customHeight="1" spans="1:14">
      <c r="A86" s="147" t="s">
        <v>12312</v>
      </c>
      <c r="B86" s="58" t="s">
        <v>12313</v>
      </c>
      <c r="C86" s="153">
        <f ca="1">SUMPRODUCT('表三（录入表）'!C$6:C$134*(LEFT('表三（录入表）'!$A$6:$A$134,LEN($A86))=$A86))</f>
        <v>0</v>
      </c>
      <c r="D86" s="153">
        <f ca="1">SUMPRODUCT('表三（录入表）'!D$6:D$134*(LEFT('表三（录入表）'!$A$6:$A$134,LEN($A86))=$A86))</f>
        <v>20300</v>
      </c>
      <c r="E86" s="153">
        <f ca="1">SUMPRODUCT('表三（录入表）'!E$6:E$134*(LEFT('表三（录入表）'!$A$6:$A$134,LEN($A86))=$A86))</f>
        <v>0</v>
      </c>
      <c r="F86" s="288" t="str">
        <f ca="1" t="shared" si="13"/>
        <v/>
      </c>
      <c r="G86" s="288">
        <f ca="1" t="shared" si="14"/>
        <v>0</v>
      </c>
      <c r="H86" s="147" t="s">
        <v>12314</v>
      </c>
      <c r="I86" s="58" t="s">
        <v>12315</v>
      </c>
      <c r="J86" s="153">
        <f ca="1">SUMPRODUCT('表三（录入表）'!C$6:C$134*(LEFT('表三（录入表）'!$A$6:$A$134,LEN($H86))=$H86))</f>
        <v>0</v>
      </c>
      <c r="K86" s="153">
        <f ca="1">SUMPRODUCT('表三（录入表）'!D$6:D$134*(LEFT('表三（录入表）'!$A$6:$A$134,LEN($H86))=$H86))</f>
        <v>0</v>
      </c>
      <c r="L86" s="153">
        <f ca="1">SUMPRODUCT('表三（录入表）'!E$6:E$134*(LEFT('表三（录入表）'!$A$6:$A$134,LEN($H86))=$H86))</f>
        <v>0</v>
      </c>
      <c r="M86" s="90" t="str">
        <f ca="1" t="shared" si="15"/>
        <v/>
      </c>
      <c r="N86" s="90" t="str">
        <f ca="1" t="shared" si="16"/>
        <v/>
      </c>
    </row>
    <row r="87" ht="15.6" customHeight="1" spans="1:14">
      <c r="A87" s="147" t="s">
        <v>12316</v>
      </c>
      <c r="B87" s="58" t="s">
        <v>12317</v>
      </c>
      <c r="C87" s="153">
        <f ca="1">SUMPRODUCT('表三（录入表）'!C$6:C$134*(LEFT('表三（录入表）'!$A$6:$A$134,LEN($A87))=$A87))</f>
        <v>0</v>
      </c>
      <c r="D87" s="153">
        <f ca="1">SUMPRODUCT('表三（录入表）'!D$6:D$134*(LEFT('表三（录入表）'!$A$6:$A$134,LEN($A87))=$A87))</f>
        <v>0</v>
      </c>
      <c r="E87" s="153">
        <f ca="1">SUMPRODUCT('表三（录入表）'!E$6:E$134*(LEFT('表三（录入表）'!$A$6:$A$134,LEN($A87))=$A87))</f>
        <v>0</v>
      </c>
      <c r="F87" s="288" t="str">
        <f ca="1" t="shared" si="13"/>
        <v/>
      </c>
      <c r="G87" s="288" t="str">
        <f ca="1" t="shared" si="14"/>
        <v/>
      </c>
      <c r="H87" s="147" t="s">
        <v>12318</v>
      </c>
      <c r="I87" s="58" t="s">
        <v>12319</v>
      </c>
      <c r="J87" s="153">
        <f ca="1">SUMPRODUCT('表三（录入表）'!C$6:C$134*(LEFT('表三（录入表）'!$A$6:$A$134,LEN($H87))=$H87))</f>
        <v>0</v>
      </c>
      <c r="K87" s="153">
        <f ca="1">SUMPRODUCT('表三（录入表）'!D$6:D$134*(LEFT('表三（录入表）'!$A$6:$A$134,LEN($H87))=$H87))</f>
        <v>0</v>
      </c>
      <c r="L87" s="153">
        <f ca="1">SUMPRODUCT('表三（录入表）'!E$6:E$134*(LEFT('表三（录入表）'!$A$6:$A$134,LEN($H87))=$H87))</f>
        <v>0</v>
      </c>
      <c r="M87" s="90" t="str">
        <f ca="1" t="shared" si="15"/>
        <v/>
      </c>
      <c r="N87" s="90" t="str">
        <f ca="1" t="shared" si="16"/>
        <v/>
      </c>
    </row>
    <row r="88" ht="15.6" customHeight="1" spans="1:14">
      <c r="A88" s="147" t="s">
        <v>12320</v>
      </c>
      <c r="B88" s="58" t="s">
        <v>12321</v>
      </c>
      <c r="C88" s="153">
        <f ca="1">SUMPRODUCT('表三（录入表）'!C$6:C$134*(LEFT('表三（录入表）'!$A$6:$A$134,LEN($A88))=$A88))</f>
        <v>0</v>
      </c>
      <c r="D88" s="153">
        <f ca="1">SUMPRODUCT('表三（录入表）'!D$6:D$134*(LEFT('表三（录入表）'!$A$6:$A$134,LEN($A88))=$A88))</f>
        <v>0</v>
      </c>
      <c r="E88" s="153">
        <f ca="1">SUMPRODUCT('表三（录入表）'!E$6:E$134*(LEFT('表三（录入表）'!$A$6:$A$134,LEN($A88))=$A88))</f>
        <v>0</v>
      </c>
      <c r="F88" s="288" t="str">
        <f ca="1" t="shared" si="13"/>
        <v/>
      </c>
      <c r="G88" s="288" t="str">
        <f ca="1" t="shared" si="14"/>
        <v/>
      </c>
      <c r="H88" s="147" t="s">
        <v>12322</v>
      </c>
      <c r="I88" s="58" t="s">
        <v>12323</v>
      </c>
      <c r="J88" s="153">
        <f ca="1">SUMPRODUCT('表三（录入表）'!C$6:C$134*(LEFT('表三（录入表）'!$A$6:$A$134,LEN($H88))=$H88))</f>
        <v>0</v>
      </c>
      <c r="K88" s="153">
        <f ca="1">SUMPRODUCT('表三（录入表）'!D$6:D$134*(LEFT('表三（录入表）'!$A$6:$A$134,LEN($H88))=$H88))</f>
        <v>0</v>
      </c>
      <c r="L88" s="153">
        <f ca="1">SUMPRODUCT('表三（录入表）'!E$6:E$134*(LEFT('表三（录入表）'!$A$6:$A$134,LEN($H88))=$H88))</f>
        <v>0</v>
      </c>
      <c r="M88" s="90" t="str">
        <f ca="1" t="shared" si="15"/>
        <v/>
      </c>
      <c r="N88" s="90" t="str">
        <f ca="1" t="shared" si="16"/>
        <v/>
      </c>
    </row>
    <row r="89" ht="15.6" customHeight="1" spans="1:14">
      <c r="A89" s="147" t="s">
        <v>12324</v>
      </c>
      <c r="B89" s="58" t="s">
        <v>12325</v>
      </c>
      <c r="C89" s="153">
        <f ca="1">SUMPRODUCT('表三（录入表）'!C$6:C$134*(LEFT('表三（录入表）'!$A$6:$A$134,LEN($A89))=$A89))</f>
        <v>0</v>
      </c>
      <c r="D89" s="153">
        <f ca="1">SUMPRODUCT('表三（录入表）'!D$6:D$134*(LEFT('表三（录入表）'!$A$6:$A$134,LEN($A89))=$A89))</f>
        <v>0</v>
      </c>
      <c r="E89" s="153">
        <f ca="1">SUMPRODUCT('表三（录入表）'!E$6:E$134*(LEFT('表三（录入表）'!$A$6:$A$134,LEN($A89))=$A89))</f>
        <v>0</v>
      </c>
      <c r="F89" s="288" t="str">
        <f ca="1" t="shared" si="13"/>
        <v/>
      </c>
      <c r="G89" s="288" t="str">
        <f ca="1" t="shared" si="14"/>
        <v/>
      </c>
      <c r="H89" s="147" t="s">
        <v>12326</v>
      </c>
      <c r="I89" s="58" t="s">
        <v>12327</v>
      </c>
      <c r="J89" s="149">
        <f ca="1">SUMPRODUCT('表三（录入表）'!C$6:C$134*(LEFT('表三（录入表）'!$A$6:$A$134,LEN($H89))=$H89))</f>
        <v>0</v>
      </c>
      <c r="K89" s="149">
        <f ca="1">SUMPRODUCT('表三（录入表）'!D$6:D$134*(LEFT('表三（录入表）'!$A$6:$A$134,LEN($H89))=$H89))</f>
        <v>1277</v>
      </c>
      <c r="L89" s="149">
        <f ca="1">SUMPRODUCT('表三（录入表）'!E$6:E$134*(LEFT('表三（录入表）'!$A$6:$A$134,LEN($H89))=$H89))</f>
        <v>0</v>
      </c>
      <c r="M89" s="90" t="str">
        <f ca="1" t="shared" si="15"/>
        <v/>
      </c>
      <c r="N89" s="90">
        <f ca="1" t="shared" si="16"/>
        <v>0</v>
      </c>
    </row>
    <row r="90" ht="15.6" customHeight="1" spans="1:14">
      <c r="A90" s="147" t="s">
        <v>12328</v>
      </c>
      <c r="B90" s="58" t="s">
        <v>12329</v>
      </c>
      <c r="C90" s="149">
        <f ca="1">SUMPRODUCT('表三（录入表）'!C$6:C$134*(LEFT('表三（录入表）'!$A$6:$A$134,LEN($A90))=$A90))</f>
        <v>2000</v>
      </c>
      <c r="D90" s="149">
        <f ca="1">SUMPRODUCT('表三（录入表）'!D$6:D$134*(LEFT('表三（录入表）'!$A$6:$A$134,LEN($A90))=$A90))</f>
        <v>2968</v>
      </c>
      <c r="E90" s="149">
        <f ca="1">SUMPRODUCT('表三（录入表）'!E$6:E$134*(LEFT('表三（录入表）'!$A$6:$A$134,LEN($A90))=$A90))</f>
        <v>1000</v>
      </c>
      <c r="F90" s="288">
        <f ca="1" t="shared" si="13"/>
        <v>0.5</v>
      </c>
      <c r="G90" s="288">
        <f ca="1" t="shared" si="14"/>
        <v>0.336927223719677</v>
      </c>
      <c r="H90" s="147" t="s">
        <v>12330</v>
      </c>
      <c r="I90" s="58" t="s">
        <v>12331</v>
      </c>
      <c r="J90" s="149">
        <f ca="1">SUMPRODUCT('表三（录入表）'!C$6:C$134*(LEFT('表三（录入表）'!$A$6:$A$134,LEN($H90))=$H90))</f>
        <v>0</v>
      </c>
      <c r="K90" s="149">
        <f ca="1">SUMPRODUCT('表三（录入表）'!D$6:D$134*(LEFT('表三（录入表）'!$A$6:$A$134,LEN($H90))=$H90))</f>
        <v>0</v>
      </c>
      <c r="L90" s="149">
        <f ca="1">SUMPRODUCT('表三（录入表）'!E$6:E$134*(LEFT('表三（录入表）'!$A$6:$A$134,LEN($H90))=$H90))</f>
        <v>0</v>
      </c>
      <c r="M90" s="90" t="str">
        <f ca="1" t="shared" si="15"/>
        <v/>
      </c>
      <c r="N90" s="90" t="str">
        <f ca="1" t="shared" si="16"/>
        <v/>
      </c>
    </row>
    <row r="91" ht="15.6" customHeight="1" spans="1:14">
      <c r="A91" s="147" t="s">
        <v>12332</v>
      </c>
      <c r="B91" s="58" t="s">
        <v>12333</v>
      </c>
      <c r="C91" s="149">
        <f ca="1">SUMPRODUCT('表三（录入表）'!C$6:C$134*(LEFT('表三（录入表）'!$A$6:$A$134,LEN($A91))=$A91))</f>
        <v>0</v>
      </c>
      <c r="D91" s="91">
        <f ca="1">SUMPRODUCT('表三（录入表）'!D$6:D$134*(LEFT('表三（录入表）'!$A$6:$A$134,LEN($A91))=$A91))</f>
        <v>0</v>
      </c>
      <c r="E91" s="91">
        <f ca="1">SUMPRODUCT('表三（录入表）'!E$6:E$134*(LEFT('表三（录入表）'!$A$6:$A$134,LEN($A91))=$A91))</f>
        <v>0</v>
      </c>
      <c r="F91" s="288" t="str">
        <f ca="1" t="shared" si="13"/>
        <v/>
      </c>
      <c r="G91" s="288" t="str">
        <f ca="1" t="shared" si="14"/>
        <v/>
      </c>
      <c r="H91" s="147" t="s">
        <v>12334</v>
      </c>
      <c r="I91" s="58" t="s">
        <v>12335</v>
      </c>
      <c r="J91" s="149">
        <f ca="1">SUMPRODUCT('表三（录入表）'!C$6:C$134*(LEFT('表三（录入表）'!$A$6:$A$134,LEN($H91))=$H91))</f>
        <v>0</v>
      </c>
      <c r="K91" s="91">
        <f ca="1">SUMPRODUCT('表三（录入表）'!D$6:D$134*(LEFT('表三（录入表）'!$A$6:$A$134,LEN($H91))=$H91))</f>
        <v>0</v>
      </c>
      <c r="L91" s="91">
        <f ca="1">SUMPRODUCT('表三（录入表）'!E$6:E$134*(LEFT('表三（录入表）'!$A$6:$A$134,LEN($H91))=$H91))</f>
        <v>0</v>
      </c>
      <c r="M91" s="90" t="str">
        <f ca="1" t="shared" si="15"/>
        <v/>
      </c>
      <c r="N91" s="90" t="str">
        <f ca="1" t="shared" si="16"/>
        <v/>
      </c>
    </row>
    <row r="92" ht="15.6" customHeight="1" spans="1:14">
      <c r="A92" s="147" t="s">
        <v>12336</v>
      </c>
      <c r="B92" s="58" t="s">
        <v>12337</v>
      </c>
      <c r="C92" s="153">
        <f ca="1">SUMPRODUCT('表三（录入表）'!C$6:C$134*(LEFT('表三（录入表）'!$A$6:$A$134,LEN($A92))=$A92))</f>
        <v>0</v>
      </c>
      <c r="D92" s="153">
        <f ca="1">SUMPRODUCT('表三（录入表）'!D$6:D$134*(LEFT('表三（录入表）'!$A$6:$A$134,LEN($A92))=$A92))</f>
        <v>0</v>
      </c>
      <c r="E92" s="153">
        <f ca="1">SUMPRODUCT('表三（录入表）'!E$6:E$134*(LEFT('表三（录入表）'!$A$6:$A$134,LEN($A92))=$A92))</f>
        <v>0</v>
      </c>
      <c r="F92" s="288" t="str">
        <f ca="1" t="shared" si="13"/>
        <v/>
      </c>
      <c r="G92" s="288" t="str">
        <f ca="1" t="shared" si="14"/>
        <v/>
      </c>
      <c r="H92" s="147" t="s">
        <v>12338</v>
      </c>
      <c r="I92" s="58" t="s">
        <v>10173</v>
      </c>
      <c r="J92" s="153">
        <f ca="1">SUMPRODUCT('表三（录入表）'!C$6:C$134*(LEFT('表三（录入表）'!$A$6:$A$134,LEN($H92))=$H92))</f>
        <v>0</v>
      </c>
      <c r="K92" s="153">
        <f ca="1">SUMPRODUCT('表三（录入表）'!D$6:D$134*(LEFT('表三（录入表）'!$A$6:$A$134,LEN($H92))=$H92))</f>
        <v>0</v>
      </c>
      <c r="L92" s="153">
        <f ca="1">SUMPRODUCT('表三（录入表）'!E$6:E$134*(LEFT('表三（录入表）'!$A$6:$A$134,LEN($H92))=$H92))</f>
        <v>0</v>
      </c>
      <c r="M92" s="90" t="str">
        <f ca="1" t="shared" si="15"/>
        <v/>
      </c>
      <c r="N92" s="90" t="str">
        <f ca="1" t="shared" si="16"/>
        <v/>
      </c>
    </row>
    <row r="93" ht="15.6" customHeight="1" spans="1:14">
      <c r="A93" s="147" t="s">
        <v>12339</v>
      </c>
      <c r="B93" s="58" t="s">
        <v>12340</v>
      </c>
      <c r="C93" s="153">
        <f ca="1">SUMPRODUCT('表三（录入表）'!C$6:C$134*(LEFT('表三（录入表）'!$A$6:$A$134,LEN($A93))=$A93))</f>
        <v>0</v>
      </c>
      <c r="D93" s="153">
        <f ca="1">SUMPRODUCT('表三（录入表）'!D$6:D$134*(LEFT('表三（录入表）'!$A$6:$A$134,LEN($A93))=$A93))</f>
        <v>0</v>
      </c>
      <c r="E93" s="153">
        <f ca="1">SUMPRODUCT('表三（录入表）'!E$6:E$134*(LEFT('表三（录入表）'!$A$6:$A$134,LEN($A93))=$A93))</f>
        <v>0</v>
      </c>
      <c r="F93" s="288" t="str">
        <f ca="1" t="shared" si="13"/>
        <v/>
      </c>
      <c r="G93" s="288" t="str">
        <f ca="1" t="shared" si="14"/>
        <v/>
      </c>
      <c r="H93" s="147" t="s">
        <v>12341</v>
      </c>
      <c r="I93" s="58" t="s">
        <v>12342</v>
      </c>
      <c r="J93" s="153">
        <f ca="1">SUMPRODUCT('表三（录入表）'!C$6:C$134*(LEFT('表三（录入表）'!$A$6:$A$134,LEN($H93))=$H93))</f>
        <v>0</v>
      </c>
      <c r="K93" s="153">
        <f ca="1">SUMPRODUCT('表三（录入表）'!D$6:D$134*(LEFT('表三（录入表）'!$A$6:$A$134,LEN($H93))=$H93))</f>
        <v>0</v>
      </c>
      <c r="L93" s="153">
        <f ca="1">SUMPRODUCT('表三（录入表）'!E$6:E$134*(LEFT('表三（录入表）'!$A$6:$A$134,LEN($H93))=$H93))</f>
        <v>0</v>
      </c>
      <c r="M93" s="90" t="str">
        <f ca="1" t="shared" si="15"/>
        <v/>
      </c>
      <c r="N93" s="90" t="str">
        <f ca="1" t="shared" si="16"/>
        <v/>
      </c>
    </row>
    <row r="94" ht="15.6" customHeight="1" spans="1:14">
      <c r="A94" s="147" t="s">
        <v>12343</v>
      </c>
      <c r="B94" s="58" t="s">
        <v>12344</v>
      </c>
      <c r="C94" s="153">
        <f ca="1">SUMPRODUCT('表三（录入表）'!C$6:C$134*(LEFT('表三（录入表）'!$A$6:$A$134,LEN($A94))=$A94))</f>
        <v>0</v>
      </c>
      <c r="D94" s="153">
        <f ca="1">SUMPRODUCT('表三（录入表）'!D$6:D$134*(LEFT('表三（录入表）'!$A$6:$A$134,LEN($A94))=$A94))</f>
        <v>0</v>
      </c>
      <c r="E94" s="153">
        <f ca="1">SUMPRODUCT('表三（录入表）'!E$6:E$134*(LEFT('表三（录入表）'!$A$6:$A$134,LEN($A94))=$A94))</f>
        <v>0</v>
      </c>
      <c r="F94" s="288" t="str">
        <f ca="1" t="shared" si="13"/>
        <v/>
      </c>
      <c r="G94" s="288" t="str">
        <f ca="1" t="shared" si="14"/>
        <v/>
      </c>
      <c r="H94" s="147" t="s">
        <v>12345</v>
      </c>
      <c r="I94" s="58" t="s">
        <v>12346</v>
      </c>
      <c r="J94" s="153">
        <f ca="1">SUMPRODUCT('表三（录入表）'!C$6:C$134*(LEFT('表三（录入表）'!$A$6:$A$134,LEN($H94))=$H94))</f>
        <v>0</v>
      </c>
      <c r="K94" s="153">
        <f ca="1">SUMPRODUCT('表三（录入表）'!D$6:D$134*(LEFT('表三（录入表）'!$A$6:$A$134,LEN($H94))=$H94))</f>
        <v>0</v>
      </c>
      <c r="L94" s="153">
        <f ca="1">SUMPRODUCT('表三（录入表）'!E$6:E$134*(LEFT('表三（录入表）'!$A$6:$A$134,LEN($H94))=$H94))</f>
        <v>0</v>
      </c>
      <c r="M94" s="90" t="str">
        <f ca="1" t="shared" si="15"/>
        <v/>
      </c>
      <c r="N94" s="90" t="str">
        <f ca="1" t="shared" si="16"/>
        <v/>
      </c>
    </row>
    <row r="95" ht="15.6" customHeight="1" spans="1:14">
      <c r="A95" s="147" t="s">
        <v>12347</v>
      </c>
      <c r="B95" s="58" t="s">
        <v>12348</v>
      </c>
      <c r="C95" s="153">
        <f ca="1">SUMPRODUCT('表三（录入表）'!C$6:C$134*(LEFT('表三（录入表）'!$A$6:$A$134,LEN($A95))=$A95))</f>
        <v>0</v>
      </c>
      <c r="D95" s="153">
        <f ca="1">SUMPRODUCT('表三（录入表）'!D$6:D$134*(LEFT('表三（录入表）'!$A$6:$A$134,LEN($A95))=$A95))</f>
        <v>0</v>
      </c>
      <c r="E95" s="153">
        <f ca="1">SUMPRODUCT('表三（录入表）'!E$6:E$134*(LEFT('表三（录入表）'!$A$6:$A$134,LEN($A95))=$A95))</f>
        <v>0</v>
      </c>
      <c r="F95" s="288" t="str">
        <f ca="1" t="shared" si="13"/>
        <v/>
      </c>
      <c r="G95" s="288" t="str">
        <f ca="1" t="shared" si="14"/>
        <v/>
      </c>
      <c r="H95" s="147" t="s">
        <v>12349</v>
      </c>
      <c r="I95" s="58" t="s">
        <v>12350</v>
      </c>
      <c r="J95" s="153">
        <f ca="1">SUMPRODUCT('表三（录入表）'!C$6:C$134*(LEFT('表三（录入表）'!$A$6:$A$134,LEN($H95))=$H95))</f>
        <v>0</v>
      </c>
      <c r="K95" s="153">
        <f ca="1">SUMPRODUCT('表三（录入表）'!D$6:D$134*(LEFT('表三（录入表）'!$A$6:$A$134,LEN($H95))=$H95))</f>
        <v>0</v>
      </c>
      <c r="L95" s="153">
        <f ca="1">SUMPRODUCT('表三（录入表）'!E$6:E$134*(LEFT('表三（录入表）'!$A$6:$A$134,LEN($H95))=$H95))</f>
        <v>0</v>
      </c>
      <c r="M95" s="90" t="str">
        <f ca="1" t="shared" si="15"/>
        <v/>
      </c>
      <c r="N95" s="90" t="str">
        <f ca="1" t="shared" si="16"/>
        <v/>
      </c>
    </row>
    <row r="96" ht="15.6" customHeight="1" spans="1:14">
      <c r="A96" s="116"/>
      <c r="B96" s="292"/>
      <c r="C96" s="154"/>
      <c r="D96" s="116"/>
      <c r="E96" s="116"/>
      <c r="F96" s="116"/>
      <c r="G96" s="116"/>
      <c r="H96" s="289"/>
      <c r="I96" s="58"/>
      <c r="J96" s="154"/>
      <c r="K96" s="116"/>
      <c r="L96" s="116"/>
      <c r="M96" s="291"/>
      <c r="N96" s="291"/>
    </row>
    <row r="97" ht="15.6" customHeight="1" spans="1:14">
      <c r="A97" s="147" t="s">
        <v>12351</v>
      </c>
      <c r="B97" s="58" t="s">
        <v>12352</v>
      </c>
      <c r="C97" s="149">
        <f ca="1">SUMPRODUCT('表三（录入表）'!C$6:C$134*(LEFT('表三（录入表）'!$A$6:$A$134,LEN($A97))=$A97))</f>
        <v>3700</v>
      </c>
      <c r="D97" s="91">
        <f ca="1">SUMPRODUCT('表三（录入表）'!D$6:D$134*(LEFT('表三（录入表）'!$A$6:$A$134,LEN($A97))=$A97))</f>
        <v>0</v>
      </c>
      <c r="E97" s="91">
        <f ca="1">SUMPRODUCT('表三（录入表）'!E$6:E$134*(LEFT('表三（录入表）'!$A$6:$A$134,LEN($A97))=$A97))</f>
        <v>0</v>
      </c>
      <c r="F97" s="288">
        <f ca="1" t="shared" si="13"/>
        <v>0</v>
      </c>
      <c r="G97" s="288" t="str">
        <f ca="1" t="shared" si="14"/>
        <v/>
      </c>
      <c r="H97" s="147" t="s">
        <v>12353</v>
      </c>
      <c r="I97" s="58" t="s">
        <v>12354</v>
      </c>
      <c r="J97" s="149">
        <f ca="1">SUMPRODUCT('表三（录入表）'!C$6:C$134*(LEFT('表三（录入表）'!$A$6:$A$134,LEN($H97))=$H97))</f>
        <v>1931</v>
      </c>
      <c r="K97" s="91">
        <f ca="1">SUMPRODUCT('表三（录入表）'!D$6:D$134*(LEFT('表三（录入表）'!$A$6:$A$134,LEN($H97))=$H97))</f>
        <v>18531</v>
      </c>
      <c r="L97" s="91">
        <f ca="1">SUMPRODUCT('表三（录入表）'!E$6:E$134*(LEFT('表三（录入表）'!$A$6:$A$134,LEN($H97))=$H97))</f>
        <v>1520</v>
      </c>
      <c r="M97" s="90">
        <f ca="1" t="shared" ref="M97:M102" si="17">IFERROR($L97/J97,"")</f>
        <v>0.787156913516313</v>
      </c>
      <c r="N97" s="90">
        <f ca="1" t="shared" ref="N97:N102" si="18">IFERROR($L97/K97,"")</f>
        <v>0.0820247153418596</v>
      </c>
    </row>
    <row r="98" ht="15.6" customHeight="1" spans="1:14">
      <c r="A98" s="147" t="s">
        <v>12355</v>
      </c>
      <c r="B98" s="58" t="s">
        <v>12356</v>
      </c>
      <c r="C98" s="149">
        <f ca="1">SUMPRODUCT('表三（录入表）'!C$6:C$134*(LEFT('表三（录入表）'!$A$6:$A$134,LEN($A98))=$A98))</f>
        <v>3700</v>
      </c>
      <c r="D98" s="91">
        <f ca="1">SUMPRODUCT('表三（录入表）'!D$6:D$134*(LEFT('表三（录入表）'!$A$6:$A$134,LEN($A98))=$A98))</f>
        <v>0</v>
      </c>
      <c r="E98" s="91">
        <f ca="1">SUMPRODUCT('表三（录入表）'!E$6:E$134*(LEFT('表三（录入表）'!$A$6:$A$134,LEN($A98))=$A98))</f>
        <v>0</v>
      </c>
      <c r="F98" s="288">
        <f ca="1" t="shared" si="13"/>
        <v>0</v>
      </c>
      <c r="G98" s="288" t="str">
        <f ca="1" t="shared" si="14"/>
        <v/>
      </c>
      <c r="H98" s="147" t="s">
        <v>12357</v>
      </c>
      <c r="I98" s="58" t="s">
        <v>12358</v>
      </c>
      <c r="J98" s="149">
        <f ca="1">SUMPRODUCT('表三（录入表）'!C$6:C$134*(LEFT('表三（录入表）'!$A$6:$A$134,LEN($H98))=$H98))</f>
        <v>1931</v>
      </c>
      <c r="K98" s="91">
        <f ca="1">SUMPRODUCT('表三（录入表）'!D$6:D$134*(LEFT('表三（录入表）'!$A$6:$A$134,LEN($H98))=$H98))</f>
        <v>18531</v>
      </c>
      <c r="L98" s="91">
        <f ca="1">SUMPRODUCT('表三（录入表）'!E$6:E$134*(LEFT('表三（录入表）'!$A$6:$A$134,LEN($H98))=$H98))</f>
        <v>1520</v>
      </c>
      <c r="M98" s="90">
        <f ca="1" t="shared" si="17"/>
        <v>0.787156913516313</v>
      </c>
      <c r="N98" s="90">
        <f ca="1" t="shared" si="18"/>
        <v>0.0820247153418596</v>
      </c>
    </row>
    <row r="99" ht="15.6" customHeight="1" spans="1:14">
      <c r="A99" s="147" t="s">
        <v>12359</v>
      </c>
      <c r="B99" s="58" t="s">
        <v>12360</v>
      </c>
      <c r="C99" s="149">
        <f ca="1">SUMPRODUCT('表三（录入表）'!C$6:C$134*(LEFT('表三（录入表）'!$A$6:$A$134,LEN($A99))=$A99))</f>
        <v>3700</v>
      </c>
      <c r="D99" s="91">
        <f ca="1">SUMPRODUCT('表三（录入表）'!D$6:D$134*(LEFT('表三（录入表）'!$A$6:$A$134,LEN($A99))=$A99))</f>
        <v>0</v>
      </c>
      <c r="E99" s="91">
        <f ca="1">SUMPRODUCT('表三（录入表）'!E$6:E$134*(LEFT('表三（录入表）'!$A$6:$A$134,LEN($A99))=$A99))</f>
        <v>0</v>
      </c>
      <c r="F99" s="288">
        <f ca="1" t="shared" si="13"/>
        <v>0</v>
      </c>
      <c r="G99" s="288" t="str">
        <f ca="1" t="shared" si="14"/>
        <v/>
      </c>
      <c r="H99" s="147" t="s">
        <v>12361</v>
      </c>
      <c r="I99" s="58" t="s">
        <v>12362</v>
      </c>
      <c r="J99" s="153">
        <f ca="1">SUMPRODUCT('表三（录入表）'!C$6:C$134*(LEFT('表三（录入表）'!$A$6:$A$134,LEN($H99))=$H99))</f>
        <v>1931</v>
      </c>
      <c r="K99" s="153">
        <f ca="1">SUMPRODUCT('表三（录入表）'!D$6:D$134*(LEFT('表三（录入表）'!$A$6:$A$134,LEN($H99))=$H99))</f>
        <v>18531</v>
      </c>
      <c r="L99" s="153">
        <f ca="1">SUMPRODUCT('表三（录入表）'!E$6:E$134*(LEFT('表三（录入表）'!$A$6:$A$134,LEN($H99))=$H99))</f>
        <v>1520</v>
      </c>
      <c r="M99" s="90">
        <f ca="1" t="shared" si="17"/>
        <v>0.787156913516313</v>
      </c>
      <c r="N99" s="90">
        <f ca="1" t="shared" si="18"/>
        <v>0.0820247153418596</v>
      </c>
    </row>
    <row r="100" ht="15.6" customHeight="1" spans="1:14">
      <c r="A100" s="147" t="s">
        <v>12363</v>
      </c>
      <c r="B100" s="58" t="s">
        <v>12364</v>
      </c>
      <c r="C100" s="153">
        <f ca="1">SUMPRODUCT('表三（录入表）'!C$6:C$134*(LEFT('表三（录入表）'!$A$6:$A$134,LEN($A100))=$A100))</f>
        <v>3700</v>
      </c>
      <c r="D100" s="153">
        <f ca="1">SUMPRODUCT('表三（录入表）'!D$6:D$134*(LEFT('表三（录入表）'!$A$6:$A$134,LEN($A100))=$A100))</f>
        <v>0</v>
      </c>
      <c r="E100" s="153">
        <f ca="1">SUMPRODUCT('表三（录入表）'!E$6:E$134*(LEFT('表三（录入表）'!$A$6:$A$134,LEN($A100))=$A100))</f>
        <v>0</v>
      </c>
      <c r="F100" s="288">
        <f ca="1" t="shared" si="13"/>
        <v>0</v>
      </c>
      <c r="G100" s="288" t="str">
        <f ca="1" t="shared" si="14"/>
        <v/>
      </c>
      <c r="H100" s="147" t="s">
        <v>12365</v>
      </c>
      <c r="I100" s="58" t="s">
        <v>12366</v>
      </c>
      <c r="J100" s="153">
        <f ca="1">SUMPRODUCT('表三（录入表）'!C$6:C$134*(LEFT('表三（录入表）'!$A$6:$A$134,LEN($H100))=$H100))</f>
        <v>0</v>
      </c>
      <c r="K100" s="153">
        <f ca="1">SUMPRODUCT('表三（录入表）'!D$6:D$134*(LEFT('表三（录入表）'!$A$6:$A$134,LEN($H100))=$H100))</f>
        <v>0</v>
      </c>
      <c r="L100" s="153">
        <f ca="1">SUMPRODUCT('表三（录入表）'!E$6:E$134*(LEFT('表三（录入表）'!$A$6:$A$134,LEN($H100))=$H100))</f>
        <v>0</v>
      </c>
      <c r="M100" s="90" t="str">
        <f ca="1" t="shared" si="17"/>
        <v/>
      </c>
      <c r="N100" s="90" t="str">
        <f ca="1" t="shared" si="18"/>
        <v/>
      </c>
    </row>
    <row r="101" ht="15.6" customHeight="1" spans="1:14">
      <c r="A101" s="147" t="s">
        <v>12367</v>
      </c>
      <c r="B101" s="58" t="s">
        <v>12368</v>
      </c>
      <c r="C101" s="153">
        <f ca="1">SUMPRODUCT('表三（录入表）'!C$6:C$134*(LEFT('表三（录入表）'!$A$6:$A$134,LEN($A101))=$A101))</f>
        <v>0</v>
      </c>
      <c r="D101" s="153">
        <f ca="1">SUMPRODUCT('表三（录入表）'!D$6:D$134*(LEFT('表三（录入表）'!$A$6:$A$134,LEN($A101))=$A101))</f>
        <v>0</v>
      </c>
      <c r="E101" s="153">
        <f ca="1">SUMPRODUCT('表三（录入表）'!E$6:E$134*(LEFT('表三（录入表）'!$A$6:$A$134,LEN($A101))=$A101))</f>
        <v>0</v>
      </c>
      <c r="F101" s="288" t="str">
        <f ca="1" t="shared" si="13"/>
        <v/>
      </c>
      <c r="G101" s="288" t="str">
        <f ca="1" t="shared" si="14"/>
        <v/>
      </c>
      <c r="H101" s="147" t="s">
        <v>12369</v>
      </c>
      <c r="I101" s="58" t="s">
        <v>12370</v>
      </c>
      <c r="J101" s="153">
        <f ca="1">SUMPRODUCT('表三（录入表）'!C$6:C$134*(LEFT('表三（录入表）'!$A$6:$A$134,LEN($H101))=$H101))</f>
        <v>0</v>
      </c>
      <c r="K101" s="153">
        <f ca="1">SUMPRODUCT('表三（录入表）'!D$6:D$134*(LEFT('表三（录入表）'!$A$6:$A$134,LEN($H101))=$H101))</f>
        <v>0</v>
      </c>
      <c r="L101" s="153">
        <f ca="1">SUMPRODUCT('表三（录入表）'!E$6:E$134*(LEFT('表三（录入表）'!$A$6:$A$134,LEN($H101))=$H101))</f>
        <v>0</v>
      </c>
      <c r="M101" s="90" t="str">
        <f ca="1" t="shared" si="17"/>
        <v/>
      </c>
      <c r="N101" s="90" t="str">
        <f ca="1" t="shared" si="18"/>
        <v/>
      </c>
    </row>
    <row r="102" ht="15.6" customHeight="1" spans="1:14">
      <c r="A102" s="147" t="s">
        <v>12371</v>
      </c>
      <c r="B102" s="58" t="s">
        <v>12372</v>
      </c>
      <c r="C102" s="153">
        <f ca="1">SUMPRODUCT('表三（录入表）'!C$6:C$134*(LEFT('表三（录入表）'!$A$6:$A$134,LEN($A102))=$A102))</f>
        <v>0</v>
      </c>
      <c r="D102" s="153">
        <f ca="1">SUMPRODUCT('表三（录入表）'!D$6:D$134*(LEFT('表三（录入表）'!$A$6:$A$134,LEN($A102))=$A102))</f>
        <v>0</v>
      </c>
      <c r="E102" s="153">
        <f ca="1">SUMPRODUCT('表三（录入表）'!E$6:E$134*(LEFT('表三（录入表）'!$A$6:$A$134,LEN($A102))=$A102))</f>
        <v>0</v>
      </c>
      <c r="F102" s="288" t="str">
        <f ca="1" t="shared" si="13"/>
        <v/>
      </c>
      <c r="G102" s="288" t="str">
        <f ca="1" t="shared" si="14"/>
        <v/>
      </c>
      <c r="H102" s="147" t="s">
        <v>12373</v>
      </c>
      <c r="I102" s="58" t="s">
        <v>12374</v>
      </c>
      <c r="J102" s="153">
        <f ca="1">SUMPRODUCT('表三（录入表）'!C$6:C$134*(LEFT('表三（录入表）'!$A$6:$A$134,LEN($H102))=$H102))</f>
        <v>0</v>
      </c>
      <c r="K102" s="153">
        <f ca="1">SUMPRODUCT('表三（录入表）'!D$6:D$134*(LEFT('表三（录入表）'!$A$6:$A$134,LEN($H102))=$H102))</f>
        <v>0</v>
      </c>
      <c r="L102" s="153">
        <f ca="1">SUMPRODUCT('表三（录入表）'!E$6:E$134*(LEFT('表三（录入表）'!$A$6:$A$134,LEN($H102))=$H102))</f>
        <v>0</v>
      </c>
      <c r="M102" s="90" t="str">
        <f ca="1" t="shared" si="17"/>
        <v/>
      </c>
      <c r="N102" s="90" t="str">
        <f ca="1" t="shared" si="18"/>
        <v/>
      </c>
    </row>
    <row r="103" ht="15.6" customHeight="1" spans="1:14">
      <c r="A103" s="147" t="s">
        <v>12375</v>
      </c>
      <c r="B103" s="58" t="s">
        <v>12376</v>
      </c>
      <c r="C103" s="153">
        <f ca="1">SUMPRODUCT('表三（录入表）'!C$6:C$134*(LEFT('表三（录入表）'!$A$6:$A$134,LEN($A103))=$A103))</f>
        <v>0</v>
      </c>
      <c r="D103" s="153">
        <f ca="1">SUMPRODUCT('表三（录入表）'!D$6:D$134*(LEFT('表三（录入表）'!$A$6:$A$134,LEN($A103))=$A103))</f>
        <v>0</v>
      </c>
      <c r="E103" s="153">
        <f ca="1">SUMPRODUCT('表三（录入表）'!E$6:E$134*(LEFT('表三（录入表）'!$A$6:$A$134,LEN($A103))=$A103))</f>
        <v>0</v>
      </c>
      <c r="F103" s="288" t="str">
        <f ca="1" t="shared" si="13"/>
        <v/>
      </c>
      <c r="G103" s="288" t="str">
        <f ca="1" t="shared" si="14"/>
        <v/>
      </c>
      <c r="H103" s="289"/>
      <c r="I103" s="58"/>
      <c r="J103" s="154"/>
      <c r="K103" s="116"/>
      <c r="L103" s="116"/>
      <c r="M103" s="291"/>
      <c r="N103" s="291"/>
    </row>
    <row r="104" ht="15.6" customHeight="1" spans="1:14">
      <c r="A104" s="289"/>
      <c r="B104" s="58"/>
      <c r="C104" s="154"/>
      <c r="D104" s="116"/>
      <c r="E104" s="116"/>
      <c r="F104" s="116"/>
      <c r="G104" s="116"/>
      <c r="H104" s="289"/>
      <c r="I104" s="58"/>
      <c r="J104" s="154"/>
      <c r="K104" s="116"/>
      <c r="L104" s="116"/>
      <c r="M104" s="291"/>
      <c r="N104" s="291"/>
    </row>
    <row r="105" ht="15.6" customHeight="1" spans="1:14">
      <c r="A105" s="57"/>
      <c r="B105" s="118" t="s">
        <v>9809</v>
      </c>
      <c r="C105" s="149">
        <f ca="1">SUM(C7,C8,C97)</f>
        <v>373254</v>
      </c>
      <c r="D105" s="91">
        <f ca="1">SUM(D7,D8,D97)</f>
        <v>485839</v>
      </c>
      <c r="E105" s="91">
        <f ca="1">SUM(E7,E8,E97)</f>
        <v>385392</v>
      </c>
      <c r="F105" s="288">
        <f ca="1" t="shared" si="13"/>
        <v>1.0325194103747</v>
      </c>
      <c r="G105" s="288">
        <f ca="1" t="shared" si="14"/>
        <v>0.793250438931416</v>
      </c>
      <c r="H105" s="57"/>
      <c r="I105" s="118" t="s">
        <v>10247</v>
      </c>
      <c r="J105" s="149">
        <f ca="1">SUM(J7:J8,J97)</f>
        <v>373254</v>
      </c>
      <c r="K105" s="91">
        <f ca="1">SUM(K7:K8,K97)</f>
        <v>485839</v>
      </c>
      <c r="L105" s="91">
        <f ca="1">SUM(L7:L8,L97)</f>
        <v>385392</v>
      </c>
      <c r="M105" s="90">
        <f ca="1" t="shared" ref="M105" si="19">IFERROR($L105/J105,"")</f>
        <v>1.0325194103747</v>
      </c>
      <c r="N105" s="90">
        <f ca="1" t="shared" ref="N105" si="20">IFERROR($L105/K105,"")</f>
        <v>0.793250438931416</v>
      </c>
    </row>
    <row r="106" ht="37.2" customHeight="1" spans="1:14">
      <c r="C106" s="293">
        <f ca="1">IF(ABS(C105-J105)&gt;0.5,"请检查平衡！",0)</f>
        <v>0</v>
      </c>
      <c r="D106" s="293">
        <f ca="1">IF(ABS(D105-K105)&gt;0.5,"请检查平衡！",0)</f>
        <v>0</v>
      </c>
      <c r="E106" s="293">
        <f ca="1">IF(ABS(E105-L105)&gt;0.5,"请检查平衡！",0)</f>
        <v>0</v>
      </c>
      <c r="F106" s="294"/>
      <c r="K106" s="70">
        <v>0</v>
      </c>
      <c r="L106" s="70">
        <v>0</v>
      </c>
    </row>
    <row r="107" ht="16.5" customHeight="1"/>
    <row r="108" ht="16.5" customHeight="1"/>
    <row r="109" ht="16.5" customHeight="1"/>
    <row r="110" ht="36" customHeight="1"/>
  </sheetData>
  <sheetProtection algorithmName="SHA-512" hashValue="gMTh2T9hlztDCOpzkQ1WPvW80mieZV9ip/mydLCAvgaa4ix505GUe70d8sg3GFMiJjCJ48+2JxN8aFdJHbM9+w==" saltValue="RqiA0WnqriWCZKUrHVn3fw==" spinCount="100000" sheet="1" formatColumns="0" formatRows="0" autoFilter="0" objects="1" scenarios="1"/>
  <sortState ref="H11:I92">
    <sortCondition ref="H92"/>
  </sortState>
  <mergeCells count="14">
    <mergeCell ref="A2:N2"/>
    <mergeCell ref="M3:N3"/>
    <mergeCell ref="A4:G4"/>
    <mergeCell ref="H4:N4"/>
    <mergeCell ref="E5:G5"/>
    <mergeCell ref="L5:N5"/>
    <mergeCell ref="A5:A6"/>
    <mergeCell ref="B5:B6"/>
    <mergeCell ref="C5:C6"/>
    <mergeCell ref="D5:D6"/>
    <mergeCell ref="H5:H6"/>
    <mergeCell ref="I5:I6"/>
    <mergeCell ref="J5:J6"/>
    <mergeCell ref="K5:K6"/>
  </mergeCells>
  <printOptions horizontalCentered="1"/>
  <pageMargins left="0.47244094488189" right="0.47244094488189" top="0.275590551181102" bottom="0.236220472440945" header="0.31496062992126" footer="0.15748031496063"/>
  <pageSetup paperSize="9" scale="65" fitToHeight="0" orientation="landscape" blackAndWhite="1"/>
  <headerFooter>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7" master="" otherUserPermission="visible"/>
  <rangeList sheetStid="43" master="" otherUserPermission="visible"/>
  <rangeList sheetStid="29" master="" otherUserPermission="visible"/>
  <rangeList sheetStid="30" master="" otherUserPermission="visible"/>
  <rangeList sheetStid="5" master="" otherUserPermission="visible"/>
  <rangeList sheetStid="6" master="" otherUserPermission="visible"/>
  <rangeList sheetStid="24" master="" otherUserPermission="visible"/>
  <rangeList sheetStid="23" master="" otherUserPermission="visible"/>
  <rangeList sheetStid="8" master="" otherUserPermission="visible"/>
  <rangeList sheetStid="27" master="" otherUserPermission="visible"/>
  <rangeList sheetStid="9" master="" otherUserPermission="visible"/>
  <rangeList sheetStid="10" master="" otherUserPermission="visible"/>
  <rangeList sheetStid="18" master="" otherUserPermission="visible"/>
  <rangeList sheetStid="19" master="" otherUserPermission="visible"/>
  <rangeList sheetStid="20" master="" otherUserPermission="visible"/>
  <rangeList sheetStid="21" master="" otherUserPermission="visible"/>
  <rangeList sheetStid="11" master="" otherUserPermission="visible"/>
  <rangeList sheetStid="12" master="" otherUserPermission="visible"/>
  <rangeList sheetStid="35" master="" otherUserPermission="visible"/>
  <rangeList sheetStid="13" master="" otherUserPermission="visible"/>
  <rangeList sheetStid="14" master="" otherUserPermission="visible"/>
  <rangeList sheetStid="36" master="" otherUserPermission="visible"/>
  <rangeList sheetStid="37" master="" otherUserPermission="visible"/>
  <rangeList sheetStid="17" master="" otherUserPermission="visible"/>
  <rangeList sheetStid="46"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25</vt:i4>
      </vt:variant>
    </vt:vector>
  </HeadingPairs>
  <TitlesOfParts>
    <vt:vector size="25" baseType="lpstr">
      <vt:lpstr>简介</vt:lpstr>
      <vt:lpstr>填表步骤及汇总方法</vt:lpstr>
      <vt:lpstr>封面</vt:lpstr>
      <vt:lpstr>内置数据</vt:lpstr>
      <vt:lpstr>目录</vt:lpstr>
      <vt:lpstr>表一（录入表）</vt:lpstr>
      <vt:lpstr>表二</vt:lpstr>
      <vt:lpstr>表二（录入表）</vt:lpstr>
      <vt:lpstr>表三</vt:lpstr>
      <vt:lpstr>表三（录入表）</vt:lpstr>
      <vt:lpstr>表四（录入表）</vt:lpstr>
      <vt:lpstr>表五（录入表）</vt:lpstr>
      <vt:lpstr>表六（1）</vt:lpstr>
      <vt:lpstr>表六（2）</vt:lpstr>
      <vt:lpstr>表七（1）</vt:lpstr>
      <vt:lpstr>表七（2）</vt:lpstr>
      <vt:lpstr>表八（录入表）</vt:lpstr>
      <vt:lpstr>表九</vt:lpstr>
      <vt:lpstr>表九（录入表）</vt:lpstr>
      <vt:lpstr>表十（录入表）</vt:lpstr>
      <vt:lpstr>表十一</vt:lpstr>
      <vt:lpstr>表十二（录入表）</vt:lpstr>
      <vt:lpstr>表十三（录入表）</vt:lpstr>
      <vt:lpstr>表十四</vt:lpstr>
      <vt:lpstr>数据汇集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D懵懂的明天</cp:lastModifiedBy>
  <dcterms:created xsi:type="dcterms:W3CDTF">2023-03-03T21:06:00Z</dcterms:created>
  <cp:lastPrinted>2025-02-16T02:28:00Z</cp:lastPrinted>
  <dcterms:modified xsi:type="dcterms:W3CDTF">2026-08-04T08:08:50Z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8DCC50C1CD294C528D9CE4215681B671</vt:lpwstr>
  </property>
  <property fmtid="{D5CDD505-2E9C-101B-9397-08002B2CF9AE}" pid="3" name="KSOProductBuildVer">
    <vt:lpwstr>2052-12.1.0.28043</vt:lpwstr>
  </property>
  <property fmtid="{D5CDD505-2E9C-101B-9397-08002B2CF9AE}" pid="4" name="CalculationRule">
    <vt:i4>0</vt:i4>
  </property>
</Properties>
</file>